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E32" i="5"/>
  <c r="E39" i="5"/>
  <c r="C39" i="5"/>
  <c r="C6" i="5"/>
  <c r="G4" i="5" l="1"/>
  <c r="E6" i="5"/>
  <c r="G32" i="5"/>
  <c r="I4" i="5" l="1"/>
  <c r="C78" i="5"/>
  <c r="C71" i="5"/>
  <c r="G6" i="5"/>
  <c r="C46" i="5"/>
  <c r="I6" i="5"/>
  <c r="G39" i="5"/>
  <c r="I39" i="5"/>
  <c r="K4" i="5" l="1"/>
  <c r="K32" i="5"/>
  <c r="K39" i="5"/>
  <c r="K6" i="5"/>
  <c r="I32" i="5"/>
  <c r="M4" i="5" l="1"/>
  <c r="E46" i="5"/>
  <c r="M32" i="5"/>
  <c r="E78" i="5"/>
  <c r="O4" i="5" l="1"/>
  <c r="O6" i="5"/>
  <c r="O32" i="5"/>
  <c r="M39" i="5"/>
  <c r="M6" i="5"/>
  <c r="E71" i="5"/>
  <c r="Q4" i="5" l="1"/>
  <c r="S4" i="5" s="1"/>
  <c r="Q6" i="5"/>
  <c r="O39" i="5"/>
  <c r="G71" i="5"/>
  <c r="U4" i="5" l="1"/>
  <c r="S32" i="5"/>
  <c r="Q32" i="5"/>
  <c r="G78" i="5"/>
  <c r="G46" i="5"/>
  <c r="S6" i="5"/>
  <c r="Q39" i="5"/>
  <c r="U39" i="5"/>
  <c r="S39" i="5"/>
  <c r="W4" i="5" l="1"/>
  <c r="W39" i="5"/>
  <c r="U6" i="5"/>
  <c r="U32" i="5"/>
  <c r="W32" i="5"/>
  <c r="Y4" i="5" l="1"/>
  <c r="Y39" i="5"/>
  <c r="Y32" i="5"/>
  <c r="Y6" i="5"/>
  <c r="W6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<sst xmlns="http://schemas.openxmlformats.org/spreadsheetml/2006/main" count="173" uniqueCount="47">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</sst>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7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1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-1.3800874919770917E-4</v>
      </c>
      <c r="D8" s="11">
        <v>9.5600685110649258E-2</v>
      </c>
      <c r="E8" s="29">
        <v>-8.73122734803962E-5</v>
      </c>
      <c r="F8" s="30">
        <v>0.10363538540832323</v>
      </c>
      <c r="G8" s="10">
        <v>1.7360112701178868E-4</v>
      </c>
      <c r="H8" s="11">
        <v>0.10723301576839922</v>
      </c>
      <c r="I8" s="29">
        <v>-6.85696755725251E-5</v>
      </c>
      <c r="J8" s="30">
        <v>0.1049228332269959</v>
      </c>
      <c r="K8" s="10">
        <v>1.4167740561332309E-4</v>
      </c>
      <c r="L8" s="11">
        <v>0.10439873545645231</v>
      </c>
      <c r="M8" s="29">
        <v>-4.7415728400897127E-5</v>
      </c>
      <c r="N8" s="30">
        <v>9.8707233438331085E-2</v>
      </c>
      <c r="O8" s="10">
        <v>-5.4846000130058927E-4</v>
      </c>
      <c r="P8" s="11">
        <v>9.8126201757448989E-2</v>
      </c>
      <c r="Q8" s="29">
        <v>6.424008911713344E-5</v>
      </c>
      <c r="R8" s="30">
        <v>8.6356781062972912E-2</v>
      </c>
      <c r="S8" s="10">
        <v>-1.1235024032892804E-5</v>
      </c>
      <c r="T8" s="11">
        <v>7.6471005178181867E-2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2.7332526783248961E-3</v>
      </c>
      <c r="D9" s="11">
        <v>0.18586547571814754</v>
      </c>
      <c r="E9" s="29">
        <v>1.23449886558578E-3</v>
      </c>
      <c r="F9" s="30">
        <v>0.18512806020197944</v>
      </c>
      <c r="G9" s="10">
        <v>1.5344663974653989E-3</v>
      </c>
      <c r="H9" s="11">
        <v>0.18210857104518272</v>
      </c>
      <c r="I9" s="29">
        <v>7.2001607058198749E-4</v>
      </c>
      <c r="J9" s="30">
        <v>0.17899103975797725</v>
      </c>
      <c r="K9" s="10">
        <v>7.7112260331368119E-4</v>
      </c>
      <c r="L9" s="11">
        <v>0.18601938247691768</v>
      </c>
      <c r="M9" s="29">
        <v>1.2865554604391191E-3</v>
      </c>
      <c r="N9" s="30">
        <v>0.18577584554839088</v>
      </c>
      <c r="O9" s="10">
        <v>3.5768876878517139E-3</v>
      </c>
      <c r="P9" s="11">
        <v>0.18796900847377954</v>
      </c>
      <c r="Q9" s="29">
        <v>2.4049718040194076E-3</v>
      </c>
      <c r="R9" s="30">
        <v>0.18923166116517784</v>
      </c>
      <c r="S9" s="10">
        <v>6.3406622600125848E-4</v>
      </c>
      <c r="T9" s="11">
        <v>0.18409310952968655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2.033606086865446E-2</v>
      </c>
      <c r="D15" s="11">
        <v>0.72482750261407569</v>
      </c>
      <c r="E15" s="29">
        <v>7.2813875138276413E-3</v>
      </c>
      <c r="F15" s="30">
        <v>0.71521643543441515</v>
      </c>
      <c r="G15" s="10">
        <v>9.3282008608458217E-3</v>
      </c>
      <c r="H15" s="11">
        <v>0.71386997884343351</v>
      </c>
      <c r="I15" s="29">
        <v>1.2854939462662517E-2</v>
      </c>
      <c r="J15" s="30">
        <v>0.71850530959431835</v>
      </c>
      <c r="K15" s="10">
        <v>-1.3465409196808718E-2</v>
      </c>
      <c r="L15" s="11">
        <v>0.71115891196039405</v>
      </c>
      <c r="M15" s="29">
        <v>1.58628072620173E-2</v>
      </c>
      <c r="N15" s="30">
        <v>0.71587348765729297</v>
      </c>
      <c r="O15" s="10">
        <v>9.7549602917924069E-4</v>
      </c>
      <c r="P15" s="11">
        <v>0.71268871167264958</v>
      </c>
      <c r="Q15" s="29">
        <v>-6.6317493762013463E-3</v>
      </c>
      <c r="R15" s="30">
        <v>0.72254786836201668</v>
      </c>
      <c r="S15" s="10">
        <v>1.1184671287907457E-2</v>
      </c>
      <c r="T15" s="11">
        <v>0.73852575143770005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3.6686952022183562E-3</v>
      </c>
      <c r="D19" s="11">
        <v>-6.2936634428724042E-3</v>
      </c>
      <c r="E19" s="29">
        <v>1.1714258940669741E-3</v>
      </c>
      <c r="F19" s="30">
        <v>-3.9798810447178529E-3</v>
      </c>
      <c r="G19" s="10">
        <v>-1.0888989222922476E-3</v>
      </c>
      <c r="H19" s="11">
        <v>-3.2115656570154034E-3</v>
      </c>
      <c r="I19" s="29">
        <v>7.1003975497292162E-4</v>
      </c>
      <c r="J19" s="30">
        <v>-2.4191825792914557E-3</v>
      </c>
      <c r="K19" s="10">
        <v>-6.5903591429018543E-4</v>
      </c>
      <c r="L19" s="11">
        <v>-1.5770298937641432E-3</v>
      </c>
      <c r="M19" s="29">
        <v>1.0980530059444785E-3</v>
      </c>
      <c r="N19" s="30">
        <v>-3.565666440148575E-4</v>
      </c>
      <c r="O19" s="10">
        <v>2.5960762842696349E-3</v>
      </c>
      <c r="P19" s="11">
        <v>1.2160780961219335E-3</v>
      </c>
      <c r="Q19" s="29">
        <v>-1.237462516935196E-3</v>
      </c>
      <c r="R19" s="30">
        <v>1.863689409832503E-3</v>
      </c>
      <c r="S19" s="10">
        <v>2.9249751012417745E-4</v>
      </c>
      <c r="T19" s="11">
        <v>9.1013385443148101E-4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2.6600000000000002E-2</v>
      </c>
      <c r="D27" s="15">
        <v>1.0000000000000002</v>
      </c>
      <c r="E27" s="31">
        <v>9.5999999999999992E-3</v>
      </c>
      <c r="F27" s="32">
        <v>1</v>
      </c>
      <c r="G27" s="14">
        <v>9.9473694630307606E-3</v>
      </c>
      <c r="H27" s="15">
        <v>0.99999999999999989</v>
      </c>
      <c r="I27" s="31">
        <v>1.4216425612644901E-2</v>
      </c>
      <c r="J27" s="32">
        <v>1</v>
      </c>
      <c r="K27" s="14">
        <v>-1.32116451021719E-2</v>
      </c>
      <c r="L27" s="15">
        <v>0.99999999999999989</v>
      </c>
      <c r="M27" s="31">
        <v>1.8200000000000001E-2</v>
      </c>
      <c r="N27" s="32">
        <v>1</v>
      </c>
      <c r="O27" s="14">
        <v>6.6E-3</v>
      </c>
      <c r="P27" s="15">
        <v>1</v>
      </c>
      <c r="Q27" s="31">
        <v>-5.4000000000000003E-3</v>
      </c>
      <c r="R27" s="32">
        <v>1</v>
      </c>
      <c r="S27" s="14">
        <v>1.21E-2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6">
        <v>354</v>
      </c>
      <c r="D28" s="67"/>
      <c r="E28" s="64">
        <v>140</v>
      </c>
      <c r="F28" s="65"/>
      <c r="G28" s="66">
        <v>153</v>
      </c>
      <c r="H28" s="67"/>
      <c r="I28" s="64">
        <v>227</v>
      </c>
      <c r="J28" s="65"/>
      <c r="K28" s="66">
        <v>-220.88</v>
      </c>
      <c r="L28" s="67"/>
      <c r="M28" s="64">
        <v>316.49</v>
      </c>
      <c r="N28" s="65"/>
      <c r="O28" s="66">
        <v>121.57</v>
      </c>
      <c r="P28" s="67"/>
      <c r="Q28" s="64">
        <v>-100.25</v>
      </c>
      <c r="R28" s="65"/>
      <c r="S28" s="66">
        <v>240.65</v>
      </c>
      <c r="T28" s="67"/>
      <c r="U28" s="64"/>
      <c r="V28" s="65"/>
      <c r="W28" s="66"/>
      <c r="X28" s="67"/>
      <c r="Y28" s="64"/>
      <c r="Z28" s="6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1" t="s">
        <v>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1.532419870214091E-2</v>
      </c>
      <c r="D34" s="19">
        <v>0.65625389412106183</v>
      </c>
      <c r="E34" s="33">
        <v>6.6742805175295343E-3</v>
      </c>
      <c r="F34" s="34">
        <v>0.66529702442584271</v>
      </c>
      <c r="G34" s="18">
        <v>3.0426329485488089E-3</v>
      </c>
      <c r="H34" s="19">
        <v>0.67030641273883285</v>
      </c>
      <c r="I34" s="33">
        <v>8.3929004857615976E-3</v>
      </c>
      <c r="J34" s="34">
        <v>0.66848089188210735</v>
      </c>
      <c r="K34" s="18">
        <v>-3.2218665008459371E-3</v>
      </c>
      <c r="L34" s="19">
        <v>0.67247074469819001</v>
      </c>
      <c r="M34" s="33">
        <v>8.5522016328716567E-3</v>
      </c>
      <c r="N34" s="34">
        <v>0.66844988215729129</v>
      </c>
      <c r="O34" s="18">
        <v>1.1176563494814279E-2</v>
      </c>
      <c r="P34" s="19">
        <v>0.67347154440678991</v>
      </c>
      <c r="Q34" s="33">
        <v>-1.8880884869302873E-3</v>
      </c>
      <c r="R34" s="34">
        <v>0.66703806155468082</v>
      </c>
      <c r="S34" s="18">
        <v>7.5270927514230193E-3</v>
      </c>
      <c r="T34" s="19">
        <v>0.6621107455842562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1.1275801297859094E-2</v>
      </c>
      <c r="D35" s="11">
        <v>0.34374610587893817</v>
      </c>
      <c r="E35" s="29">
        <v>2.9257194824704662E-3</v>
      </c>
      <c r="F35" s="30">
        <v>0.33470297557415729</v>
      </c>
      <c r="G35" s="10">
        <v>6.9047365144819508E-3</v>
      </c>
      <c r="H35" s="11">
        <v>0.3296935872611671</v>
      </c>
      <c r="I35" s="29">
        <v>5.8235251268833055E-3</v>
      </c>
      <c r="J35" s="30">
        <v>0.33151910811789265</v>
      </c>
      <c r="K35" s="10">
        <v>-9.9897786013259625E-3</v>
      </c>
      <c r="L35" s="11">
        <v>0.32752925530180993</v>
      </c>
      <c r="M35" s="29">
        <v>9.6477983671283459E-3</v>
      </c>
      <c r="N35" s="30">
        <v>0.33155011784270866</v>
      </c>
      <c r="O35" s="10">
        <v>-4.5765634948142786E-3</v>
      </c>
      <c r="P35" s="11">
        <v>0.32652845559321003</v>
      </c>
      <c r="Q35" s="29">
        <v>-3.511911513069713E-3</v>
      </c>
      <c r="R35" s="30">
        <v>0.33296193844531924</v>
      </c>
      <c r="S35" s="10">
        <v>4.5729072485769795E-3</v>
      </c>
      <c r="T35" s="11">
        <v>0.33788925441574374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2.6600000000000002E-2</v>
      </c>
      <c r="D36" s="15">
        <v>1</v>
      </c>
      <c r="E36" s="31">
        <v>9.5999999999999992E-3</v>
      </c>
      <c r="F36" s="32">
        <v>1</v>
      </c>
      <c r="G36" s="14">
        <v>9.9473694630307606E-3</v>
      </c>
      <c r="H36" s="15">
        <v>1</v>
      </c>
      <c r="I36" s="31">
        <v>1.4216425612644901E-2</v>
      </c>
      <c r="J36" s="32">
        <v>1</v>
      </c>
      <c r="K36" s="14">
        <v>-1.32116451021719E-2</v>
      </c>
      <c r="L36" s="15">
        <v>1</v>
      </c>
      <c r="M36" s="31">
        <v>1.8200000000000001E-2</v>
      </c>
      <c r="N36" s="32">
        <v>1</v>
      </c>
      <c r="O36" s="14">
        <v>6.6E-3</v>
      </c>
      <c r="P36" s="15">
        <v>1</v>
      </c>
      <c r="Q36" s="31">
        <v>-5.4000000000000003E-3</v>
      </c>
      <c r="R36" s="32">
        <v>1</v>
      </c>
      <c r="S36" s="14">
        <v>1.21E-2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1" t="s">
        <v>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2.2931304797781649E-2</v>
      </c>
      <c r="D41" s="19">
        <v>1.0062936634428723</v>
      </c>
      <c r="E41" s="33">
        <v>8.4285741059330257E-3</v>
      </c>
      <c r="F41" s="34">
        <v>1.0039798810447178</v>
      </c>
      <c r="G41" s="18">
        <v>1.1036268385323006E-2</v>
      </c>
      <c r="H41" s="19">
        <v>1.0032115656570155</v>
      </c>
      <c r="I41" s="33">
        <v>1.3506385857671981E-2</v>
      </c>
      <c r="J41" s="34">
        <v>1.0024191825792914</v>
      </c>
      <c r="K41" s="18">
        <v>-1.2552609187881715E-2</v>
      </c>
      <c r="L41" s="19">
        <v>1.0015770298937641</v>
      </c>
      <c r="M41" s="33">
        <v>1.7101946994055525E-2</v>
      </c>
      <c r="N41" s="34">
        <v>1.0003565666440148</v>
      </c>
      <c r="O41" s="18">
        <v>4.0039237157303651E-3</v>
      </c>
      <c r="P41" s="19">
        <v>0.9987839219038781</v>
      </c>
      <c r="Q41" s="33">
        <v>-4.1625374830648052E-3</v>
      </c>
      <c r="R41" s="34">
        <v>0.9981363105901675</v>
      </c>
      <c r="S41" s="18">
        <v>1.1807502489875823E-2</v>
      </c>
      <c r="T41" s="19">
        <v>0.99908986614556849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3.6686952022183558E-3</v>
      </c>
      <c r="D42" s="11">
        <v>-6.2936634428724016E-3</v>
      </c>
      <c r="E42" s="29">
        <v>1.1714258940669739E-3</v>
      </c>
      <c r="F42" s="30">
        <v>-3.9798810447178512E-3</v>
      </c>
      <c r="G42" s="10">
        <v>-1.0888989222922472E-3</v>
      </c>
      <c r="H42" s="11">
        <v>-3.2115656570154034E-3</v>
      </c>
      <c r="I42" s="29">
        <v>7.1003975497292151E-4</v>
      </c>
      <c r="J42" s="30">
        <v>-2.4191825792914561E-3</v>
      </c>
      <c r="K42" s="10">
        <v>-6.5903591429018532E-4</v>
      </c>
      <c r="L42" s="11">
        <v>-1.5770298937641432E-3</v>
      </c>
      <c r="M42" s="29">
        <v>1.0980530059444787E-3</v>
      </c>
      <c r="N42" s="30">
        <v>-3.565666440148575E-4</v>
      </c>
      <c r="O42" s="10">
        <v>2.5960762842696349E-3</v>
      </c>
      <c r="P42" s="11">
        <v>1.2160780961219335E-3</v>
      </c>
      <c r="Q42" s="29">
        <v>-1.2374625169351951E-3</v>
      </c>
      <c r="R42" s="30">
        <v>1.8636894098325032E-3</v>
      </c>
      <c r="S42" s="10">
        <v>2.9249751012417745E-4</v>
      </c>
      <c r="T42" s="11">
        <v>9.1013385443148101E-4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2.6600000000000002E-2</v>
      </c>
      <c r="D43" s="15">
        <v>0.99999999999999989</v>
      </c>
      <c r="E43" s="31">
        <v>9.5999999999999992E-3</v>
      </c>
      <c r="F43" s="32">
        <v>1</v>
      </c>
      <c r="G43" s="14">
        <v>9.9473694630307606E-3</v>
      </c>
      <c r="H43" s="15">
        <v>1.0000000000000002</v>
      </c>
      <c r="I43" s="31">
        <v>1.4216425612644901E-2</v>
      </c>
      <c r="J43" s="32">
        <v>1</v>
      </c>
      <c r="K43" s="14">
        <v>-1.32116451021719E-2</v>
      </c>
      <c r="L43" s="15">
        <v>0.99999999999999989</v>
      </c>
      <c r="M43" s="31">
        <v>1.8200000000000001E-2</v>
      </c>
      <c r="N43" s="32">
        <v>1</v>
      </c>
      <c r="O43" s="14">
        <v>6.6E-3</v>
      </c>
      <c r="P43" s="15">
        <v>1</v>
      </c>
      <c r="Q43" s="31">
        <v>-5.4000000000000003E-3</v>
      </c>
      <c r="R43" s="32">
        <v>1</v>
      </c>
      <c r="S43" s="14">
        <v>1.21E-2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1" t="s">
        <v>0</v>
      </c>
      <c r="D45" s="62"/>
      <c r="E45" s="62"/>
      <c r="F45" s="62"/>
      <c r="G45" s="62"/>
      <c r="H45" s="62"/>
      <c r="I45" s="50"/>
      <c r="J45" s="50"/>
    </row>
    <row r="46" spans="2:26" ht="15.75">
      <c r="B46" s="23" t="s">
        <v>39</v>
      </c>
      <c r="C46" s="55" t="str">
        <f ca="1">CONCATENATE(INDIRECT(CONCATENATE($C$2,C4))," - ",INDIRECT(CONCATENATE($C$2,G4))," ",$B$4)</f>
        <v>ינואר - מרץ 2019</v>
      </c>
      <c r="D46" s="56"/>
      <c r="E46" s="57" t="str">
        <f ca="1">CONCATENATE(INDIRECT(CONCATENATE($C$2,C4))," - ",INDIRECT(CONCATENATE($C$2,M4))," ",$B$4)</f>
        <v>ינואר - יוני 2019</v>
      </c>
      <c r="F46" s="58"/>
      <c r="G46" s="55" t="str">
        <f ca="1">CONCATENATE(INDIRECT(CONCATENATE($C$2,C4))," - ",INDIRECT(CONCATENATE($C$2,S4))," ",$B$4)</f>
        <v>ינואר - ספטמבר 2019</v>
      </c>
      <c r="H46" s="59"/>
      <c r="I46" s="60"/>
      <c r="J46" s="6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-5.1746959700227357E-5</v>
      </c>
      <c r="D48" s="11">
        <f>H8</f>
        <v>0.10723301576839922</v>
      </c>
      <c r="E48" s="29">
        <f t="shared" ref="E48:E66" si="0">(I8+1)*(K8+1)*(M8+1)*(C48+1)-1</f>
        <v>-2.6069467630840393E-5</v>
      </c>
      <c r="F48" s="30">
        <f>N8</f>
        <v>9.8707233438331085E-2</v>
      </c>
      <c r="G48" s="10">
        <f>(O8+1)*(Q8+1)*(S8+1)*(E48+1)-1</f>
        <v>-5.2154127932524386E-4</v>
      </c>
      <c r="H48" s="46">
        <f>T8</f>
        <v>7.6471005178181867E-2</v>
      </c>
      <c r="I48" s="52"/>
      <c r="J48" s="52"/>
    </row>
    <row r="49" spans="2:10">
      <c r="B49" s="12" t="s">
        <v>7</v>
      </c>
      <c r="C49" s="10">
        <f t="shared" ref="C49:C67" si="1">(C9+1)*(E9+1)*(G9+1)-1</f>
        <v>5.5116856977166506E-3</v>
      </c>
      <c r="D49" s="11">
        <f t="shared" ref="D49:D67" si="2">H9</f>
        <v>0.18210857104518272</v>
      </c>
      <c r="E49" s="29">
        <f t="shared" si="0"/>
        <v>8.3071776146128595E-3</v>
      </c>
      <c r="F49" s="30">
        <f t="shared" ref="F49:F67" si="3">N9</f>
        <v>0.18577584554839088</v>
      </c>
      <c r="G49" s="10">
        <f t="shared" ref="G49:G67" si="4">(O9+1)*(Q9+1)*(S9+1)*(E49+1)-1</f>
        <v>1.4990566680567863E-2</v>
      </c>
      <c r="H49" s="46">
        <f t="shared" ref="H49:H66" si="5">T9</f>
        <v>0.18409310952968655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46">
        <f t="shared" si="5"/>
        <v>0</v>
      </c>
      <c r="I52" s="52"/>
      <c r="J52" s="52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46">
        <f t="shared" si="5"/>
        <v>0</v>
      </c>
      <c r="I53" s="52"/>
      <c r="J53" s="52"/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0</v>
      </c>
      <c r="F54" s="30">
        <f t="shared" si="3"/>
        <v>0</v>
      </c>
      <c r="G54" s="10">
        <f t="shared" si="4"/>
        <v>0</v>
      </c>
      <c r="H54" s="46">
        <f t="shared" si="5"/>
        <v>0</v>
      </c>
      <c r="I54" s="52"/>
      <c r="J54" s="52"/>
    </row>
    <row r="55" spans="2:10">
      <c r="B55" s="12" t="s">
        <v>19</v>
      </c>
      <c r="C55" s="10">
        <f t="shared" si="1"/>
        <v>3.73527263597071E-2</v>
      </c>
      <c r="D55" s="11">
        <f t="shared" si="2"/>
        <v>0.71386997884343351</v>
      </c>
      <c r="E55" s="29">
        <f t="shared" si="0"/>
        <v>5.2982323765247141E-2</v>
      </c>
      <c r="F55" s="30">
        <f t="shared" si="3"/>
        <v>0.71587348765729297</v>
      </c>
      <c r="G55" s="10">
        <f t="shared" si="4"/>
        <v>5.8730146771696745E-2</v>
      </c>
      <c r="H55" s="46">
        <f t="shared" si="5"/>
        <v>0.73852575143770005</v>
      </c>
      <c r="I55" s="52"/>
      <c r="J55" s="52"/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0</v>
      </c>
      <c r="F56" s="30">
        <f t="shared" si="3"/>
        <v>0</v>
      </c>
      <c r="G56" s="10">
        <f t="shared" si="4"/>
        <v>0</v>
      </c>
      <c r="H56" s="46">
        <f t="shared" si="5"/>
        <v>0</v>
      </c>
      <c r="I56" s="52"/>
      <c r="J56" s="52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6">
        <f t="shared" si="5"/>
        <v>0</v>
      </c>
      <c r="I57" s="52"/>
      <c r="J57" s="52"/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46">
        <f t="shared" si="5"/>
        <v>0</v>
      </c>
      <c r="I58" s="52"/>
      <c r="J58" s="52"/>
    </row>
    <row r="59" spans="2:10">
      <c r="B59" s="12" t="s">
        <v>26</v>
      </c>
      <c r="C59" s="10">
        <f t="shared" si="1"/>
        <v>3.7502446962480729E-3</v>
      </c>
      <c r="D59" s="11">
        <f t="shared" si="2"/>
        <v>-3.2115656570154034E-3</v>
      </c>
      <c r="E59" s="29">
        <f t="shared" si="0"/>
        <v>4.9031967898258699E-3</v>
      </c>
      <c r="F59" s="30">
        <f t="shared" si="3"/>
        <v>-3.565666440148575E-4</v>
      </c>
      <c r="G59" s="10">
        <f t="shared" si="4"/>
        <v>6.5595738873178711E-3</v>
      </c>
      <c r="H59" s="46">
        <f t="shared" si="5"/>
        <v>9.1013385443148101E-4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0</v>
      </c>
      <c r="F60" s="30">
        <f t="shared" si="3"/>
        <v>0</v>
      </c>
      <c r="G60" s="10">
        <f t="shared" si="4"/>
        <v>0</v>
      </c>
      <c r="H60" s="46">
        <f t="shared" si="5"/>
        <v>0</v>
      </c>
      <c r="I60" s="52"/>
      <c r="J60" s="52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46">
        <f t="shared" si="5"/>
        <v>0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6">
        <f t="shared" si="5"/>
        <v>0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3">
        <f t="shared" si="1"/>
        <v>4.67653643978585E-2</v>
      </c>
      <c r="D67" s="44">
        <f t="shared" si="2"/>
        <v>0.99999999999999989</v>
      </c>
      <c r="E67" s="40">
        <f>(I27+1)*(K27+1)*(M27+1)*(C67+1)-1</f>
        <v>6.6687221491144255E-2</v>
      </c>
      <c r="F67" s="39">
        <f t="shared" si="3"/>
        <v>1</v>
      </c>
      <c r="G67" s="43">
        <f t="shared" si="4"/>
        <v>8.0851173100394469E-2</v>
      </c>
      <c r="H67" s="47">
        <v>1</v>
      </c>
      <c r="I67" s="53"/>
      <c r="J67" s="53"/>
    </row>
    <row r="68" spans="2:10">
      <c r="B68" s="35" t="s">
        <v>40</v>
      </c>
      <c r="C68" s="66">
        <f>C28+E28+G28</f>
        <v>647</v>
      </c>
      <c r="D68" s="67"/>
      <c r="E68" s="64">
        <f>I28+K28+M28+C68</f>
        <v>969.61</v>
      </c>
      <c r="F68" s="65"/>
      <c r="G68" s="66">
        <f>O28+Q28+S28+E68</f>
        <v>1231.58</v>
      </c>
      <c r="H68" s="68"/>
      <c r="I68" s="69"/>
      <c r="J68" s="69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1" t="s">
        <v>0</v>
      </c>
      <c r="D70" s="62"/>
      <c r="E70" s="62"/>
      <c r="F70" s="62"/>
      <c r="G70" s="62"/>
      <c r="H70" s="62"/>
      <c r="I70" s="50"/>
      <c r="J70" s="50"/>
    </row>
    <row r="71" spans="2:10" ht="15.75">
      <c r="B71" s="23" t="s">
        <v>39</v>
      </c>
      <c r="C71" s="55" t="str">
        <f ca="1">CONCATENATE(INDIRECT(CONCATENATE($C$2,$C$4))," - ",INDIRECT(CONCATENATE($C$2,$G$4))," ",$B$4)</f>
        <v>ינואר - מרץ 2019</v>
      </c>
      <c r="D71" s="56"/>
      <c r="E71" s="57" t="str">
        <f ca="1">CONCATENATE(INDIRECT(CONCATENATE($C$2,$C$4))," - ",INDIRECT(CONCATENATE($C$2,$M4))," ",$B$4)</f>
        <v>ינואר - יוני 2019</v>
      </c>
      <c r="F71" s="58"/>
      <c r="G71" s="55" t="str">
        <f ca="1">CONCATENATE(INDIRECT(CONCATENATE($C$2,$C$4))," - ",INDIRECT(CONCATENATE($C$2,$S$4))," ",$B$4)</f>
        <v>ינואר - ספטמבר 2019</v>
      </c>
      <c r="H71" s="59"/>
      <c r="I71" s="60"/>
      <c r="J71" s="6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2.5210634661170683E-2</v>
      </c>
      <c r="D73" s="19">
        <f>H34</f>
        <v>0.67030641273883285</v>
      </c>
      <c r="E73" s="33">
        <f t="shared" ref="E73:E74" si="6">(I34+1)*(K34+1)*(M34+1)*(C73+1)-1</f>
        <v>3.9297220782597009E-2</v>
      </c>
      <c r="F73" s="34">
        <f>N34</f>
        <v>0.66844988215729129</v>
      </c>
      <c r="G73" s="18">
        <f>(O34+1)*(Q34+1)*(S34+1)*(E73+1)-1</f>
        <v>5.682415962176246E-2</v>
      </c>
      <c r="H73" s="48">
        <f>T34</f>
        <v>0.6621107455842562</v>
      </c>
      <c r="I73" s="52"/>
      <c r="J73" s="52"/>
    </row>
    <row r="74" spans="2:10">
      <c r="B74" s="12" t="s">
        <v>36</v>
      </c>
      <c r="C74" s="18">
        <f t="shared" ref="C74:C75" si="7">(C35+1)*(E35+1)*(G35+1)-1</f>
        <v>2.123753267153683E-2</v>
      </c>
      <c r="D74" s="19">
        <f t="shared" ref="D74:D75" si="8">H35</f>
        <v>0.3296935872611671</v>
      </c>
      <c r="E74" s="33">
        <f t="shared" si="6"/>
        <v>2.6734458809978934E-2</v>
      </c>
      <c r="F74" s="34">
        <f t="shared" ref="F74:F75" si="9">N35</f>
        <v>0.33155011784270866</v>
      </c>
      <c r="G74" s="18">
        <f t="shared" ref="G74:G75" si="10">(O35+1)*(Q35+1)*(S35+1)*(E74+1)-1</f>
        <v>2.3103505191338414E-2</v>
      </c>
      <c r="H74" s="48">
        <f t="shared" ref="H74:H75" si="11">T35</f>
        <v>0.33788925441574374</v>
      </c>
      <c r="I74" s="52"/>
      <c r="J74" s="52"/>
    </row>
    <row r="75" spans="2:10">
      <c r="B75" s="13" t="s">
        <v>44</v>
      </c>
      <c r="C75" s="41">
        <f t="shared" si="7"/>
        <v>4.67653643978585E-2</v>
      </c>
      <c r="D75" s="42">
        <f t="shared" si="8"/>
        <v>1</v>
      </c>
      <c r="E75" s="37">
        <f>(I36+1)*(K36+1)*(M36+1)*(C75+1)-1</f>
        <v>6.6687221491144255E-2</v>
      </c>
      <c r="F75" s="38">
        <f t="shared" si="9"/>
        <v>1</v>
      </c>
      <c r="G75" s="41">
        <f t="shared" si="10"/>
        <v>8.0851173100394469E-2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1" t="s">
        <v>0</v>
      </c>
      <c r="D77" s="62"/>
      <c r="E77" s="62"/>
      <c r="F77" s="62"/>
      <c r="G77" s="62"/>
      <c r="H77" s="62"/>
      <c r="I77" s="50"/>
      <c r="J77" s="50"/>
    </row>
    <row r="78" spans="2:10" ht="15.75">
      <c r="B78" s="23" t="s">
        <v>39</v>
      </c>
      <c r="C78" s="55" t="str">
        <f ca="1">CONCATENATE(INDIRECT(CONCATENATE($C$2,$C$4))," - ",INDIRECT(CONCATENATE($C$2,$G$4))," ",$B$4)</f>
        <v>ינואר - מרץ 2019</v>
      </c>
      <c r="D78" s="56"/>
      <c r="E78" s="57" t="str">
        <f ca="1">CONCATENATE(INDIRECT(CONCATENATE($C$2,$C$4))," - ",INDIRECT(CONCATENATE($C$2,$M$4))," ",$B$4)</f>
        <v>ינואר - יוני 2019</v>
      </c>
      <c r="F78" s="58"/>
      <c r="G78" s="55" t="str">
        <f ca="1">CONCATENATE(INDIRECT(CONCATENATE($C$2,$C$4))," - ",INDIRECT(CONCATENATE($C$2,$S$4))," ",$B$4)</f>
        <v>ינואר - ספטמבר 2019</v>
      </c>
      <c r="H78" s="59"/>
      <c r="I78" s="60"/>
      <c r="J78" s="6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4.2937654601092667E-2</v>
      </c>
      <c r="D80" s="19">
        <f>H41</f>
        <v>1.0032115656570155</v>
      </c>
      <c r="E80" s="33">
        <f t="shared" ref="E80:E82" si="12">(I41+1)*(K41+1)*(M41+1)*(C80+1)-1</f>
        <v>6.1605816487389609E-2</v>
      </c>
      <c r="F80" s="34">
        <f>N41</f>
        <v>1.0003565666440148</v>
      </c>
      <c r="G80" s="18">
        <f>(O41+1)*(Q41+1)*(S41+1)*(E80+1)-1</f>
        <v>7.3952454153303426E-2</v>
      </c>
      <c r="H80" s="48">
        <f>T41</f>
        <v>0.99908986614556849</v>
      </c>
      <c r="I80" s="52"/>
      <c r="J80" s="52"/>
    </row>
    <row r="81" spans="2:10">
      <c r="B81" s="12" t="s">
        <v>38</v>
      </c>
      <c r="C81" s="18">
        <f t="shared" ref="C81:C82" si="13">(C42+1)*(E42+1)*(G42+1)-1</f>
        <v>3.7502446962480729E-3</v>
      </c>
      <c r="D81" s="19">
        <f t="shared" ref="D81:D82" si="14">H42</f>
        <v>-3.2115656570154034E-3</v>
      </c>
      <c r="E81" s="33">
        <f t="shared" si="12"/>
        <v>4.9031967898258699E-3</v>
      </c>
      <c r="F81" s="34">
        <f t="shared" ref="F81:F82" si="15">N42</f>
        <v>-3.565666440148575E-4</v>
      </c>
      <c r="G81" s="18">
        <f t="shared" ref="G81:G82" si="16">(O42+1)*(Q42+1)*(S42+1)*(E81+1)-1</f>
        <v>6.5595738873178711E-3</v>
      </c>
      <c r="H81" s="48">
        <f>T42</f>
        <v>9.1013385443148101E-4</v>
      </c>
      <c r="I81" s="52"/>
      <c r="J81" s="52"/>
    </row>
    <row r="82" spans="2:10">
      <c r="B82" s="13" t="s">
        <v>44</v>
      </c>
      <c r="C82" s="41">
        <f t="shared" si="13"/>
        <v>4.67653643978585E-2</v>
      </c>
      <c r="D82" s="42">
        <f t="shared" si="14"/>
        <v>1.0000000000000002</v>
      </c>
      <c r="E82" s="37">
        <f t="shared" si="12"/>
        <v>6.6687221491144255E-2</v>
      </c>
      <c r="F82" s="38">
        <f t="shared" si="15"/>
        <v>1</v>
      </c>
      <c r="G82" s="41">
        <f t="shared" si="16"/>
        <v>8.0851173100394469E-2</v>
      </c>
      <c r="H82" s="49">
        <f>T43</f>
        <v>1</v>
      </c>
      <c r="I82" s="53"/>
      <c r="J82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H70"/>
    <mergeCell ref="C78:D78"/>
    <mergeCell ref="E78:F78"/>
    <mergeCell ref="G78:H78"/>
    <mergeCell ref="I78:J78"/>
    <mergeCell ref="C77:H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