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2" i="5" l="1"/>
  <c r="G82" i="5"/>
  <c r="H81" i="5"/>
  <c r="G81" i="5"/>
  <c r="H80" i="5"/>
  <c r="G80" i="5"/>
  <c r="H75" i="5"/>
  <c r="G75" i="5"/>
  <c r="H74" i="5"/>
  <c r="G74" i="5"/>
  <c r="H73" i="5"/>
  <c r="G73" i="5"/>
  <c r="G68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E39" i="5"/>
  <c r="C6" i="5"/>
  <c r="C39" i="5"/>
  <c r="E32" i="5"/>
  <c r="C32" i="5"/>
  <c r="G4" i="5" l="1"/>
  <c r="G39" i="5"/>
  <c r="C71" i="5"/>
  <c r="G32" i="5"/>
  <c r="G6" i="5"/>
  <c r="E6" i="5"/>
  <c r="C46" i="5"/>
  <c r="I4" i="5" l="1"/>
  <c r="I39" i="5"/>
  <c r="I6" i="5"/>
  <c r="C78" i="5"/>
  <c r="I32" i="5"/>
  <c r="K4" i="5" l="1"/>
  <c r="K32" i="5"/>
  <c r="K39" i="5"/>
  <c r="K6" i="5"/>
  <c r="M4" i="5" l="1"/>
  <c r="E71" i="5"/>
  <c r="E46" i="5"/>
  <c r="M32" i="5"/>
  <c r="E78" i="5"/>
  <c r="M6" i="5"/>
  <c r="O4" i="5" l="1"/>
  <c r="O32" i="5"/>
  <c r="M39" i="5"/>
  <c r="O6" i="5"/>
  <c r="Q4" i="5" l="1"/>
  <c r="S4" i="5" s="1"/>
  <c r="Q32" i="5"/>
  <c r="G71" i="5"/>
  <c r="G46" i="5"/>
  <c r="O39" i="5"/>
  <c r="S39" i="5"/>
  <c r="Q6" i="5"/>
  <c r="S32" i="5"/>
  <c r="U4" i="5" l="1"/>
  <c r="S6" i="5"/>
  <c r="G78" i="5"/>
  <c r="U32" i="5"/>
  <c r="Q39" i="5"/>
  <c r="U39" i="5"/>
  <c r="W4" i="5" l="1"/>
  <c r="W39" i="5"/>
  <c r="U6" i="5"/>
  <c r="W32" i="5"/>
  <c r="Y4" i="5" l="1"/>
  <c r="Y6" i="5"/>
  <c r="Y32" i="5"/>
  <c r="W6" i="5"/>
  <c r="Y39" i="5"/>
</calcChain>
</file>

<file path=xl/sharedStrings.xml><?xml version="1.0" encoding="utf-8"?>
<sst xmlns="http://schemas.openxmlformats.org/spreadsheetml/2006/main" count="173" uniqueCount="47">
  <si>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</si>
  <si>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</si>
  <si>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</si>
  <si>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</si>
  <si>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</si>
  <si>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</si>
  <si>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</si>
  <si>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</si>
  <si>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</si>
  <si>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</si>
  <si>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</si>
  <si>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</si>
  <si>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</si>
  <si>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</si>
  <si>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</si>
  <si>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</si>
  <si>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</si>
  <si>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</si>
  <si>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</si>
  <si>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</si>
  <si>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</si>
  <si>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</si>
  <si>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</si>
  <si>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</si>
  <si>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</si>
  <si>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</si>
  <si>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</si>
  <si>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</si>
  <si>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</si>
  <si>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</si>
  <si>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</si>
  <si>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</si>
  <si>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</si>
  <si>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</si>
  <si>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</si>
  <si>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</si>
  <si>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</si>
  <si>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</si>
  <si>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</si>
  <si>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</si>
  <si>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</si>
  <si>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</si>
  <si>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</si>
  <si>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</si>
  <si>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</si>
  <si>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</si>
  <si>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ממשלתי ישראלי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</si>
</sst>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7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2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4.8194043002893608E-2</v>
      </c>
      <c r="E8" s="29">
        <v>0</v>
      </c>
      <c r="F8" s="30">
        <v>5.1409483201387718E-2</v>
      </c>
      <c r="G8" s="10">
        <v>1.5918827255019717E-5</v>
      </c>
      <c r="H8" s="11">
        <v>4.3689802738727093E-2</v>
      </c>
      <c r="I8" s="29">
        <v>0</v>
      </c>
      <c r="J8" s="30">
        <v>4.6923261714302202E-2</v>
      </c>
      <c r="K8" s="10">
        <v>0</v>
      </c>
      <c r="L8" s="11">
        <v>4.2583171066687145E-2</v>
      </c>
      <c r="M8" s="29">
        <v>1.5311571792444935E-5</v>
      </c>
      <c r="N8" s="30">
        <v>3.8733887378874905E-2</v>
      </c>
      <c r="O8" s="10">
        <v>0</v>
      </c>
      <c r="P8" s="11">
        <v>5.0773347842293134E-2</v>
      </c>
      <c r="Q8" s="29">
        <v>0</v>
      </c>
      <c r="R8" s="30">
        <v>4.9990116823403145E-2</v>
      </c>
      <c r="S8" s="10">
        <v>0</v>
      </c>
      <c r="T8" s="11">
        <v>4.586961063742083E-2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1.3300000000000001E-2</v>
      </c>
      <c r="D9" s="11">
        <v>0.95180595699710646</v>
      </c>
      <c r="E9" s="29">
        <v>6.4000000000000003E-3</v>
      </c>
      <c r="F9" s="30">
        <v>0.94859051679861228</v>
      </c>
      <c r="G9" s="10">
        <v>8.2486139898117206E-3</v>
      </c>
      <c r="H9" s="11">
        <v>0.95631019726127298</v>
      </c>
      <c r="I9" s="29">
        <v>4.2259573145590999E-3</v>
      </c>
      <c r="J9" s="30">
        <v>0.95307673828569783</v>
      </c>
      <c r="K9" s="10">
        <v>3.8297682173622232E-3</v>
      </c>
      <c r="L9" s="11">
        <v>0.95741683247122689</v>
      </c>
      <c r="M9" s="29">
        <v>7.2799738699355389E-3</v>
      </c>
      <c r="N9" s="30">
        <v>0.96126319657356318</v>
      </c>
      <c r="O9" s="10">
        <v>1.6262859943171441E-2</v>
      </c>
      <c r="P9" s="11">
        <v>0.94920981555392692</v>
      </c>
      <c r="Q9" s="29">
        <v>1.0871205359609323E-2</v>
      </c>
      <c r="R9" s="30">
        <v>0.94995490018496831</v>
      </c>
      <c r="S9" s="10">
        <v>3.805889884367059E-3</v>
      </c>
      <c r="T9" s="11">
        <v>0.9540652861971991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-3.4597291426744961E-9</v>
      </c>
      <c r="L19" s="11">
        <v>-3.5379141201532298E-9</v>
      </c>
      <c r="M19" s="29">
        <v>4.7145582720163054E-6</v>
      </c>
      <c r="N19" s="30">
        <v>2.9160475619383619E-6</v>
      </c>
      <c r="O19" s="10">
        <v>3.7140056828560378E-5</v>
      </c>
      <c r="P19" s="11">
        <v>1.6836603779895722E-5</v>
      </c>
      <c r="Q19" s="29">
        <v>2.8794640390676251E-5</v>
      </c>
      <c r="R19" s="30">
        <v>5.4982991628476675E-5</v>
      </c>
      <c r="S19" s="10">
        <v>-5.8898843670588322E-6</v>
      </c>
      <c r="T19" s="11">
        <v>6.5103165380127415E-5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1.3300000000000001E-2</v>
      </c>
      <c r="D27" s="15">
        <v>1</v>
      </c>
      <c r="E27" s="31">
        <v>6.4000000000000003E-3</v>
      </c>
      <c r="F27" s="32">
        <v>1</v>
      </c>
      <c r="G27" s="14">
        <v>8.2645328170667404E-3</v>
      </c>
      <c r="H27" s="15">
        <v>1</v>
      </c>
      <c r="I27" s="31">
        <v>4.2259573145590999E-3</v>
      </c>
      <c r="J27" s="32">
        <v>1</v>
      </c>
      <c r="K27" s="14">
        <v>3.8297647576330802E-3</v>
      </c>
      <c r="L27" s="15">
        <v>0.99999999999999989</v>
      </c>
      <c r="M27" s="31">
        <v>7.3000000000000001E-3</v>
      </c>
      <c r="N27" s="32">
        <v>1</v>
      </c>
      <c r="O27" s="14">
        <v>1.6299999999999999E-2</v>
      </c>
      <c r="P27" s="15">
        <v>1</v>
      </c>
      <c r="Q27" s="31">
        <v>1.09E-2</v>
      </c>
      <c r="R27" s="32">
        <v>0.99999999999999989</v>
      </c>
      <c r="S27" s="14">
        <v>3.8E-3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7">
        <v>1374</v>
      </c>
      <c r="D28" s="68"/>
      <c r="E28" s="65">
        <v>675</v>
      </c>
      <c r="F28" s="66"/>
      <c r="G28" s="67">
        <v>878</v>
      </c>
      <c r="H28" s="68"/>
      <c r="I28" s="65">
        <v>450</v>
      </c>
      <c r="J28" s="66"/>
      <c r="K28" s="67">
        <v>408.78</v>
      </c>
      <c r="L28" s="68"/>
      <c r="M28" s="65">
        <v>773.76</v>
      </c>
      <c r="N28" s="66"/>
      <c r="O28" s="67">
        <v>1734.2</v>
      </c>
      <c r="P28" s="68"/>
      <c r="Q28" s="65">
        <v>1176.28</v>
      </c>
      <c r="R28" s="66"/>
      <c r="S28" s="67">
        <v>394.99</v>
      </c>
      <c r="T28" s="68"/>
      <c r="U28" s="65"/>
      <c r="V28" s="66"/>
      <c r="W28" s="67"/>
      <c r="X28" s="68"/>
      <c r="Y28" s="65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2" t="s">
        <v>0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1.3300000000000001E-2</v>
      </c>
      <c r="D34" s="19">
        <v>1</v>
      </c>
      <c r="E34" s="33">
        <v>6.4000000000000003E-3</v>
      </c>
      <c r="F34" s="34">
        <v>1</v>
      </c>
      <c r="G34" s="18">
        <v>8.2645328170667404E-3</v>
      </c>
      <c r="H34" s="19">
        <v>1</v>
      </c>
      <c r="I34" s="33">
        <v>4.2259573145590999E-3</v>
      </c>
      <c r="J34" s="34">
        <v>1</v>
      </c>
      <c r="K34" s="18">
        <v>3.8297647576330807E-3</v>
      </c>
      <c r="L34" s="19">
        <v>1</v>
      </c>
      <c r="M34" s="33">
        <v>7.3000000000000001E-3</v>
      </c>
      <c r="N34" s="34">
        <v>1</v>
      </c>
      <c r="O34" s="18">
        <v>1.6299999999999999E-2</v>
      </c>
      <c r="P34" s="19">
        <v>1</v>
      </c>
      <c r="Q34" s="33">
        <v>1.09E-2</v>
      </c>
      <c r="R34" s="34">
        <v>1</v>
      </c>
      <c r="S34" s="18">
        <v>3.7999999999999996E-3</v>
      </c>
      <c r="T34" s="19">
        <v>1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1.3300000000000001E-2</v>
      </c>
      <c r="D36" s="15">
        <v>1</v>
      </c>
      <c r="E36" s="31">
        <v>6.4000000000000003E-3</v>
      </c>
      <c r="F36" s="32">
        <v>1</v>
      </c>
      <c r="G36" s="14">
        <v>8.2645328170667404E-3</v>
      </c>
      <c r="H36" s="15">
        <v>1</v>
      </c>
      <c r="I36" s="31">
        <v>4.2259573145590999E-3</v>
      </c>
      <c r="J36" s="32">
        <v>1</v>
      </c>
      <c r="K36" s="14">
        <v>3.8297647576330802E-3</v>
      </c>
      <c r="L36" s="15">
        <v>1</v>
      </c>
      <c r="M36" s="31">
        <v>7.3000000000000001E-3</v>
      </c>
      <c r="N36" s="32">
        <v>1</v>
      </c>
      <c r="O36" s="14">
        <v>1.6299999999999999E-2</v>
      </c>
      <c r="P36" s="15">
        <v>1</v>
      </c>
      <c r="Q36" s="31">
        <v>1.09E-2</v>
      </c>
      <c r="R36" s="32">
        <v>1</v>
      </c>
      <c r="S36" s="14">
        <v>3.8E-3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2" t="s">
        <v>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1.3300000000000001E-2</v>
      </c>
      <c r="D41" s="19">
        <v>1</v>
      </c>
      <c r="E41" s="33">
        <v>6.4000000000000003E-3</v>
      </c>
      <c r="F41" s="34">
        <v>1</v>
      </c>
      <c r="G41" s="18">
        <v>8.2645328170667404E-3</v>
      </c>
      <c r="H41" s="19">
        <v>1</v>
      </c>
      <c r="I41" s="33">
        <v>4.2259573145590999E-3</v>
      </c>
      <c r="J41" s="34">
        <v>1</v>
      </c>
      <c r="K41" s="18">
        <v>3.8297682173622227E-3</v>
      </c>
      <c r="L41" s="19">
        <v>1.0000000035379142</v>
      </c>
      <c r="M41" s="33">
        <v>7.2952854417279835E-3</v>
      </c>
      <c r="N41" s="34">
        <v>0.99999708395243803</v>
      </c>
      <c r="O41" s="18">
        <v>1.6262859943171441E-2</v>
      </c>
      <c r="P41" s="19">
        <v>0.99998316339622006</v>
      </c>
      <c r="Q41" s="33">
        <v>1.0871205359609322E-2</v>
      </c>
      <c r="R41" s="34">
        <v>0.99994501700837146</v>
      </c>
      <c r="S41" s="18">
        <v>3.805889884367059E-3</v>
      </c>
      <c r="T41" s="19">
        <v>0.99993489683461989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-3.4597291426744957E-9</v>
      </c>
      <c r="L42" s="11">
        <v>-3.5379141201532302E-9</v>
      </c>
      <c r="M42" s="29">
        <v>4.7145582720163054E-6</v>
      </c>
      <c r="N42" s="30">
        <v>2.9160475619383623E-6</v>
      </c>
      <c r="O42" s="10">
        <v>3.7140056828560378E-5</v>
      </c>
      <c r="P42" s="11">
        <v>1.6836603779895722E-5</v>
      </c>
      <c r="Q42" s="29">
        <v>2.8794640390676247E-5</v>
      </c>
      <c r="R42" s="30">
        <v>5.4982991628476682E-5</v>
      </c>
      <c r="S42" s="10">
        <v>-5.8898843670588322E-6</v>
      </c>
      <c r="T42" s="11">
        <v>6.5103165380127402E-5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1.3300000000000001E-2</v>
      </c>
      <c r="D43" s="15">
        <v>1</v>
      </c>
      <c r="E43" s="31">
        <v>6.4000000000000003E-3</v>
      </c>
      <c r="F43" s="32">
        <v>1</v>
      </c>
      <c r="G43" s="14">
        <v>8.2645328170667404E-3</v>
      </c>
      <c r="H43" s="15">
        <v>1</v>
      </c>
      <c r="I43" s="31">
        <v>4.2259573145590999E-3</v>
      </c>
      <c r="J43" s="32">
        <v>1</v>
      </c>
      <c r="K43" s="14">
        <v>3.8297647576330802E-3</v>
      </c>
      <c r="L43" s="15">
        <v>1</v>
      </c>
      <c r="M43" s="31">
        <v>7.3000000000000001E-3</v>
      </c>
      <c r="N43" s="32">
        <v>1</v>
      </c>
      <c r="O43" s="14">
        <v>1.6299999999999999E-2</v>
      </c>
      <c r="P43" s="15">
        <v>1</v>
      </c>
      <c r="Q43" s="31">
        <v>1.09E-2</v>
      </c>
      <c r="R43" s="32">
        <v>0.99999999999999989</v>
      </c>
      <c r="S43" s="14">
        <v>3.8E-3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2" t="s">
        <v>0</v>
      </c>
      <c r="D45" s="63"/>
      <c r="E45" s="63"/>
      <c r="F45" s="63"/>
      <c r="G45" s="63"/>
      <c r="H45" s="63"/>
      <c r="I45" s="50"/>
      <c r="J45" s="50"/>
    </row>
    <row r="46" spans="2:26" ht="15.75">
      <c r="B46" s="23" t="s">
        <v>39</v>
      </c>
      <c r="C46" s="59" t="str">
        <f ca="1">CONCATENATE(INDIRECT(CONCATENATE($C$2,C4))," - ",INDIRECT(CONCATENATE($C$2,G4))," ",$B$4)</f>
        <v>ינואר - מרץ 2019</v>
      </c>
      <c r="D46" s="61"/>
      <c r="E46" s="57" t="str">
        <f ca="1">CONCATENATE(INDIRECT(CONCATENATE($C$2,C4))," - ",INDIRECT(CONCATENATE($C$2,M4))," ",$B$4)</f>
        <v>ינואר - יוני 2019</v>
      </c>
      <c r="F46" s="58"/>
      <c r="G46" s="59" t="str">
        <f ca="1">CONCATENATE(INDIRECT(CONCATENATE($C$2,C4))," - ",INDIRECT(CONCATENATE($C$2,S4))," ",$B$4)</f>
        <v>ינואר - ספטמבר 2019</v>
      </c>
      <c r="H46" s="60"/>
      <c r="I46" s="56"/>
      <c r="J46" s="5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45" t="s">
        <v>3</v>
      </c>
      <c r="I47" s="51"/>
      <c r="J47" s="51"/>
    </row>
    <row r="48" spans="2:26">
      <c r="B48" s="9" t="s">
        <v>5</v>
      </c>
      <c r="C48" s="10">
        <f>(C8+1)*(E8+1)*(G8+1)-1</f>
        <v>1.5918827255045898E-5</v>
      </c>
      <c r="D48" s="11">
        <f>H8</f>
        <v>4.3689802738727093E-2</v>
      </c>
      <c r="E48" s="29">
        <f t="shared" ref="E48:E66" si="0">(I8+1)*(K8+1)*(M8+1)*(C48+1)-1</f>
        <v>3.1230642789870089E-5</v>
      </c>
      <c r="F48" s="30">
        <f>N8</f>
        <v>3.8733887378874905E-2</v>
      </c>
      <c r="G48" s="10">
        <f>(O8+1)*(Q8+1)*(S8+1)*(E48+1)-1</f>
        <v>3.1230642789870089E-5</v>
      </c>
      <c r="H48" s="46">
        <f>T8</f>
        <v>4.586961063742083E-2</v>
      </c>
      <c r="I48" s="52"/>
      <c r="J48" s="52"/>
    </row>
    <row r="49" spans="2:10">
      <c r="B49" s="12" t="s">
        <v>7</v>
      </c>
      <c r="C49" s="10">
        <f t="shared" ref="C49:C67" si="1">(C9+1)*(E9+1)*(G9+1)-1</f>
        <v>2.8196933807433933E-2</v>
      </c>
      <c r="D49" s="11">
        <f t="shared" ref="D49:D67" si="2">H9</f>
        <v>0.95631019726127298</v>
      </c>
      <c r="E49" s="29">
        <f t="shared" si="0"/>
        <v>4.4042113937081906E-2</v>
      </c>
      <c r="F49" s="30">
        <f t="shared" ref="F49:F67" si="3">N9</f>
        <v>0.96126319657356318</v>
      </c>
      <c r="G49" s="10">
        <f t="shared" ref="G49:G67" si="4">(O9+1)*(Q9+1)*(S9+1)*(E49+1)-1</f>
        <v>7.6637833520216692E-2</v>
      </c>
      <c r="H49" s="46">
        <f t="shared" ref="H49:H66" si="5">T9</f>
        <v>0.9540652861971991</v>
      </c>
      <c r="I49" s="52"/>
      <c r="J49" s="52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46">
        <f t="shared" si="5"/>
        <v>0</v>
      </c>
      <c r="I50" s="52"/>
      <c r="J50" s="52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46">
        <f t="shared" si="5"/>
        <v>0</v>
      </c>
      <c r="I51" s="52"/>
      <c r="J51" s="52"/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46">
        <f t="shared" si="5"/>
        <v>0</v>
      </c>
      <c r="I52" s="52"/>
      <c r="J52" s="52"/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46">
        <f t="shared" si="5"/>
        <v>0</v>
      </c>
      <c r="I53" s="52"/>
      <c r="J53" s="52"/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0</v>
      </c>
      <c r="F54" s="30">
        <f t="shared" si="3"/>
        <v>0</v>
      </c>
      <c r="G54" s="10">
        <f t="shared" si="4"/>
        <v>0</v>
      </c>
      <c r="H54" s="46">
        <f t="shared" si="5"/>
        <v>0</v>
      </c>
      <c r="I54" s="52"/>
      <c r="J54" s="52"/>
    </row>
    <row r="55" spans="2:10">
      <c r="B55" s="12" t="s">
        <v>19</v>
      </c>
      <c r="C55" s="10">
        <f t="shared" si="1"/>
        <v>0</v>
      </c>
      <c r="D55" s="11">
        <f t="shared" si="2"/>
        <v>0</v>
      </c>
      <c r="E55" s="29">
        <f t="shared" si="0"/>
        <v>0</v>
      </c>
      <c r="F55" s="30">
        <f t="shared" si="3"/>
        <v>0</v>
      </c>
      <c r="G55" s="10">
        <f t="shared" si="4"/>
        <v>0</v>
      </c>
      <c r="H55" s="46">
        <f t="shared" si="5"/>
        <v>0</v>
      </c>
      <c r="I55" s="52"/>
      <c r="J55" s="52"/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0</v>
      </c>
      <c r="F56" s="30">
        <f t="shared" si="3"/>
        <v>0</v>
      </c>
      <c r="G56" s="10">
        <f t="shared" si="4"/>
        <v>0</v>
      </c>
      <c r="H56" s="46">
        <f t="shared" si="5"/>
        <v>0</v>
      </c>
      <c r="I56" s="52"/>
      <c r="J56" s="52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46">
        <f t="shared" si="5"/>
        <v>0</v>
      </c>
      <c r="I57" s="52"/>
      <c r="J57" s="52"/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46">
        <f t="shared" si="5"/>
        <v>0</v>
      </c>
      <c r="I58" s="52"/>
      <c r="J58" s="52"/>
    </row>
    <row r="59" spans="2:10">
      <c r="B59" s="12" t="s">
        <v>26</v>
      </c>
      <c r="C59" s="10">
        <f t="shared" si="1"/>
        <v>0</v>
      </c>
      <c r="D59" s="11">
        <f t="shared" si="2"/>
        <v>0</v>
      </c>
      <c r="E59" s="29">
        <f t="shared" si="0"/>
        <v>4.7110985266218819E-6</v>
      </c>
      <c r="F59" s="30">
        <f t="shared" si="3"/>
        <v>2.9160475619383619E-6</v>
      </c>
      <c r="G59" s="10">
        <f t="shared" si="4"/>
        <v>6.4756875339577746E-5</v>
      </c>
      <c r="H59" s="46">
        <f t="shared" si="5"/>
        <v>6.5103165380127415E-5</v>
      </c>
      <c r="I59" s="52"/>
      <c r="J59" s="52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0</v>
      </c>
      <c r="F60" s="30">
        <f t="shared" si="3"/>
        <v>0</v>
      </c>
      <c r="G60" s="10">
        <f t="shared" si="4"/>
        <v>0</v>
      </c>
      <c r="H60" s="46">
        <f t="shared" si="5"/>
        <v>0</v>
      </c>
      <c r="I60" s="52"/>
      <c r="J60" s="52"/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46">
        <f t="shared" si="5"/>
        <v>0</v>
      </c>
      <c r="I61" s="52"/>
      <c r="J61" s="52"/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46">
        <f t="shared" si="5"/>
        <v>0</v>
      </c>
      <c r="I62" s="52"/>
      <c r="J62" s="52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46">
        <f t="shared" si="5"/>
        <v>0</v>
      </c>
      <c r="I63" s="52"/>
      <c r="J63" s="52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46">
        <f t="shared" si="5"/>
        <v>0</v>
      </c>
      <c r="I64" s="52"/>
      <c r="J64" s="52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46">
        <f t="shared" si="5"/>
        <v>0</v>
      </c>
      <c r="I65" s="52"/>
      <c r="J65" s="52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46">
        <f t="shared" si="5"/>
        <v>0</v>
      </c>
      <c r="I66" s="52"/>
      <c r="J66" s="52"/>
    </row>
    <row r="67" spans="2:10">
      <c r="B67" s="13" t="s">
        <v>44</v>
      </c>
      <c r="C67" s="41">
        <f t="shared" si="1"/>
        <v>2.8213167590596333E-2</v>
      </c>
      <c r="D67" s="42">
        <f t="shared" si="2"/>
        <v>1</v>
      </c>
      <c r="E67" s="37">
        <f>(I27+1)*(K27+1)*(M27+1)*(C67+1)-1</f>
        <v>4.407935163527843E-2</v>
      </c>
      <c r="F67" s="38">
        <f t="shared" si="3"/>
        <v>1</v>
      </c>
      <c r="G67" s="41">
        <f t="shared" si="4"/>
        <v>7.6739934062159953E-2</v>
      </c>
      <c r="H67" s="47">
        <v>1</v>
      </c>
      <c r="I67" s="53"/>
      <c r="J67" s="53"/>
    </row>
    <row r="68" spans="2:10">
      <c r="B68" s="35" t="s">
        <v>40</v>
      </c>
      <c r="C68" s="67">
        <f>C28+E28+G28</f>
        <v>2927</v>
      </c>
      <c r="D68" s="68"/>
      <c r="E68" s="65">
        <f>I28+K28+M28+C68</f>
        <v>4559.54</v>
      </c>
      <c r="F68" s="66"/>
      <c r="G68" s="67">
        <f>O28+Q28+S28+E68</f>
        <v>7865.01</v>
      </c>
      <c r="H68" s="69"/>
      <c r="I68" s="55"/>
      <c r="J68" s="55"/>
    </row>
    <row r="69" spans="2:10">
      <c r="B69" s="16"/>
      <c r="C69" s="17"/>
      <c r="D69" s="17"/>
      <c r="E69" s="17"/>
      <c r="F69" s="17"/>
      <c r="G69" s="17"/>
      <c r="H69" s="17"/>
      <c r="I69" s="54"/>
      <c r="J69" s="54"/>
    </row>
    <row r="70" spans="2:10" ht="15.75">
      <c r="C70" s="62" t="s">
        <v>0</v>
      </c>
      <c r="D70" s="63"/>
      <c r="E70" s="63"/>
      <c r="F70" s="63"/>
      <c r="G70" s="63"/>
      <c r="H70" s="63"/>
      <c r="I70" s="50"/>
      <c r="J70" s="50"/>
    </row>
    <row r="71" spans="2:10" ht="15.75">
      <c r="B71" s="23" t="s">
        <v>39</v>
      </c>
      <c r="C71" s="59" t="str">
        <f ca="1">CONCATENATE(INDIRECT(CONCATENATE($C$2,$C$4))," - ",INDIRECT(CONCATENATE($C$2,$G$4))," ",$B$4)</f>
        <v>ינואר - מרץ 2019</v>
      </c>
      <c r="D71" s="61"/>
      <c r="E71" s="57" t="str">
        <f ca="1">CONCATENATE(INDIRECT(CONCATENATE($C$2,$C$4))," - ",INDIRECT(CONCATENATE($C$2,$M4))," ",$B$4)</f>
        <v>ינואר - יוני 2019</v>
      </c>
      <c r="F71" s="58"/>
      <c r="G71" s="59" t="str">
        <f ca="1">CONCATENATE(INDIRECT(CONCATENATE($C$2,$C$4))," - ",INDIRECT(CONCATENATE($C$2,$S$4))," ",$B$4)</f>
        <v>ינואר - ספטמבר 2019</v>
      </c>
      <c r="H71" s="60"/>
      <c r="I71" s="56"/>
      <c r="J71" s="5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45" t="s">
        <v>3</v>
      </c>
      <c r="I72" s="51"/>
      <c r="J72" s="51"/>
    </row>
    <row r="73" spans="2:10">
      <c r="B73" s="9" t="s">
        <v>35</v>
      </c>
      <c r="C73" s="18">
        <f>(C34+1)*(E34+1)*(G34+1)-1</f>
        <v>2.8213167590596333E-2</v>
      </c>
      <c r="D73" s="19">
        <f>H34</f>
        <v>1</v>
      </c>
      <c r="E73" s="33">
        <f t="shared" ref="E73:E74" si="6">(I34+1)*(K34+1)*(M34+1)*(C73+1)-1</f>
        <v>4.407935163527843E-2</v>
      </c>
      <c r="F73" s="34">
        <f>N34</f>
        <v>1</v>
      </c>
      <c r="G73" s="18">
        <f>(O34+1)*(Q34+1)*(S34+1)*(E73+1)-1</f>
        <v>7.6739934062159953E-2</v>
      </c>
      <c r="H73" s="48">
        <f>T34</f>
        <v>1</v>
      </c>
      <c r="I73" s="52"/>
      <c r="J73" s="52"/>
    </row>
    <row r="74" spans="2:10">
      <c r="B74" s="12" t="s">
        <v>36</v>
      </c>
      <c r="C74" s="18">
        <f t="shared" ref="C74:C75" si="7">(C35+1)*(E35+1)*(G35+1)-1</f>
        <v>0</v>
      </c>
      <c r="D74" s="19">
        <f t="shared" ref="D74:D75" si="8">H35</f>
        <v>0</v>
      </c>
      <c r="E74" s="33">
        <f t="shared" si="6"/>
        <v>0</v>
      </c>
      <c r="F74" s="34">
        <f t="shared" ref="F74:F75" si="9">N35</f>
        <v>0</v>
      </c>
      <c r="G74" s="18">
        <f t="shared" ref="G74:G75" si="10">(O35+1)*(Q35+1)*(S35+1)*(E74+1)-1</f>
        <v>0</v>
      </c>
      <c r="H74" s="48">
        <f t="shared" ref="H74:H75" si="11">T35</f>
        <v>0</v>
      </c>
      <c r="I74" s="52"/>
      <c r="J74" s="52"/>
    </row>
    <row r="75" spans="2:10">
      <c r="B75" s="13" t="s">
        <v>44</v>
      </c>
      <c r="C75" s="43">
        <f t="shared" si="7"/>
        <v>2.8213167590596333E-2</v>
      </c>
      <c r="D75" s="44">
        <f t="shared" si="8"/>
        <v>1</v>
      </c>
      <c r="E75" s="39">
        <f>(I36+1)*(K36+1)*(M36+1)*(C75+1)-1</f>
        <v>4.407935163527843E-2</v>
      </c>
      <c r="F75" s="40">
        <f t="shared" si="9"/>
        <v>1</v>
      </c>
      <c r="G75" s="43">
        <f t="shared" si="10"/>
        <v>7.6739934062159953E-2</v>
      </c>
      <c r="H75" s="49">
        <f t="shared" si="11"/>
        <v>1</v>
      </c>
      <c r="I75" s="53"/>
      <c r="J75" s="53"/>
    </row>
    <row r="76" spans="2:10">
      <c r="B76" s="16"/>
      <c r="C76" s="17"/>
      <c r="D76" s="17"/>
      <c r="E76" s="17"/>
      <c r="F76" s="17"/>
      <c r="G76" s="17"/>
      <c r="H76" s="17"/>
      <c r="I76" s="54"/>
      <c r="J76" s="54"/>
    </row>
    <row r="77" spans="2:10" ht="15.75">
      <c r="C77" s="62" t="s">
        <v>0</v>
      </c>
      <c r="D77" s="63"/>
      <c r="E77" s="63"/>
      <c r="F77" s="63"/>
      <c r="G77" s="63"/>
      <c r="H77" s="63"/>
      <c r="I77" s="50"/>
      <c r="J77" s="50"/>
    </row>
    <row r="78" spans="2:10" ht="15.75">
      <c r="B78" s="23" t="s">
        <v>39</v>
      </c>
      <c r="C78" s="59" t="str">
        <f ca="1">CONCATENATE(INDIRECT(CONCATENATE($C$2,$C$4))," - ",INDIRECT(CONCATENATE($C$2,$G$4))," ",$B$4)</f>
        <v>ינואר - מרץ 2019</v>
      </c>
      <c r="D78" s="61"/>
      <c r="E78" s="57" t="str">
        <f ca="1">CONCATENATE(INDIRECT(CONCATENATE($C$2,$C$4))," - ",INDIRECT(CONCATENATE($C$2,$M$4))," ",$B$4)</f>
        <v>ינואר - יוני 2019</v>
      </c>
      <c r="F78" s="58"/>
      <c r="G78" s="59" t="str">
        <f ca="1">CONCATENATE(INDIRECT(CONCATENATE($C$2,$C$4))," - ",INDIRECT(CONCATENATE($C$2,$S$4))," ",$B$4)</f>
        <v>ינואר - ספטמבר 2019</v>
      </c>
      <c r="H78" s="60"/>
      <c r="I78" s="56"/>
      <c r="J78" s="5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45" t="s">
        <v>3</v>
      </c>
      <c r="I79" s="51"/>
      <c r="J79" s="51"/>
    </row>
    <row r="80" spans="2:10">
      <c r="B80" s="9" t="s">
        <v>37</v>
      </c>
      <c r="C80" s="18">
        <f>(C41+1)*(E41+1)*(G41+1)-1</f>
        <v>2.8213167590596333E-2</v>
      </c>
      <c r="D80" s="19">
        <f>H41</f>
        <v>1</v>
      </c>
      <c r="E80" s="33">
        <f t="shared" ref="E80:E82" si="12">(I41+1)*(K41+1)*(M41+1)*(C80+1)-1</f>
        <v>4.4074468533678468E-2</v>
      </c>
      <c r="F80" s="34">
        <f>N41</f>
        <v>0.99999708395243803</v>
      </c>
      <c r="G80" s="18">
        <f>(O41+1)*(Q41+1)*(S41+1)*(E80+1)-1</f>
        <v>7.6671198249779859E-2</v>
      </c>
      <c r="H80" s="48">
        <f>T41</f>
        <v>0.99993489683461989</v>
      </c>
      <c r="I80" s="52"/>
      <c r="J80" s="52"/>
    </row>
    <row r="81" spans="2:10">
      <c r="B81" s="12" t="s">
        <v>38</v>
      </c>
      <c r="C81" s="18">
        <f t="shared" ref="C81:C82" si="13">(C42+1)*(E42+1)*(G42+1)-1</f>
        <v>0</v>
      </c>
      <c r="D81" s="19">
        <f t="shared" ref="D81:D82" si="14">H42</f>
        <v>0</v>
      </c>
      <c r="E81" s="33">
        <f t="shared" si="12"/>
        <v>4.7110985266218819E-6</v>
      </c>
      <c r="F81" s="34">
        <f t="shared" ref="F81:F82" si="15">N42</f>
        <v>2.9160475619383623E-6</v>
      </c>
      <c r="G81" s="18">
        <f t="shared" ref="G81:G82" si="16">(O42+1)*(Q42+1)*(S42+1)*(E81+1)-1</f>
        <v>6.4756875339577746E-5</v>
      </c>
      <c r="H81" s="48">
        <f>T42</f>
        <v>6.5103165380127402E-5</v>
      </c>
      <c r="I81" s="52"/>
      <c r="J81" s="52"/>
    </row>
    <row r="82" spans="2:10">
      <c r="B82" s="13" t="s">
        <v>44</v>
      </c>
      <c r="C82" s="43">
        <f t="shared" si="13"/>
        <v>2.8213167590596333E-2</v>
      </c>
      <c r="D82" s="44">
        <f t="shared" si="14"/>
        <v>1</v>
      </c>
      <c r="E82" s="39">
        <f t="shared" si="12"/>
        <v>4.407935163527843E-2</v>
      </c>
      <c r="F82" s="40">
        <f t="shared" si="15"/>
        <v>1</v>
      </c>
      <c r="G82" s="43">
        <f t="shared" si="16"/>
        <v>7.6739934062159953E-2</v>
      </c>
      <c r="H82" s="49">
        <f>T43</f>
        <v>1</v>
      </c>
      <c r="I82" s="53"/>
      <c r="J82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H45"/>
    <mergeCell ref="C70:H70"/>
    <mergeCell ref="C77:H77"/>
    <mergeCell ref="C78:D78"/>
    <mergeCell ref="E78:F78"/>
    <mergeCell ref="G78:H78"/>
    <mergeCell ref="C68:D68"/>
    <mergeCell ref="E68:F68"/>
    <mergeCell ref="G68:H6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2019-11-03T12:48:29Z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