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3">'לא סחיר- תעודות התחייבות ממשלתי'!$B$6:$P$24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31" i="76" l="1"/>
  <c r="J30" i="76"/>
  <c r="J29" i="76"/>
  <c r="J27" i="76"/>
  <c r="J26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O21" i="69"/>
  <c r="O20" i="69"/>
  <c r="O19" i="69"/>
  <c r="O18" i="69"/>
  <c r="O17" i="69"/>
  <c r="O16" i="69"/>
  <c r="O15" i="69"/>
  <c r="O14" i="69"/>
  <c r="O13" i="69"/>
  <c r="O12" i="69"/>
  <c r="O11" i="69"/>
  <c r="K19" i="66"/>
  <c r="K18" i="66"/>
  <c r="K17" i="66"/>
  <c r="K16" i="66"/>
  <c r="K15" i="66"/>
  <c r="K14" i="66"/>
  <c r="K13" i="66"/>
  <c r="K12" i="66"/>
  <c r="K11" i="66"/>
  <c r="K14" i="65"/>
  <c r="K13" i="65"/>
  <c r="K12" i="65"/>
  <c r="K11" i="65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L119" i="62"/>
  <c r="L143" i="62"/>
  <c r="L120" i="62"/>
  <c r="N150" i="62"/>
  <c r="N148" i="62"/>
  <c r="N146" i="62"/>
  <c r="N145" i="62"/>
  <c r="N144" i="62"/>
  <c r="N143" i="62"/>
  <c r="N141" i="62"/>
  <c r="N140" i="62"/>
  <c r="N139" i="62"/>
  <c r="N138" i="62"/>
  <c r="N137" i="62"/>
  <c r="N136" i="62"/>
  <c r="N135" i="62"/>
  <c r="N134" i="62"/>
  <c r="N149" i="62"/>
  <c r="N133" i="62"/>
  <c r="N147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Q46" i="59"/>
  <c r="Q45" i="59"/>
  <c r="Q44" i="59"/>
  <c r="Q43" i="59"/>
  <c r="Q42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6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8" i="58"/>
  <c r="J12" i="58"/>
  <c r="J11" i="58"/>
  <c r="J10" i="58" s="1"/>
  <c r="K27" i="58" l="1"/>
  <c r="K26" i="58"/>
  <c r="K25" i="58"/>
  <c r="K24" i="58"/>
  <c r="K23" i="58"/>
  <c r="K22" i="58"/>
  <c r="K21" i="58"/>
  <c r="K20" i="58"/>
  <c r="K19" i="58"/>
  <c r="K18" i="58"/>
  <c r="K16" i="58"/>
  <c r="K15" i="58"/>
  <c r="K14" i="58"/>
  <c r="K13" i="58"/>
  <c r="K12" i="58"/>
  <c r="K11" i="58"/>
  <c r="K10" i="58"/>
  <c r="C31" i="88"/>
  <c r="C24" i="88"/>
  <c r="C20" i="88"/>
  <c r="C19" i="88"/>
  <c r="C17" i="88"/>
  <c r="C16" i="88"/>
  <c r="C13" i="88"/>
  <c r="C11" i="88"/>
  <c r="C23" i="88" l="1"/>
  <c r="C12" i="8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C10" i="88" l="1"/>
  <c r="C42" i="88" s="1"/>
  <c r="D10" i="88" l="1"/>
  <c r="K30" i="76"/>
  <c r="K24" i="76"/>
  <c r="K20" i="76"/>
  <c r="K16" i="76"/>
  <c r="K12" i="76"/>
  <c r="P18" i="69"/>
  <c r="P14" i="69"/>
  <c r="L16" i="66"/>
  <c r="L12" i="66"/>
  <c r="L12" i="65"/>
  <c r="N44" i="63"/>
  <c r="N40" i="63"/>
  <c r="N36" i="63"/>
  <c r="N31" i="63"/>
  <c r="N27" i="63"/>
  <c r="N22" i="63"/>
  <c r="N18" i="63"/>
  <c r="N14" i="63"/>
  <c r="L18" i="66"/>
  <c r="N38" i="63"/>
  <c r="N29" i="63"/>
  <c r="N20" i="63"/>
  <c r="N12" i="63"/>
  <c r="K26" i="76"/>
  <c r="K13" i="76"/>
  <c r="P15" i="69"/>
  <c r="L17" i="66"/>
  <c r="N41" i="63"/>
  <c r="N28" i="63"/>
  <c r="N19" i="63"/>
  <c r="N11" i="63"/>
  <c r="K29" i="76"/>
  <c r="K23" i="76"/>
  <c r="K19" i="76"/>
  <c r="K15" i="76"/>
  <c r="K11" i="76"/>
  <c r="P21" i="69"/>
  <c r="P17" i="69"/>
  <c r="P13" i="69"/>
  <c r="L19" i="66"/>
  <c r="L15" i="66"/>
  <c r="L11" i="66"/>
  <c r="L11" i="65"/>
  <c r="N43" i="63"/>
  <c r="N39" i="63"/>
  <c r="N35" i="63"/>
  <c r="N30" i="63"/>
  <c r="N25" i="63"/>
  <c r="N21" i="63"/>
  <c r="N17" i="63"/>
  <c r="N13" i="63"/>
  <c r="K27" i="76"/>
  <c r="K22" i="76"/>
  <c r="K18" i="76"/>
  <c r="K14" i="76"/>
  <c r="P20" i="69"/>
  <c r="P16" i="69"/>
  <c r="P12" i="69"/>
  <c r="L14" i="66"/>
  <c r="L14" i="65"/>
  <c r="N42" i="63"/>
  <c r="N34" i="63"/>
  <c r="N24" i="63"/>
  <c r="N16" i="63"/>
  <c r="K31" i="76"/>
  <c r="K21" i="76"/>
  <c r="K17" i="76"/>
  <c r="P19" i="69"/>
  <c r="P11" i="69"/>
  <c r="L13" i="66"/>
  <c r="L13" i="65"/>
  <c r="N45" i="63"/>
  <c r="N37" i="63"/>
  <c r="N33" i="63"/>
  <c r="N23" i="63"/>
  <c r="N15" i="63"/>
  <c r="O150" i="62"/>
  <c r="O144" i="62"/>
  <c r="O139" i="62"/>
  <c r="O135" i="62"/>
  <c r="O147" i="62"/>
  <c r="O129" i="62"/>
  <c r="O125" i="62"/>
  <c r="O121" i="62"/>
  <c r="O116" i="62"/>
  <c r="O112" i="62"/>
  <c r="O108" i="62"/>
  <c r="O104" i="62"/>
  <c r="O100" i="62"/>
  <c r="O96" i="62"/>
  <c r="O92" i="62"/>
  <c r="O88" i="62"/>
  <c r="O84" i="62"/>
  <c r="O79" i="62"/>
  <c r="O75" i="62"/>
  <c r="O71" i="62"/>
  <c r="O67" i="62"/>
  <c r="O63" i="62"/>
  <c r="O59" i="62"/>
  <c r="O55" i="62"/>
  <c r="O51" i="62"/>
  <c r="O47" i="62"/>
  <c r="O43" i="62"/>
  <c r="O38" i="62"/>
  <c r="O34" i="62"/>
  <c r="O30" i="62"/>
  <c r="O26" i="62"/>
  <c r="O22" i="62"/>
  <c r="O18" i="62"/>
  <c r="O14" i="62"/>
  <c r="R45" i="59"/>
  <c r="R41" i="59"/>
  <c r="R37" i="59"/>
  <c r="R33" i="59"/>
  <c r="R29" i="59"/>
  <c r="R24" i="59"/>
  <c r="R20" i="59"/>
  <c r="R16" i="59"/>
  <c r="R12" i="59"/>
  <c r="O148" i="62"/>
  <c r="O143" i="62"/>
  <c r="O134" i="62"/>
  <c r="O132" i="62"/>
  <c r="O128" i="62"/>
  <c r="O124" i="62"/>
  <c r="O115" i="62"/>
  <c r="O107" i="62"/>
  <c r="O103" i="62"/>
  <c r="O99" i="62"/>
  <c r="O91" i="62"/>
  <c r="O87" i="62"/>
  <c r="O78" i="62"/>
  <c r="O74" i="62"/>
  <c r="O70" i="62"/>
  <c r="O62" i="62"/>
  <c r="O58" i="62"/>
  <c r="O54" i="62"/>
  <c r="O46" i="62"/>
  <c r="O41" i="62"/>
  <c r="O33" i="62"/>
  <c r="O25" i="62"/>
  <c r="O17" i="62"/>
  <c r="O13" i="62"/>
  <c r="R40" i="59"/>
  <c r="R32" i="59"/>
  <c r="R28" i="59"/>
  <c r="R19" i="59"/>
  <c r="R11" i="59"/>
  <c r="O53" i="62"/>
  <c r="O40" i="62"/>
  <c r="O32" i="62"/>
  <c r="O24" i="62"/>
  <c r="O16" i="62"/>
  <c r="R39" i="59"/>
  <c r="R35" i="59"/>
  <c r="R26" i="59"/>
  <c r="R18" i="59"/>
  <c r="O146" i="62"/>
  <c r="O141" i="62"/>
  <c r="O137" i="62"/>
  <c r="O149" i="62"/>
  <c r="O131" i="62"/>
  <c r="O127" i="62"/>
  <c r="O123" i="62"/>
  <c r="O119" i="62"/>
  <c r="O114" i="62"/>
  <c r="O110" i="62"/>
  <c r="O106" i="62"/>
  <c r="O102" i="62"/>
  <c r="O98" i="62"/>
  <c r="O94" i="62"/>
  <c r="O90" i="62"/>
  <c r="O86" i="62"/>
  <c r="O81" i="62"/>
  <c r="O77" i="62"/>
  <c r="O73" i="62"/>
  <c r="O69" i="62"/>
  <c r="O65" i="62"/>
  <c r="O61" i="62"/>
  <c r="O57" i="62"/>
  <c r="O45" i="62"/>
  <c r="O28" i="62"/>
  <c r="O12" i="62"/>
  <c r="R22" i="59"/>
  <c r="O145" i="62"/>
  <c r="O140" i="62"/>
  <c r="O136" i="62"/>
  <c r="O133" i="62"/>
  <c r="O130" i="62"/>
  <c r="O126" i="62"/>
  <c r="O122" i="62"/>
  <c r="O117" i="62"/>
  <c r="O113" i="62"/>
  <c r="O109" i="62"/>
  <c r="O105" i="62"/>
  <c r="O101" i="62"/>
  <c r="O97" i="62"/>
  <c r="O93" i="62"/>
  <c r="O89" i="62"/>
  <c r="O85" i="62"/>
  <c r="O80" i="62"/>
  <c r="O76" i="62"/>
  <c r="O72" i="62"/>
  <c r="O68" i="62"/>
  <c r="O64" i="62"/>
  <c r="O60" i="62"/>
  <c r="O56" i="62"/>
  <c r="O52" i="62"/>
  <c r="O48" i="62"/>
  <c r="O44" i="62"/>
  <c r="O39" i="62"/>
  <c r="O35" i="62"/>
  <c r="O31" i="62"/>
  <c r="O27" i="62"/>
  <c r="O23" i="62"/>
  <c r="O19" i="62"/>
  <c r="O15" i="62"/>
  <c r="O11" i="62"/>
  <c r="R46" i="59"/>
  <c r="R42" i="59"/>
  <c r="R38" i="59"/>
  <c r="R34" i="59"/>
  <c r="R30" i="59"/>
  <c r="R25" i="59"/>
  <c r="R21" i="59"/>
  <c r="R17" i="59"/>
  <c r="R13" i="59"/>
  <c r="O138" i="62"/>
  <c r="O120" i="62"/>
  <c r="O111" i="62"/>
  <c r="O95" i="62"/>
  <c r="O83" i="62"/>
  <c r="O66" i="62"/>
  <c r="O50" i="62"/>
  <c r="O37" i="62"/>
  <c r="O29" i="62"/>
  <c r="O21" i="62"/>
  <c r="R44" i="59"/>
  <c r="R36" i="59"/>
  <c r="R23" i="59"/>
  <c r="R15" i="59"/>
  <c r="O49" i="62"/>
  <c r="O36" i="62"/>
  <c r="O20" i="62"/>
  <c r="R43" i="59"/>
  <c r="R31" i="59"/>
  <c r="R14" i="59"/>
  <c r="L24" i="58"/>
  <c r="L20" i="58"/>
  <c r="L15" i="58"/>
  <c r="L11" i="58"/>
  <c r="D42" i="88"/>
  <c r="D20" i="88"/>
  <c r="D13" i="88"/>
  <c r="D24" i="88"/>
  <c r="L27" i="58"/>
  <c r="L23" i="58"/>
  <c r="L19" i="58"/>
  <c r="L14" i="58"/>
  <c r="L10" i="58"/>
  <c r="D38" i="88"/>
  <c r="D19" i="88"/>
  <c r="L26" i="58"/>
  <c r="L22" i="58"/>
  <c r="L18" i="58"/>
  <c r="L13" i="58"/>
  <c r="D31" i="88"/>
  <c r="D17" i="88"/>
  <c r="L25" i="58"/>
  <c r="L21" i="58"/>
  <c r="L16" i="58"/>
  <c r="L12" i="58"/>
  <c r="D16" i="88"/>
  <c r="D23" i="88"/>
  <c r="D12" i="88"/>
  <c r="D11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1">
    <s v="Migdal Hashkaot Neches Boded"/>
    <s v="{[Time].[Hie Time].[Yom].&amp;[20190630]}"/>
    <s v="{[Medida].[Medida].&amp;[2]}"/>
    <s v="{[Keren].[Keren].[All]}"/>
    <s v="{[Cheshbon KM].[Hie Peilut].[Chevra].&amp;[367]&amp;[Kod_Peilut_L7_1044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9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1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3" si="30">
        <n x="1" s="1"/>
        <n x="28"/>
        <n x="29"/>
      </t>
    </mdx>
    <mdx n="0" f="v">
      <t c="3" si="30">
        <n x="1" s="1"/>
        <n x="31"/>
        <n x="29"/>
      </t>
    </mdx>
    <mdx n="0" f="v">
      <t c="3" si="30">
        <n x="1" s="1"/>
        <n x="32"/>
        <n x="29"/>
      </t>
    </mdx>
    <mdx n="0" f="v">
      <t c="3" si="30">
        <n x="1" s="1"/>
        <n x="33"/>
        <n x="29"/>
      </t>
    </mdx>
    <mdx n="0" f="v">
      <t c="3" si="30">
        <n x="1" s="1"/>
        <n x="34"/>
        <n x="29"/>
      </t>
    </mdx>
    <mdx n="0" f="v">
      <t c="3" si="30">
        <n x="1" s="1"/>
        <n x="35"/>
        <n x="29"/>
      </t>
    </mdx>
    <mdx n="0" f="v">
      <t c="3" si="30">
        <n x="1" s="1"/>
        <n x="36"/>
        <n x="29"/>
      </t>
    </mdx>
    <mdx n="0" f="v">
      <t c="3" si="30">
        <n x="1" s="1"/>
        <n x="37"/>
        <n x="29"/>
      </t>
    </mdx>
    <mdx n="0" f="v">
      <t c="3" si="30">
        <n x="1" s="1"/>
        <n x="38"/>
        <n x="29"/>
      </t>
    </mdx>
    <mdx n="0" f="v">
      <t c="3" si="30">
        <n x="1" s="1"/>
        <n x="39"/>
        <n x="29"/>
      </t>
    </mdx>
    <mdx n="0" f="v">
      <t c="3" si="30">
        <n x="1" s="1"/>
        <n x="40"/>
        <n x="29"/>
      </t>
    </mdx>
  </mdxMetadata>
  <valueMetadata count="5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</valueMetadata>
</metadata>
</file>

<file path=xl/sharedStrings.xml><?xml version="1.0" encoding="utf-8"?>
<sst xmlns="http://schemas.openxmlformats.org/spreadsheetml/2006/main" count="3169" uniqueCount="849">
  <si>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</si>
  <si>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</si>
  <si>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</si>
  <si>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</si>
  <si>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</si>
  <si>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</si>
  <si>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</si>
  <si>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</si>
  <si>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</si>
  <si>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</si>
  <si>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</si>
  <si>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</si>
  <si>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</si>
  <si>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</si>
  <si>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</si>
  <si>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</si>
  <si>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</si>
  <si>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</si>
  <si>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</si>
  <si>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</si>
  <si>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</si>
  <si>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</si>
  <si>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</si>
  <si>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</si>
  <si>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</si>
  <si>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</si>
  <si>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</si>
  <si>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</si>
  <si>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</si>
  <si>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</si>
  <si>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</si>
  <si>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</si>
  <si>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</si>
  <si>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</si>
  <si>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</si>
  <si>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</si>
  <si>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</si>
  <si>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</si>
  <si>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</si>
  <si>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</si>
  <si>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</si>
  <si>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</si>
  <si>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</si>
  <si>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</si>
  <si>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</si>
  <si>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</si>
  <si>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</si>
  <si>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</si>
  <si>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</si>
  <si>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</si>
  <si>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</si>
  <si>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</si>
  <si>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</si>
  <si>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</si>
  <si>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</si>
  <si>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</si>
  <si>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</si>
  <si>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</si>
  <si>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</si>
  <si>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</si>
  <si>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</si>
  <si>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</si>
  <si>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</si>
  <si>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</si>
  <si>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</si>
  <si>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</si>
  <si>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</si>
  <si>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</si>
  <si>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</si>
  <si>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</si>
  <si>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</si>
  <si>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</si>
  <si>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</si>
  <si>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</si>
  <si>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</si>
  <si>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</si>
  <si>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</si>
  <si>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</si>
  <si>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</si>
  <si>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</si>
  <si>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</si>
  <si>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</si>
  <si>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</si>
  <si>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</si>
  <si>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</si>
  <si>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</si>
  <si>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</si>
  <si>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</si>
  <si>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</si>
  <si>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</si>
  <si>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</si>
  <si>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</si>
  <si>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</si>
  <si>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</si>
  <si>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</si>
  <si>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</si>
  <si>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</si>
  <si>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</si>
  <si>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</si>
  <si>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</si>
  <si>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</si>
  <si>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</si>
  <si>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</si>
  <si>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עלות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</si>
  <si>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</si>
  <si>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</si>
  <si>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</si>
  <si>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</si>
  <si>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</si>
  <si>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</si>
  <si>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</si>
  <si>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</si>
  <si>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שווי הוגן/עעלות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</si>
  <si>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</si>
  <si>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</si>
  <si>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</si>
  <si>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</si>
  <si>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</si>
  <si>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</si>
  <si>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</si>
  <si>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</si>
  <si>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</si>
  <si>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</si>
  <si>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</si>
  <si>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</si>
  <si>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</si>
  <si>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</si>
  <si>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</si>
  <si>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</si>
  <si>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</si>
  <si>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</si>
  <si>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</si>
  <si>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</si>
  <si>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</si>
  <si>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</si>
  <si>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</si>
  <si>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</si>
  <si>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</si>
  <si>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</si>
  <si>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</si>
  <si>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</si>
  <si>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</si>
  <si>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</si>
  <si>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</si>
  <si>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</si>
  <si>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</si>
  <si>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</si>
  <si>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</si>
  <si>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</si>
  <si>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</si>
  <si>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</si>
  <si>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</si>
  <si>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</si>
  <si>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</si>
  <si>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</si>
  <si>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</si>
  <si>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</si>
  <si>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</si>
  <si>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</si>
  <si>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</si>
  <si>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</si>
  <si>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</si>
  <si>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</si>
  <si>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</si>
  <si>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</si>
  <si>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</si>
  <si>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</si>
  <si>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</si>
  <si>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</si>
  <si>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</si>
  <si>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</si>
  <si>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</si>
  <si>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</si>
  <si>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</si>
  <si>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</si>
  <si>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</si>
  <si>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</si>
  <si>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</si>
  <si>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</si>
  <si>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</si>
  <si>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</si>
  <si>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</si>
  <si>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</si>
  <si>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</si>
  <si>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</si>
  <si>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</si>
  <si>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</si>
  <si>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</si>
  <si>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</si>
  <si>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</si>
  <si>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</si>
  <si>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</si>
  <si>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</si>
  <si>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</si>
  <si>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</si>
  <si>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</si>
  <si>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</si>
  <si>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</si>
  <si>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</si>
  <si>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</si>
  <si>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</si>
  <si>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</si>
  <si>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</si>
  <si>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</si>
  <si>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</si>
  <si>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</si>
  <si>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</si>
  <si>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</si>
  <si>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</si>
  <si>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</si>
  <si>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</si>
  <si>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</si>
  <si>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</si>
  <si>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</si>
  <si>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</si>
  <si>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</si>
  <si>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</si>
  <si>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</si>
  <si>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</si>
  <si>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</si>
  <si>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</si>
  <si>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</si>
  <si>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</si>
  <si>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</si>
  <si>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</si>
  <si>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</si>
  <si>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</si>
  <si>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</si>
  <si>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</si>
  <si>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</si>
  <si>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</si>
  <si>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</si>
  <si>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</si>
  <si>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</si>
  <si>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</si>
  <si>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</si>
  <si>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</si>
  <si>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</si>
  <si>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</si>
  <si>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</si>
  <si>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</si>
  <si>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</si>
  <si>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</si>
  <si>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</si>
  <si>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30/06/2019</t>
  </si>
  <si>
    <t>מגדל מקפת קרנות פנסיה וקופות גמל בע"מ</t>
  </si>
  <si>
    <t>מקפת אישית - פנסיונרים כשר מ-2018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</si>
  <si>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</si>
  <si>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</si>
  <si>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</si>
  <si>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</si>
  <si>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</si>
  <si>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</si>
  <si>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</si>
  <si>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</si>
  <si>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</si>
  <si>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</si>
  <si>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</si>
  <si>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</si>
  <si>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</si>
  <si>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</si>
  <si>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</si>
  <si>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</si>
  <si>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</si>
  <si>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</si>
  <si>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</si>
  <si>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</si>
  <si>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</si>
  <si>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</si>
  <si>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</si>
  <si>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</si>
  <si>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</si>
  <si>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קצר 1119</t>
  </si>
  <si>
    <t>1157098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</si>
  <si>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</si>
  <si>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</si>
  <si>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</si>
  <si>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</si>
  <si>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</si>
  <si>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</si>
  <si>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</si>
  <si>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</si>
  <si>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</si>
  <si>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</si>
  <si>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</si>
  <si>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</si>
  <si>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</si>
  <si>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</si>
  <si>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</si>
  <si>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</si>
  <si>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</si>
  <si>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</si>
  <si>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</si>
  <si>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</si>
  <si>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</si>
  <si>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</si>
  <si>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</si>
  <si>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</si>
  <si>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</si>
  <si>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</si>
  <si>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</si>
  <si>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</si>
  <si>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</si>
  <si>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</si>
  <si>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</si>
  <si>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</si>
  <si>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סה"כ תל אביב 35</t>
  </si>
  <si>
    <t>אורמת טכנולוגיות*</t>
  </si>
  <si>
    <t>1134402</t>
  </si>
  <si>
    <t>מגמה</t>
  </si>
  <si>
    <t>520036716</t>
  </si>
  <si>
    <t>איי.אפ.אפ</t>
  </si>
  <si>
    <t>1155019</t>
  </si>
  <si>
    <t>MATERIALS</t>
  </si>
  <si>
    <t>איירפורט סיטי</t>
  </si>
  <si>
    <t>1095835</t>
  </si>
  <si>
    <t>511659401</t>
  </si>
  <si>
    <t>נדל"ן מניב</t>
  </si>
  <si>
    <t>אלביט מערכות</t>
  </si>
  <si>
    <t>1081124</t>
  </si>
  <si>
    <t>520043027</t>
  </si>
  <si>
    <t>ביטחוניות</t>
  </si>
  <si>
    <t>אמות</t>
  </si>
  <si>
    <t>1097278</t>
  </si>
  <si>
    <t>520026683</t>
  </si>
  <si>
    <t>אנרגיאן נפט וגז</t>
  </si>
  <si>
    <t>1155290</t>
  </si>
  <si>
    <t>10758801</t>
  </si>
  <si>
    <t>חיפוש נפט וגז</t>
  </si>
  <si>
    <t>בזק</t>
  </si>
  <si>
    <t>230011</t>
  </si>
  <si>
    <t>520031931</t>
  </si>
  <si>
    <t>תקשורת מדיה</t>
  </si>
  <si>
    <t>בינלאומי 5</t>
  </si>
  <si>
    <t>593038</t>
  </si>
  <si>
    <t>513141879</t>
  </si>
  <si>
    <t>בנקים</t>
  </si>
  <si>
    <t>בתי זיקוק לנפט</t>
  </si>
  <si>
    <t>2590248</t>
  </si>
  <si>
    <t>520036658</t>
  </si>
  <si>
    <t>אנרגיה</t>
  </si>
  <si>
    <t>דיסקונט</t>
  </si>
  <si>
    <t>691212</t>
  </si>
  <si>
    <t>520007030</t>
  </si>
  <si>
    <t>דלק קדוחים*</t>
  </si>
  <si>
    <t>475020</t>
  </si>
  <si>
    <t>550013098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</si>
  <si>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</si>
  <si>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</si>
  <si>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</si>
  <si>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</si>
  <si>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</si>
  <si>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</si>
  <si>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</si>
  <si>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</si>
  <si>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</si>
  <si>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</si>
  <si>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</si>
  <si>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</si>
  <si>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</si>
  <si>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</si>
  <si>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</si>
  <si>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ישראמקו*</t>
  </si>
  <si>
    <t>232017</t>
  </si>
  <si>
    <t>550010003</t>
  </si>
  <si>
    <t>כיל</t>
  </si>
  <si>
    <t>281014</t>
  </si>
  <si>
    <t>520027830</t>
  </si>
  <si>
    <t>כימיה גומי ופלסטיק</t>
  </si>
  <si>
    <t>לאומי</t>
  </si>
  <si>
    <t>604611</t>
  </si>
  <si>
    <t>520018078</t>
  </si>
  <si>
    <t>מזרחי</t>
  </si>
  <si>
    <t>695437</t>
  </si>
  <si>
    <t>520000522</t>
  </si>
  <si>
    <t>מליסרון</t>
  </si>
  <si>
    <t>323014</t>
  </si>
  <si>
    <t>520037789</t>
  </si>
  <si>
    <t>נייס</t>
  </si>
  <si>
    <t>273011</t>
  </si>
  <si>
    <t>520036872</t>
  </si>
  <si>
    <t>פועלים</t>
  </si>
  <si>
    <t>662577</t>
  </si>
  <si>
    <t>520000118</t>
  </si>
  <si>
    <t>פז נפט*</t>
  </si>
  <si>
    <t>1100007</t>
  </si>
  <si>
    <t>510216054</t>
  </si>
  <si>
    <t>פריגו</t>
  </si>
  <si>
    <t>1130699</t>
  </si>
  <si>
    <t>529592</t>
  </si>
  <si>
    <t>קבוצת עזריאלי</t>
  </si>
  <si>
    <t>1119478</t>
  </si>
  <si>
    <t>510960719</t>
  </si>
  <si>
    <t>שופרסל*</t>
  </si>
  <si>
    <t>777037</t>
  </si>
  <si>
    <t>520022732</t>
  </si>
  <si>
    <t>שטראוס גרופ</t>
  </si>
  <si>
    <t>746016</t>
  </si>
  <si>
    <t>520003781</t>
  </si>
  <si>
    <t>מזון</t>
  </si>
  <si>
    <t>שפיר הנדסה*</t>
  </si>
  <si>
    <t>1133875</t>
  </si>
  <si>
    <t>514892801</t>
  </si>
  <si>
    <t>מתכת ומוצרי בניה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</si>
  <si>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</si>
  <si>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</si>
  <si>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</si>
  <si>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</si>
  <si>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</si>
  <si>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</si>
  <si>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</si>
  <si>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514401702</t>
  </si>
  <si>
    <t>אזורים*</t>
  </si>
  <si>
    <t>715011</t>
  </si>
  <si>
    <t>520025990</t>
  </si>
  <si>
    <t>בנייה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</si>
  <si>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</si>
  <si>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</si>
  <si>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</si>
  <si>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</si>
  <si>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</si>
  <si>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</si>
  <si>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</si>
  <si>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</si>
  <si>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</si>
  <si>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</si>
  <si>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</si>
  <si>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520028911</t>
  </si>
  <si>
    <t>השקעה ואחזקות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</si>
  <si>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</si>
  <si>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</si>
  <si>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</si>
  <si>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</si>
  <si>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</si>
  <si>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</si>
  <si>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</si>
  <si>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</si>
  <si>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</si>
  <si>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</si>
  <si>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</si>
  <si>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</si>
  <si>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</si>
  <si>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</si>
  <si>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</si>
  <si>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</si>
  <si>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</si>
  <si>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</si>
  <si>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</si>
  <si>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520001736</t>
  </si>
  <si>
    <t>דמרי</t>
  </si>
  <si>
    <t>1090315</t>
  </si>
  <si>
    <t>511399388</t>
  </si>
  <si>
    <t>דנאל כא*</t>
  </si>
  <si>
    <t>314013</t>
  </si>
  <si>
    <t>520037565</t>
  </si>
  <si>
    <t>שרותים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</si>
  <si>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</si>
  <si>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</si>
  <si>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</si>
  <si>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</si>
  <si>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</si>
  <si>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</si>
  <si>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</si>
  <si>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</si>
  <si>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</si>
  <si>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</si>
  <si>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ישראכרט</t>
  </si>
  <si>
    <t>1157403</t>
  </si>
  <si>
    <t>510706153</t>
  </si>
  <si>
    <t>שרותים פיננסים</t>
  </si>
  <si>
    <t>ישרס</t>
  </si>
  <si>
    <t>613034</t>
  </si>
  <si>
    <t>520017807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</si>
  <si>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</si>
  <si>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</si>
  <si>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</si>
  <si>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</si>
  <si>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</si>
  <si>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</si>
  <si>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</si>
  <si>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</si>
  <si>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</si>
  <si>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</si>
  <si>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</si>
  <si>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</si>
  <si>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</si>
  <si>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</si>
  <si>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</si>
  <si>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</si>
  <si>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</si>
  <si>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</si>
  <si>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</si>
  <si>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</si>
  <si>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511930125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</si>
  <si>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</si>
  <si>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</si>
  <si>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</si>
  <si>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</si>
  <si>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</si>
  <si>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</si>
  <si>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</si>
  <si>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</si>
  <si>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520044314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</si>
  <si>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</si>
  <si>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</si>
  <si>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</si>
  <si>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</si>
  <si>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</si>
  <si>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</si>
  <si>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</si>
  <si>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</si>
  <si>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</si>
  <si>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</si>
  <si>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</si>
  <si>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</si>
  <si>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</si>
  <si>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</si>
  <si>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</si>
  <si>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513821488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</si>
  <si>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</si>
  <si>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</si>
  <si>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</si>
  <si>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</si>
  <si>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</si>
  <si>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</si>
  <si>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</si>
  <si>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</si>
  <si>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515334662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</si>
  <si>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</si>
  <si>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</si>
  <si>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</si>
  <si>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</si>
  <si>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</si>
  <si>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</si>
  <si>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</si>
  <si>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</si>
  <si>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</si>
  <si>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</si>
  <si>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</si>
  <si>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</si>
  <si>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</si>
  <si>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</si>
  <si>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</si>
  <si>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</si>
  <si>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</si>
  <si>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</si>
  <si>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</si>
  <si>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</si>
  <si>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</si>
  <si>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</si>
  <si>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</si>
  <si>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</si>
  <si>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</si>
  <si>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</si>
  <si>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</si>
  <si>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</si>
  <si>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</si>
  <si>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</si>
  <si>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</si>
  <si>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</si>
  <si>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</si>
  <si>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</si>
  <si>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</si>
  <si>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</si>
  <si>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</si>
  <si>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</si>
  <si>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</si>
  <si>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</si>
  <si>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</si>
  <si>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</si>
  <si>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</si>
  <si>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</si>
  <si>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</si>
  <si>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</si>
  <si>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</si>
  <si>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</si>
  <si>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</si>
  <si>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</si>
  <si>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</si>
  <si>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</si>
  <si>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</si>
  <si>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</si>
  <si>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</si>
  <si>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</si>
  <si>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</si>
  <si>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</si>
  <si>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</si>
  <si>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</si>
  <si>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</si>
  <si>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</si>
  <si>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</si>
  <si>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</si>
  <si>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</si>
  <si>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</si>
  <si>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</si>
  <si>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</si>
  <si>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</si>
  <si>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</si>
  <si>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</si>
  <si>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</si>
  <si>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</si>
  <si>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</si>
  <si>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</si>
  <si>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</si>
  <si>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</si>
  <si>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</si>
  <si>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</si>
  <si>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</si>
  <si>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</si>
  <si>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</si>
  <si>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</si>
  <si>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</si>
  <si>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</si>
  <si>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</si>
  <si>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</si>
  <si>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</si>
  <si>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</si>
  <si>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</si>
  <si>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</si>
  <si>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</si>
  <si>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</si>
  <si>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</si>
  <si>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</si>
  <si>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</si>
  <si>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</si>
  <si>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</si>
  <si>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</si>
  <si>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</si>
  <si>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</si>
  <si>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</si>
  <si>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</si>
  <si>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</si>
  <si>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</si>
  <si>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</si>
  <si>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</si>
  <si>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</si>
  <si>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</si>
  <si>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</si>
  <si>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</si>
  <si>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</si>
  <si>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</si>
  <si>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</si>
  <si>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ENERGEAN OIL &amp; GAS</t>
  </si>
  <si>
    <t>GB00BG12Y042</t>
  </si>
  <si>
    <t>INTEC PHARMA LTD</t>
  </si>
  <si>
    <t>IL0011177958</t>
  </si>
  <si>
    <t>513022780</t>
  </si>
  <si>
    <t>INTL FLAVORS AND FRAGRANCES</t>
  </si>
  <si>
    <t>US4595061015</t>
  </si>
  <si>
    <t>NYSE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</si>
  <si>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</si>
  <si>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</si>
  <si>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</si>
  <si>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</si>
  <si>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</si>
  <si>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</si>
  <si>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</si>
  <si>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</si>
  <si>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</si>
  <si>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</si>
  <si>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</si>
  <si>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</si>
  <si>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</si>
  <si>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</si>
  <si>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</si>
  <si>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</si>
  <si>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</si>
  <si>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</si>
  <si>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</si>
  <si>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</si>
  <si>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</si>
  <si>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</si>
  <si>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</si>
  <si>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</si>
  <si>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</si>
  <si>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</si>
  <si>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</si>
  <si>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</si>
  <si>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</si>
  <si>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</si>
  <si>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</si>
  <si>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</si>
  <si>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</si>
  <si>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</si>
  <si>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</si>
  <si>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</si>
  <si>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</si>
  <si>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Pharmaceuticals&amp; Biotechnology</t>
  </si>
  <si>
    <t>VERINT SYSTEMS</t>
  </si>
  <si>
    <t>US92343X1000</t>
  </si>
  <si>
    <t>512704867</t>
  </si>
  <si>
    <t>WIX.COM LTD</t>
  </si>
  <si>
    <t>IL0011301780</t>
  </si>
  <si>
    <t>513881177</t>
  </si>
  <si>
    <t>MOSAIC CO/THE</t>
  </si>
  <si>
    <t>US61945C1036</t>
  </si>
  <si>
    <t>MYLAN</t>
  </si>
  <si>
    <t>NL0011031208</t>
  </si>
  <si>
    <t>NUTRIEN LTD</t>
  </si>
  <si>
    <t>CA67077M1086</t>
  </si>
  <si>
    <t>PALO ALTO NETWORKS</t>
  </si>
  <si>
    <t>US6974351057</t>
  </si>
  <si>
    <t>Technology Hardware &amp; Equipment</t>
  </si>
  <si>
    <t>VARONIS SYSTEMS</t>
  </si>
  <si>
    <t>US9222801022</t>
  </si>
  <si>
    <t>הראל סל כשר תל אביב 125</t>
  </si>
  <si>
    <t>1155340</t>
  </si>
  <si>
    <t>514103811</t>
  </si>
  <si>
    <t>מניות</t>
  </si>
  <si>
    <t>הראל סל תא בנקים</t>
  </si>
  <si>
    <t>1148949</t>
  </si>
  <si>
    <t>פסגות ETF כש תא 125</t>
  </si>
  <si>
    <t>1155324</t>
  </si>
  <si>
    <t>513464289</t>
  </si>
  <si>
    <t>פסגות ETF תא צמיחה</t>
  </si>
  <si>
    <t>1148782</t>
  </si>
  <si>
    <t>פסגות ETF תל אביב 125</t>
  </si>
  <si>
    <t>1148808</t>
  </si>
  <si>
    <t>פסגות סל בנקים סדרה 1</t>
  </si>
  <si>
    <t>1148774</t>
  </si>
  <si>
    <t>קסם ETF כשרה תא 125</t>
  </si>
  <si>
    <t>1155365</t>
  </si>
  <si>
    <t>520041989</t>
  </si>
  <si>
    <t>קסם תא 35</t>
  </si>
  <si>
    <t>1146570</t>
  </si>
  <si>
    <t>קסם תא בנקים</t>
  </si>
  <si>
    <t>1146430</t>
  </si>
  <si>
    <t>קסם תא125</t>
  </si>
  <si>
    <t>1146356</t>
  </si>
  <si>
    <t>תכלית סל כש תא 125</t>
  </si>
  <si>
    <t>1155373</t>
  </si>
  <si>
    <t>513540310</t>
  </si>
  <si>
    <t>תכלית תא בנקים</t>
  </si>
  <si>
    <t>1143726</t>
  </si>
  <si>
    <t>הראל סל כשרה תל בונד 60</t>
  </si>
  <si>
    <t>1155092</t>
  </si>
  <si>
    <t>אג"ח</t>
  </si>
  <si>
    <t>פסגות ETF כש תלבונד 60</t>
  </si>
  <si>
    <t>1155076</t>
  </si>
  <si>
    <t>קסם ETF כשרה תל בונד 60</t>
  </si>
  <si>
    <t>1155126</t>
  </si>
  <si>
    <t>תכלית סל כש תלבונד שקלי</t>
  </si>
  <si>
    <t>1155183</t>
  </si>
  <si>
    <t>DAIWA ETF TOPIX</t>
  </si>
  <si>
    <t>JP3027620008</t>
  </si>
  <si>
    <t>HORIZONS S&amp;P/TSX 60 INDEX</t>
  </si>
  <si>
    <t>CA44049A1241</t>
  </si>
  <si>
    <t>ISHARES CORE S&amp;P 500 UCITS ETF</t>
  </si>
  <si>
    <t>IE00B5BMR087</t>
  </si>
  <si>
    <t>ISHARES CRNCY HEDGD MSCI EM</t>
  </si>
  <si>
    <t>US46434G5099</t>
  </si>
  <si>
    <t>ISHARES CURR HEDGED MSCI JAPAN</t>
  </si>
  <si>
    <t>US46434V8862</t>
  </si>
  <si>
    <t>LYXOR ETF S&amp;P 500</t>
  </si>
  <si>
    <t>LU0496786657</t>
  </si>
  <si>
    <t>SOURCE S&amp;P 500 UCITS ETF</t>
  </si>
  <si>
    <t>IE00B3YCGJ38</t>
  </si>
  <si>
    <t>SOURCE STOXX EUROPE 600</t>
  </si>
  <si>
    <t>IE00B60SWW18</t>
  </si>
  <si>
    <t>VANGUARD AUST SHARES IDX ETF</t>
  </si>
  <si>
    <t>AU000000VAS1</t>
  </si>
  <si>
    <t>Vanguard MSCI emerging markets</t>
  </si>
  <si>
    <t>US9220428588</t>
  </si>
  <si>
    <t>XTRACKERS MSCI EUROPE HEDGED E</t>
  </si>
  <si>
    <t>US2330518539</t>
  </si>
  <si>
    <t>כתבי אופציה בישראל</t>
  </si>
  <si>
    <t>ברנמילר אפ 1*</t>
  </si>
  <si>
    <t>1143494</t>
  </si>
  <si>
    <t>C 1570 JUL 2019</t>
  </si>
  <si>
    <t>82737784</t>
  </si>
  <si>
    <t>ל.ר.</t>
  </si>
  <si>
    <t>LmC 2400 AUG 2019</t>
  </si>
  <si>
    <t>82759903</t>
  </si>
  <si>
    <t>LmP 2400 AUG 2019</t>
  </si>
  <si>
    <t>82760422</t>
  </si>
  <si>
    <t>P 1570 JUL 2019</t>
  </si>
  <si>
    <t>82738394</t>
  </si>
  <si>
    <t>plC 2500 AUG 2019</t>
  </si>
  <si>
    <t>82739996</t>
  </si>
  <si>
    <t>plP 2500 AUG 2019</t>
  </si>
  <si>
    <t>82740192</t>
  </si>
  <si>
    <t>ערד 8805</t>
  </si>
  <si>
    <t>ערד 8812</t>
  </si>
  <si>
    <t>98812000</t>
  </si>
  <si>
    <t>ערד 8863</t>
  </si>
  <si>
    <t>88630000</t>
  </si>
  <si>
    <t>ערד 8865</t>
  </si>
  <si>
    <t>88650000</t>
  </si>
  <si>
    <t>ערד 8866</t>
  </si>
  <si>
    <t>88660000</t>
  </si>
  <si>
    <t>ערד 8869</t>
  </si>
  <si>
    <t>88690000</t>
  </si>
  <si>
    <t>ערד 8871</t>
  </si>
  <si>
    <t>88710000</t>
  </si>
  <si>
    <t>ערד 8874</t>
  </si>
  <si>
    <t>88740000</t>
  </si>
  <si>
    <t>₪ / מט"ח</t>
  </si>
  <si>
    <t>+ILS/-USD 3.4937 10-11-20 (10) -898</t>
  </si>
  <si>
    <t>10000121</t>
  </si>
  <si>
    <t>+ILS/-USD 3.5021 10-11-20 (10) -904</t>
  </si>
  <si>
    <t>10000120</t>
  </si>
  <si>
    <t>+ILS/-USD 3.5055 11-06-20 (10) -690</t>
  </si>
  <si>
    <t>10000117</t>
  </si>
  <si>
    <t>+ILS/-USD 3.5088 11-06-20 (10) -772</t>
  </si>
  <si>
    <t>10000115</t>
  </si>
  <si>
    <t>+ILS/-USD 3.5566 15-07-19 (10) -134</t>
  </si>
  <si>
    <t>10000108</t>
  </si>
  <si>
    <t>+ILS/-USD 3.576 12-09-19 (10) -270</t>
  </si>
  <si>
    <t>10000110</t>
  </si>
  <si>
    <t>+ILS/-USD 3.5885 15-07-19 (10) -345</t>
  </si>
  <si>
    <t>10000099</t>
  </si>
  <si>
    <t>+USD/-ILS 3.5718 15-07-19 (10) -282</t>
  </si>
  <si>
    <t>10000101</t>
  </si>
  <si>
    <t>+USD/-ILS 3.5912 12-09-19 (10) -228</t>
  </si>
  <si>
    <t>10000113</t>
  </si>
  <si>
    <t>+USD/-ILS 3.6232 15-07-19 (10) -98</t>
  </si>
  <si>
    <t>10000112</t>
  </si>
  <si>
    <t>פורוורד ש"ח-מט"ח</t>
  </si>
  <si>
    <t>10000116</t>
  </si>
  <si>
    <t>+USD/-JPY 106.811 12-02-20 (10) -185.9</t>
  </si>
  <si>
    <t>10000118</t>
  </si>
  <si>
    <t>IRS</t>
  </si>
  <si>
    <t>10000000</t>
  </si>
  <si>
    <t>10000002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</si>
  <si>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</si>
  <si>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</si>
  <si>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</si>
  <si>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</si>
  <si>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</si>
  <si>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</si>
  <si>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</si>
  <si>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AAA.IL</t>
  </si>
  <si>
    <t>מעלות S&amp;P</t>
  </si>
  <si>
    <t>בנק לאומי לישראל בע"מ</t>
  </si>
  <si>
    <t>34110000</t>
  </si>
  <si>
    <t>בנק מזרחי טפחות בע"מ</t>
  </si>
  <si>
    <t>30120000</t>
  </si>
  <si>
    <t>בנק דיסקונט לישראל בע"מ</t>
  </si>
  <si>
    <t>30011000</t>
  </si>
  <si>
    <t>AA+.IL</t>
  </si>
  <si>
    <t>30312000</t>
  </si>
  <si>
    <t>34010000</t>
  </si>
  <si>
    <t>34510000</t>
  </si>
  <si>
    <t>34610000</t>
  </si>
  <si>
    <t>31710000</t>
  </si>
  <si>
    <t>33810000</t>
  </si>
  <si>
    <t>34710000</t>
  </si>
  <si>
    <t>34020000</t>
  </si>
  <si>
    <t>30311000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</si>
</sst>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0" fontId="9" fillId="0" borderId="6" xfId="7" applyFont="1" applyBorder="1" applyAlignment="1">
      <alignment horizontal="center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168" fontId="2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9" xfId="13" applyFont="1" applyBorder="1" applyAlignment="1">
      <alignment horizontal="right"/>
    </xf>
    <xf numFmtId="10" fontId="5" fillId="0" borderId="29" xfId="14" applyNumberFormat="1" applyFont="1" applyBorder="1" applyAlignment="1">
      <alignment horizontal="center"/>
    </xf>
    <xf numFmtId="2" fontId="5" fillId="0" borderId="29" xfId="7" applyNumberFormat="1" applyFont="1" applyBorder="1" applyAlignment="1">
      <alignment horizontal="right"/>
    </xf>
    <xf numFmtId="169" fontId="5" fillId="0" borderId="29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2"/>
    </xf>
    <xf numFmtId="2" fontId="29" fillId="0" borderId="0" xfId="0" applyNumberFormat="1" applyFont="1" applyFill="1" applyBorder="1" applyAlignment="1">
      <alignment horizontal="right"/>
    </xf>
    <xf numFmtId="164" fontId="28" fillId="0" borderId="0" xfId="13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198120</xdr:colOff>
      <xdr:row>50</xdr:row>
      <xdr:rowOff>0</xdr:rowOff>
    </xdr:from>
    <xdr:to>
      <xdr:col>31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E66"/>
  <sheetViews>
    <sheetView rightToLeft="1"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0" sqref="I10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5" width="6.7109375" style="9" customWidth="1"/>
    <col min="26" max="28" width="7.7109375" style="9" customWidth="1"/>
    <col min="29" max="29" width="7.140625" style="9" customWidth="1"/>
    <col min="30" max="30" width="6" style="9" customWidth="1"/>
    <col min="31" max="31" width="7.85546875" style="9" customWidth="1"/>
    <col min="32" max="32" width="8.140625" style="9" customWidth="1"/>
    <col min="33" max="33" width="6.28515625" style="9" customWidth="1"/>
    <col min="34" max="34" width="8" style="9" customWidth="1"/>
    <col min="35" max="35" width="8.7109375" style="9" customWidth="1"/>
    <col min="36" max="36" width="10" style="9" customWidth="1"/>
    <col min="37" max="37" width="9.5703125" style="9" customWidth="1"/>
    <col min="38" max="38" width="6.140625" style="9" customWidth="1"/>
    <col min="39" max="40" width="5.7109375" style="9" customWidth="1"/>
    <col min="41" max="41" width="6.85546875" style="9" customWidth="1"/>
    <col min="42" max="42" width="6.42578125" style="9" customWidth="1"/>
    <col min="43" max="43" width="6.7109375" style="9" customWidth="1"/>
    <col min="44" max="44" width="7.28515625" style="9" customWidth="1"/>
    <col min="45" max="56" width="5.7109375" style="9" customWidth="1"/>
    <col min="57" max="16384" width="9.140625" style="9"/>
  </cols>
  <sheetData>
    <row r="1" spans="1:31">
      <c r="B1" s="58" t="s">
        <v>173</v>
      </c>
      <c r="C1" s="80" t="s" vm="1">
        <v>244</v>
      </c>
    </row>
    <row r="2" spans="1:31">
      <c r="B2" s="58" t="s">
        <v>172</v>
      </c>
      <c r="C2" s="80" t="s">
        <v>245</v>
      </c>
    </row>
    <row r="3" spans="1:31">
      <c r="B3" s="58" t="s">
        <v>174</v>
      </c>
      <c r="C3" s="80" t="s">
        <v>246</v>
      </c>
    </row>
    <row r="4" spans="1:31">
      <c r="B4" s="58" t="s">
        <v>175</v>
      </c>
      <c r="C4" s="80">
        <v>12146</v>
      </c>
    </row>
    <row r="6" spans="1:31" ht="26.25" customHeight="1">
      <c r="B6" s="123" t="s">
        <v>189</v>
      </c>
      <c r="C6" s="124"/>
      <c r="D6" s="125"/>
    </row>
    <row r="7" spans="1:31" s="10" customFormat="1">
      <c r="B7" s="23"/>
      <c r="C7" s="24" t="s">
        <v>102</v>
      </c>
      <c r="D7" s="25" t="s">
        <v>100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E7" s="38" t="s">
        <v>102</v>
      </c>
    </row>
    <row r="8" spans="1:31" s="10" customFormat="1">
      <c r="B8" s="23"/>
      <c r="C8" s="26" t="s">
        <v>231</v>
      </c>
      <c r="D8" s="27" t="s">
        <v>20</v>
      </c>
      <c r="AE8" s="38" t="s">
        <v>103</v>
      </c>
    </row>
    <row r="9" spans="1:31" s="11" customFormat="1" ht="18" customHeight="1">
      <c r="B9" s="37"/>
      <c r="C9" s="20" t="s">
        <v>1</v>
      </c>
      <c r="D9" s="28" t="s">
        <v>2</v>
      </c>
      <c r="AE9" s="38" t="s">
        <v>112</v>
      </c>
    </row>
    <row r="10" spans="1:31" s="11" customFormat="1" ht="18" customHeight="1">
      <c r="B10" s="69" t="s">
        <v>188</v>
      </c>
      <c r="C10" s="110">
        <f>C11+C12+C23</f>
        <v>2876.7798516828998</v>
      </c>
      <c r="D10" s="111">
        <f>C10/$C$42</f>
        <v>1</v>
      </c>
      <c r="AE10" s="68"/>
    </row>
    <row r="11" spans="1:31">
      <c r="A11" s="46" t="s">
        <v>135</v>
      </c>
      <c r="B11" s="29" t="s">
        <v>190</v>
      </c>
      <c r="C11" s="110">
        <f>מזומנים!J10</f>
        <v>122.091734557</v>
      </c>
      <c r="D11" s="111">
        <f t="shared" ref="D11:D13" si="0">C11/$C$42</f>
        <v>4.2440416316728936E-2</v>
      </c>
    </row>
    <row r="12" spans="1:31">
      <c r="B12" s="29" t="s">
        <v>191</v>
      </c>
      <c r="C12" s="110">
        <f>C13+C16+C17+C19+C20</f>
        <v>1042.1841097138997</v>
      </c>
      <c r="D12" s="111">
        <f t="shared" si="0"/>
        <v>0.36227454426317257</v>
      </c>
    </row>
    <row r="13" spans="1:31">
      <c r="A13" s="56" t="s">
        <v>135</v>
      </c>
      <c r="B13" s="30" t="s">
        <v>59</v>
      </c>
      <c r="C13" s="110">
        <f>'תעודות התחייבות ממשלתיות'!O11</f>
        <v>176.326948219</v>
      </c>
      <c r="D13" s="111">
        <f t="shared" si="0"/>
        <v>6.129316712081731E-2</v>
      </c>
    </row>
    <row r="14" spans="1:31">
      <c r="A14" s="56" t="s">
        <v>135</v>
      </c>
      <c r="B14" s="30" t="s">
        <v>60</v>
      </c>
      <c r="C14" s="110" t="s" vm="2">
        <v>824</v>
      </c>
      <c r="D14" s="111"/>
    </row>
    <row r="15" spans="1:31">
      <c r="A15" s="56" t="s">
        <v>135</v>
      </c>
      <c r="B15" s="30" t="s">
        <v>61</v>
      </c>
      <c r="C15" s="110" t="s" vm="3">
        <v>824</v>
      </c>
      <c r="D15" s="111" t="s" vm="4">
        <v>824</v>
      </c>
    </row>
    <row r="16" spans="1:31">
      <c r="A16" s="56" t="s">
        <v>135</v>
      </c>
      <c r="B16" s="30" t="s">
        <v>62</v>
      </c>
      <c r="C16" s="110">
        <f>מניות!L11</f>
        <v>6.1340284000000009E-2</v>
      </c>
      <c r="D16" s="111">
        <f t="shared" ref="D16" si="1">C16/$C$42</f>
        <v>2.1322550616487491E-5</v>
      </c>
    </row>
    <row r="17" spans="1:4">
      <c r="A17" s="56" t="s">
        <v>135</v>
      </c>
      <c r="B17" s="30" t="s">
        <v>63</v>
      </c>
      <c r="C17" s="110">
        <f>'תעודות סל'!K11</f>
        <v>865.79575251789981</v>
      </c>
      <c r="D17" s="111">
        <f>C17/$C$42</f>
        <v>0.30096003071330407</v>
      </c>
    </row>
    <row r="18" spans="1:4">
      <c r="A18" s="56" t="s">
        <v>135</v>
      </c>
      <c r="B18" s="30" t="s">
        <v>64</v>
      </c>
      <c r="C18" s="110" t="s" vm="5">
        <v>824</v>
      </c>
      <c r="D18" s="111" t="s" vm="6">
        <v>824</v>
      </c>
    </row>
    <row r="19" spans="1:4">
      <c r="A19" s="56" t="s">
        <v>135</v>
      </c>
      <c r="B19" s="30" t="s">
        <v>65</v>
      </c>
      <c r="C19" s="110">
        <f>'כתבי אופציה'!I11</f>
        <v>6.0200000000000002E-7</v>
      </c>
      <c r="D19" s="111">
        <f>C19/$C$42</f>
        <v>2.0926175482209159E-10</v>
      </c>
    </row>
    <row r="20" spans="1:4">
      <c r="A20" s="56" t="s">
        <v>135</v>
      </c>
      <c r="B20" s="30" t="s">
        <v>66</v>
      </c>
      <c r="C20" s="110">
        <f>אופציות!I11</f>
        <v>6.8090999999999996E-5</v>
      </c>
      <c r="D20" s="111">
        <f>C20/$C$42</f>
        <v>2.3669173002642919E-8</v>
      </c>
    </row>
    <row r="21" spans="1:4">
      <c r="A21" s="56" t="s">
        <v>135</v>
      </c>
      <c r="B21" s="30" t="s">
        <v>67</v>
      </c>
      <c r="C21" s="110" t="s" vm="7">
        <v>824</v>
      </c>
      <c r="D21" s="111" t="s" vm="8">
        <v>824</v>
      </c>
    </row>
    <row r="22" spans="1:4">
      <c r="A22" s="56" t="s">
        <v>135</v>
      </c>
      <c r="B22" s="30" t="s">
        <v>68</v>
      </c>
      <c r="C22" s="110" t="s" vm="9">
        <v>824</v>
      </c>
      <c r="D22" s="111" t="s" vm="10">
        <v>824</v>
      </c>
    </row>
    <row r="23" spans="1:4">
      <c r="B23" s="29" t="s">
        <v>192</v>
      </c>
      <c r="C23" s="110">
        <f>C24+C31</f>
        <v>1712.504007412</v>
      </c>
      <c r="D23" s="111">
        <f>C23/$C$42</f>
        <v>0.59528503942009847</v>
      </c>
    </row>
    <row r="24" spans="1:4">
      <c r="A24" s="56" t="s">
        <v>135</v>
      </c>
      <c r="B24" s="30" t="s">
        <v>69</v>
      </c>
      <c r="C24" s="110">
        <f>'לא סחיר- תעודות התחייבות ממשלתי'!M11</f>
        <v>1711.5529099999999</v>
      </c>
      <c r="D24" s="111">
        <f>C24/$C$42</f>
        <v>0.59495442760374984</v>
      </c>
    </row>
    <row r="25" spans="1:4">
      <c r="A25" s="56" t="s">
        <v>135</v>
      </c>
      <c r="B25" s="30" t="s">
        <v>70</v>
      </c>
      <c r="C25" s="110" t="s" vm="11">
        <v>824</v>
      </c>
      <c r="D25" s="111" t="s" vm="12">
        <v>824</v>
      </c>
    </row>
    <row r="26" spans="1:4">
      <c r="A26" s="56" t="s">
        <v>135</v>
      </c>
      <c r="B26" s="30" t="s">
        <v>61</v>
      </c>
      <c r="C26" s="110" t="s" vm="13">
        <v>824</v>
      </c>
      <c r="D26" s="111" t="s" vm="14">
        <v>824</v>
      </c>
    </row>
    <row r="27" spans="1:4">
      <c r="A27" s="56" t="s">
        <v>135</v>
      </c>
      <c r="B27" s="30" t="s">
        <v>71</v>
      </c>
      <c r="C27" s="110" t="s" vm="15">
        <v>824</v>
      </c>
      <c r="D27" s="111" t="s" vm="16">
        <v>824</v>
      </c>
    </row>
    <row r="28" spans="1:4">
      <c r="A28" s="56" t="s">
        <v>135</v>
      </c>
      <c r="B28" s="30" t="s">
        <v>72</v>
      </c>
      <c r="C28" s="110" t="s" vm="17">
        <v>824</v>
      </c>
      <c r="D28" s="111" t="s" vm="18">
        <v>824</v>
      </c>
    </row>
    <row r="29" spans="1:4">
      <c r="A29" s="56" t="s">
        <v>135</v>
      </c>
      <c r="B29" s="30" t="s">
        <v>73</v>
      </c>
      <c r="C29" s="110" t="s" vm="19">
        <v>824</v>
      </c>
      <c r="D29" s="111" t="s" vm="20">
        <v>824</v>
      </c>
    </row>
    <row r="30" spans="1:4">
      <c r="A30" s="56" t="s">
        <v>135</v>
      </c>
      <c r="B30" s="30" t="s">
        <v>215</v>
      </c>
      <c r="C30" s="110" t="s" vm="21">
        <v>824</v>
      </c>
      <c r="D30" s="111" t="s" vm="22">
        <v>824</v>
      </c>
    </row>
    <row r="31" spans="1:4">
      <c r="A31" s="56" t="s">
        <v>135</v>
      </c>
      <c r="B31" s="30" t="s">
        <v>96</v>
      </c>
      <c r="C31" s="110">
        <f>'לא סחיר - חוזים עתידיים'!I11</f>
        <v>0.95109741199999986</v>
      </c>
      <c r="D31" s="111">
        <f>C31/$C$42</f>
        <v>3.3061181634862094E-4</v>
      </c>
    </row>
    <row r="32" spans="1:4">
      <c r="A32" s="56" t="s">
        <v>135</v>
      </c>
      <c r="B32" s="30" t="s">
        <v>74</v>
      </c>
      <c r="C32" s="110" t="s" vm="23">
        <v>824</v>
      </c>
      <c r="D32" s="111" t="s" vm="24">
        <v>824</v>
      </c>
    </row>
    <row r="33" spans="1:4">
      <c r="A33" s="56" t="s">
        <v>135</v>
      </c>
      <c r="B33" s="29" t="s">
        <v>193</v>
      </c>
      <c r="C33" s="110" t="s" vm="25">
        <v>824</v>
      </c>
      <c r="D33" s="111" t="s" vm="26">
        <v>824</v>
      </c>
    </row>
    <row r="34" spans="1:4">
      <c r="A34" s="56" t="s">
        <v>135</v>
      </c>
      <c r="B34" s="29" t="s">
        <v>194</v>
      </c>
      <c r="C34" s="110" t="s" vm="27">
        <v>824</v>
      </c>
      <c r="D34" s="111" t="s" vm="28">
        <v>824</v>
      </c>
    </row>
    <row r="35" spans="1:4">
      <c r="A35" s="56" t="s">
        <v>135</v>
      </c>
      <c r="B35" s="29" t="s">
        <v>195</v>
      </c>
      <c r="C35" s="110" t="s" vm="29">
        <v>824</v>
      </c>
      <c r="D35" s="111" t="s" vm="30">
        <v>824</v>
      </c>
    </row>
    <row r="36" spans="1:4">
      <c r="A36" s="56" t="s">
        <v>135</v>
      </c>
      <c r="B36" s="57" t="s">
        <v>196</v>
      </c>
      <c r="C36" s="110" t="s" vm="31">
        <v>824</v>
      </c>
      <c r="D36" s="111" t="s" vm="32">
        <v>824</v>
      </c>
    </row>
    <row r="37" spans="1:4">
      <c r="A37" s="56" t="s">
        <v>135</v>
      </c>
      <c r="B37" s="29" t="s">
        <v>197</v>
      </c>
      <c r="C37" s="110" t="s" vm="33">
        <v>824</v>
      </c>
      <c r="D37" s="111" t="s" vm="34">
        <v>824</v>
      </c>
    </row>
    <row r="38" spans="1:4">
      <c r="A38" s="56"/>
      <c r="B38" s="70" t="s">
        <v>199</v>
      </c>
      <c r="C38" s="110">
        <v>0</v>
      </c>
      <c r="D38" s="111">
        <f>C38/$C$42</f>
        <v>0</v>
      </c>
    </row>
    <row r="39" spans="1:4">
      <c r="A39" s="56" t="s">
        <v>135</v>
      </c>
      <c r="B39" s="71" t="s">
        <v>200</v>
      </c>
      <c r="C39" s="110" t="s" vm="35">
        <v>824</v>
      </c>
      <c r="D39" s="111" t="s" vm="36">
        <v>824</v>
      </c>
    </row>
    <row r="40" spans="1:4">
      <c r="A40" s="56" t="s">
        <v>135</v>
      </c>
      <c r="B40" s="71" t="s">
        <v>229</v>
      </c>
      <c r="C40" s="110" t="s" vm="37">
        <v>824</v>
      </c>
      <c r="D40" s="111" t="s" vm="38">
        <v>824</v>
      </c>
    </row>
    <row r="41" spans="1:4">
      <c r="A41" s="56" t="s">
        <v>135</v>
      </c>
      <c r="B41" s="71" t="s">
        <v>201</v>
      </c>
      <c r="C41" s="110" t="s" vm="39">
        <v>824</v>
      </c>
      <c r="D41" s="111" t="s" vm="40">
        <v>824</v>
      </c>
    </row>
    <row r="42" spans="1:4">
      <c r="B42" s="71" t="s">
        <v>75</v>
      </c>
      <c r="C42" s="110">
        <f>C38+C10</f>
        <v>2876.7798516828998</v>
      </c>
      <c r="D42" s="111">
        <f>C42/$C$42</f>
        <v>1</v>
      </c>
    </row>
    <row r="43" spans="1:4">
      <c r="A43" s="56" t="s">
        <v>135</v>
      </c>
      <c r="B43" s="71" t="s">
        <v>198</v>
      </c>
      <c r="C43" s="110"/>
      <c r="D43" s="111"/>
    </row>
    <row r="44" spans="1:4">
      <c r="B44" s="6" t="s">
        <v>101</v>
      </c>
    </row>
    <row r="45" spans="1:4">
      <c r="C45" s="77" t="s">
        <v>180</v>
      </c>
      <c r="D45" s="36" t="s">
        <v>95</v>
      </c>
    </row>
    <row r="46" spans="1:4">
      <c r="C46" s="78" t="s">
        <v>1</v>
      </c>
      <c r="D46" s="25" t="s">
        <v>2</v>
      </c>
    </row>
    <row r="47" spans="1:4">
      <c r="C47" s="112" t="s">
        <v>161</v>
      </c>
      <c r="D47" s="113" vm="41">
        <v>2.5004</v>
      </c>
    </row>
    <row r="48" spans="1:4">
      <c r="C48" s="112" t="s">
        <v>170</v>
      </c>
      <c r="D48" s="113">
        <v>0.92966265185880392</v>
      </c>
    </row>
    <row r="49" spans="2:4">
      <c r="C49" s="112" t="s">
        <v>166</v>
      </c>
      <c r="D49" s="113" vm="42">
        <v>2.7225000000000001</v>
      </c>
    </row>
    <row r="50" spans="2:4">
      <c r="B50" s="12"/>
      <c r="C50" s="112" t="s">
        <v>825</v>
      </c>
      <c r="D50" s="113" vm="43">
        <v>3.6610999999999998</v>
      </c>
    </row>
    <row r="51" spans="2:4">
      <c r="C51" s="112" t="s">
        <v>159</v>
      </c>
      <c r="D51" s="113" vm="44">
        <v>4.0616000000000003</v>
      </c>
    </row>
    <row r="52" spans="2:4">
      <c r="C52" s="112" t="s">
        <v>160</v>
      </c>
      <c r="D52" s="113" vm="45">
        <v>4.5216000000000003</v>
      </c>
    </row>
    <row r="53" spans="2:4">
      <c r="C53" s="112" t="s">
        <v>162</v>
      </c>
      <c r="D53" s="113">
        <v>0.45655903515735025</v>
      </c>
    </row>
    <row r="54" spans="2:4">
      <c r="C54" s="112" t="s">
        <v>167</v>
      </c>
      <c r="D54" s="113" vm="46">
        <v>3.3125</v>
      </c>
    </row>
    <row r="55" spans="2:4">
      <c r="C55" s="112" t="s">
        <v>168</v>
      </c>
      <c r="D55" s="113">
        <v>0.18583079288152377</v>
      </c>
    </row>
    <row r="56" spans="2:4">
      <c r="C56" s="112" t="s">
        <v>165</v>
      </c>
      <c r="D56" s="113" vm="47">
        <v>0.54420000000000002</v>
      </c>
    </row>
    <row r="57" spans="2:4">
      <c r="C57" s="112" t="s">
        <v>826</v>
      </c>
      <c r="D57" s="113">
        <v>2.3949255999999997</v>
      </c>
    </row>
    <row r="58" spans="2:4">
      <c r="C58" s="112" t="s">
        <v>164</v>
      </c>
      <c r="D58" s="113" vm="48">
        <v>0.3851</v>
      </c>
    </row>
    <row r="59" spans="2:4">
      <c r="C59" s="112" t="s">
        <v>157</v>
      </c>
      <c r="D59" s="113" vm="49">
        <v>3.5659999999999998</v>
      </c>
    </row>
    <row r="60" spans="2:4">
      <c r="C60" s="112" t="s">
        <v>171</v>
      </c>
      <c r="D60" s="113" vm="50">
        <v>0.252</v>
      </c>
    </row>
    <row r="61" spans="2:4">
      <c r="C61" s="112" t="s">
        <v>827</v>
      </c>
      <c r="D61" s="113" vm="51">
        <v>0.41880000000000001</v>
      </c>
    </row>
    <row r="62" spans="2:4">
      <c r="C62" s="112" t="s">
        <v>828</v>
      </c>
      <c r="D62" s="113">
        <v>5.6414499443923252E-2</v>
      </c>
    </row>
    <row r="63" spans="2:4">
      <c r="C63" s="112" t="s">
        <v>158</v>
      </c>
      <c r="D63" s="113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L19" sqref="L19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7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173</v>
      </c>
      <c r="C1" s="80" t="s" vm="1">
        <v>244</v>
      </c>
    </row>
    <row r="2" spans="2:60">
      <c r="B2" s="58" t="s">
        <v>172</v>
      </c>
      <c r="C2" s="80" t="s">
        <v>245</v>
      </c>
    </row>
    <row r="3" spans="2:60">
      <c r="B3" s="58" t="s">
        <v>174</v>
      </c>
      <c r="C3" s="80" t="s">
        <v>246</v>
      </c>
    </row>
    <row r="4" spans="2:60">
      <c r="B4" s="58" t="s">
        <v>175</v>
      </c>
      <c r="C4" s="80">
        <v>12146</v>
      </c>
    </row>
    <row r="6" spans="2:60" ht="26.25" customHeight="1">
      <c r="B6" s="137" t="s">
        <v>203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60" ht="26.25" customHeight="1">
      <c r="B7" s="137" t="s">
        <v>84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  <c r="BH7" s="3"/>
    </row>
    <row r="8" spans="2:60" s="3" customFormat="1" ht="78.75">
      <c r="B8" s="23" t="s">
        <v>109</v>
      </c>
      <c r="C8" s="31" t="s">
        <v>37</v>
      </c>
      <c r="D8" s="31" t="s">
        <v>113</v>
      </c>
      <c r="E8" s="31" t="s">
        <v>53</v>
      </c>
      <c r="F8" s="31" t="s">
        <v>93</v>
      </c>
      <c r="G8" s="31" t="s">
        <v>228</v>
      </c>
      <c r="H8" s="31" t="s">
        <v>227</v>
      </c>
      <c r="I8" s="31" t="s">
        <v>50</v>
      </c>
      <c r="J8" s="31" t="s">
        <v>49</v>
      </c>
      <c r="K8" s="31" t="s">
        <v>176</v>
      </c>
      <c r="L8" s="31" t="s">
        <v>178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235</v>
      </c>
      <c r="H9" s="17"/>
      <c r="I9" s="17" t="s">
        <v>231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14" t="s">
        <v>39</v>
      </c>
      <c r="C11" s="115"/>
      <c r="D11" s="115"/>
      <c r="E11" s="115"/>
      <c r="F11" s="115"/>
      <c r="G11" s="116"/>
      <c r="H11" s="120"/>
      <c r="I11" s="116">
        <v>6.0200000000000002E-7</v>
      </c>
      <c r="J11" s="115"/>
      <c r="K11" s="117">
        <f>I11/$I$11</f>
        <v>1</v>
      </c>
      <c r="L11" s="117">
        <f>I11/'סכום נכסי הקרן'!$C$42</f>
        <v>2.0926175482209159E-10</v>
      </c>
      <c r="BC11" s="102"/>
      <c r="BD11" s="3"/>
      <c r="BE11" s="102"/>
      <c r="BG11" s="102"/>
    </row>
    <row r="12" spans="2:60" s="4" customFormat="1" ht="18" customHeight="1">
      <c r="B12" s="118" t="s">
        <v>26</v>
      </c>
      <c r="C12" s="115"/>
      <c r="D12" s="115"/>
      <c r="E12" s="115"/>
      <c r="F12" s="115"/>
      <c r="G12" s="116"/>
      <c r="H12" s="120"/>
      <c r="I12" s="116">
        <v>6.0200000000000002E-7</v>
      </c>
      <c r="J12" s="115"/>
      <c r="K12" s="117">
        <f t="shared" ref="K12:K14" si="0">I12/$I$11</f>
        <v>1</v>
      </c>
      <c r="L12" s="117">
        <f>I12/'סכום נכסי הקרן'!$C$42</f>
        <v>2.0926175482209159E-10</v>
      </c>
      <c r="BC12" s="102"/>
      <c r="BD12" s="3"/>
      <c r="BE12" s="102"/>
      <c r="BG12" s="102"/>
    </row>
    <row r="13" spans="2:60">
      <c r="B13" s="104" t="s">
        <v>765</v>
      </c>
      <c r="C13" s="84"/>
      <c r="D13" s="84"/>
      <c r="E13" s="84"/>
      <c r="F13" s="84"/>
      <c r="G13" s="93"/>
      <c r="H13" s="95"/>
      <c r="I13" s="93">
        <v>6.0200000000000002E-7</v>
      </c>
      <c r="J13" s="84"/>
      <c r="K13" s="94">
        <f t="shared" si="0"/>
        <v>1</v>
      </c>
      <c r="L13" s="94">
        <f>I13/'סכום נכסי הקרן'!$C$42</f>
        <v>2.0926175482209159E-10</v>
      </c>
      <c r="BD13" s="3"/>
    </row>
    <row r="14" spans="2:60" ht="20.25">
      <c r="B14" s="89" t="s">
        <v>766</v>
      </c>
      <c r="C14" s="86" t="s">
        <v>767</v>
      </c>
      <c r="D14" s="99" t="s">
        <v>114</v>
      </c>
      <c r="E14" s="99" t="s">
        <v>184</v>
      </c>
      <c r="F14" s="99" t="s">
        <v>158</v>
      </c>
      <c r="G14" s="96">
        <v>8.9599999999999999E-4</v>
      </c>
      <c r="H14" s="98">
        <v>67.2</v>
      </c>
      <c r="I14" s="96">
        <v>6.0200000000000002E-7</v>
      </c>
      <c r="J14" s="97">
        <v>7.4700219515265604E-10</v>
      </c>
      <c r="K14" s="97">
        <f t="shared" si="0"/>
        <v>1</v>
      </c>
      <c r="L14" s="97">
        <f>I14/'סכום נכסי הקרן'!$C$42</f>
        <v>2.0926175482209159E-10</v>
      </c>
      <c r="BD14" s="4"/>
    </row>
    <row r="15" spans="2:60">
      <c r="B15" s="85"/>
      <c r="C15" s="86"/>
      <c r="D15" s="86"/>
      <c r="E15" s="86"/>
      <c r="F15" s="86"/>
      <c r="G15" s="96"/>
      <c r="H15" s="98"/>
      <c r="I15" s="86"/>
      <c r="J15" s="86"/>
      <c r="K15" s="97"/>
      <c r="L15" s="86"/>
    </row>
    <row r="16" spans="2:60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5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56">
      <c r="B18" s="101" t="s">
        <v>243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56" ht="20.25">
      <c r="B19" s="101" t="s">
        <v>105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BC19" s="4"/>
    </row>
    <row r="20" spans="2:56">
      <c r="B20" s="101" t="s">
        <v>226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BD20" s="3"/>
    </row>
    <row r="21" spans="2:56">
      <c r="B21" s="101" t="s">
        <v>234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D1:AF1048576 AH1:XFD1048576 AG1:AG19 B19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F22" sqref="F22"/>
    </sheetView>
  </sheetViews>
  <sheetFormatPr defaultColWidth="9.140625" defaultRowHeight="18"/>
  <cols>
    <col min="1" max="1" width="6.28515625" style="1" customWidth="1"/>
    <col min="2" max="2" width="26.42578125" style="2" bestFit="1" customWidth="1"/>
    <col min="3" max="3" width="41.710937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8" t="s">
        <v>173</v>
      </c>
      <c r="C1" s="80" t="s" vm="1">
        <v>244</v>
      </c>
    </row>
    <row r="2" spans="2:61">
      <c r="B2" s="58" t="s">
        <v>172</v>
      </c>
      <c r="C2" s="80" t="s">
        <v>245</v>
      </c>
    </row>
    <row r="3" spans="2:61">
      <c r="B3" s="58" t="s">
        <v>174</v>
      </c>
      <c r="C3" s="80" t="s">
        <v>246</v>
      </c>
    </row>
    <row r="4" spans="2:61">
      <c r="B4" s="58" t="s">
        <v>175</v>
      </c>
      <c r="C4" s="80">
        <v>12146</v>
      </c>
    </row>
    <row r="6" spans="2:61" ht="26.25" customHeight="1">
      <c r="B6" s="137" t="s">
        <v>203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61" ht="26.25" customHeight="1">
      <c r="B7" s="137" t="s">
        <v>85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  <c r="BI7" s="3"/>
    </row>
    <row r="8" spans="2:61" s="3" customFormat="1" ht="78.75">
      <c r="B8" s="23" t="s">
        <v>109</v>
      </c>
      <c r="C8" s="31" t="s">
        <v>37</v>
      </c>
      <c r="D8" s="31" t="s">
        <v>113</v>
      </c>
      <c r="E8" s="31" t="s">
        <v>53</v>
      </c>
      <c r="F8" s="31" t="s">
        <v>93</v>
      </c>
      <c r="G8" s="31" t="s">
        <v>228</v>
      </c>
      <c r="H8" s="31" t="s">
        <v>227</v>
      </c>
      <c r="I8" s="31" t="s">
        <v>50</v>
      </c>
      <c r="J8" s="31" t="s">
        <v>49</v>
      </c>
      <c r="K8" s="31" t="s">
        <v>176</v>
      </c>
      <c r="L8" s="32" t="s">
        <v>178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235</v>
      </c>
      <c r="H9" s="17"/>
      <c r="I9" s="17" t="s">
        <v>231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5" t="s">
        <v>41</v>
      </c>
      <c r="C11" s="84"/>
      <c r="D11" s="84"/>
      <c r="E11" s="84"/>
      <c r="F11" s="84"/>
      <c r="G11" s="93"/>
      <c r="H11" s="95"/>
      <c r="I11" s="93">
        <v>6.8090999999999996E-5</v>
      </c>
      <c r="J11" s="84"/>
      <c r="K11" s="94">
        <f>I11/$I$11</f>
        <v>1</v>
      </c>
      <c r="L11" s="94">
        <f>I11/'סכום נכסי הקרן'!$C$42</f>
        <v>2.3669173002642919E-8</v>
      </c>
      <c r="BD11" s="1"/>
      <c r="BE11" s="3"/>
      <c r="BF11" s="1"/>
      <c r="BH11" s="1"/>
    </row>
    <row r="12" spans="2:61" s="102" customFormat="1">
      <c r="B12" s="118" t="s">
        <v>225</v>
      </c>
      <c r="C12" s="115"/>
      <c r="D12" s="115"/>
      <c r="E12" s="115"/>
      <c r="F12" s="115"/>
      <c r="G12" s="116"/>
      <c r="H12" s="120"/>
      <c r="I12" s="116">
        <v>6.8090999999999996E-5</v>
      </c>
      <c r="J12" s="115"/>
      <c r="K12" s="117">
        <f t="shared" ref="K12:K19" si="0">I12/$I$11</f>
        <v>1</v>
      </c>
      <c r="L12" s="117">
        <f>I12/'סכום נכסי הקרן'!$C$42</f>
        <v>2.3669173002642919E-8</v>
      </c>
      <c r="BE12" s="3"/>
    </row>
    <row r="13" spans="2:61" ht="20.25">
      <c r="B13" s="104" t="s">
        <v>221</v>
      </c>
      <c r="C13" s="84"/>
      <c r="D13" s="84"/>
      <c r="E13" s="84"/>
      <c r="F13" s="84"/>
      <c r="G13" s="93"/>
      <c r="H13" s="95"/>
      <c r="I13" s="93">
        <v>6.8090999999999996E-5</v>
      </c>
      <c r="J13" s="84"/>
      <c r="K13" s="94">
        <f t="shared" si="0"/>
        <v>1</v>
      </c>
      <c r="L13" s="94">
        <f>I13/'סכום נכסי הקרן'!$C$42</f>
        <v>2.3669173002642919E-8</v>
      </c>
      <c r="BE13" s="4"/>
    </row>
    <row r="14" spans="2:61">
      <c r="B14" s="89" t="s">
        <v>768</v>
      </c>
      <c r="C14" s="86" t="s">
        <v>769</v>
      </c>
      <c r="D14" s="99" t="s">
        <v>114</v>
      </c>
      <c r="E14" s="99" t="s">
        <v>770</v>
      </c>
      <c r="F14" s="99" t="s">
        <v>158</v>
      </c>
      <c r="G14" s="96">
        <v>3.9999999999999998E-6</v>
      </c>
      <c r="H14" s="98">
        <v>387800</v>
      </c>
      <c r="I14" s="96">
        <v>1.6288000000000001E-5</v>
      </c>
      <c r="J14" s="86"/>
      <c r="K14" s="97">
        <f t="shared" si="0"/>
        <v>0.23920929344553615</v>
      </c>
      <c r="L14" s="97">
        <f>I14/'סכום נכסי הקרן'!$C$42</f>
        <v>5.6618861504023719E-9</v>
      </c>
    </row>
    <row r="15" spans="2:61">
      <c r="B15" s="89" t="s">
        <v>771</v>
      </c>
      <c r="C15" s="86" t="s">
        <v>772</v>
      </c>
      <c r="D15" s="99" t="s">
        <v>114</v>
      </c>
      <c r="E15" s="99" t="s">
        <v>770</v>
      </c>
      <c r="F15" s="99" t="s">
        <v>158</v>
      </c>
      <c r="G15" s="96">
        <v>1.2E-5</v>
      </c>
      <c r="H15" s="98">
        <v>204000</v>
      </c>
      <c r="I15" s="96">
        <v>2.3561999999999999E-5</v>
      </c>
      <c r="J15" s="86"/>
      <c r="K15" s="97">
        <f t="shared" si="0"/>
        <v>0.34603692117901047</v>
      </c>
      <c r="L15" s="97">
        <f>I15/'סכום נכסי הקרן'!$C$42</f>
        <v>8.1904077526879095E-9</v>
      </c>
    </row>
    <row r="16" spans="2:61">
      <c r="B16" s="89" t="s">
        <v>773</v>
      </c>
      <c r="C16" s="86" t="s">
        <v>774</v>
      </c>
      <c r="D16" s="99" t="s">
        <v>114</v>
      </c>
      <c r="E16" s="99" t="s">
        <v>770</v>
      </c>
      <c r="F16" s="99" t="s">
        <v>158</v>
      </c>
      <c r="G16" s="96">
        <v>-1.2E-5</v>
      </c>
      <c r="H16" s="98">
        <v>18000</v>
      </c>
      <c r="I16" s="96">
        <v>-2.0789999999999999E-6</v>
      </c>
      <c r="J16" s="86"/>
      <c r="K16" s="97">
        <f t="shared" si="0"/>
        <v>-3.053266951579504E-2</v>
      </c>
      <c r="L16" s="97">
        <f>I16/'סכום נכסי הקרן'!$C$42</f>
        <v>-7.2268303700187439E-10</v>
      </c>
    </row>
    <row r="17" spans="2:56">
      <c r="B17" s="89" t="s">
        <v>775</v>
      </c>
      <c r="C17" s="86" t="s">
        <v>776</v>
      </c>
      <c r="D17" s="99" t="s">
        <v>114</v>
      </c>
      <c r="E17" s="99" t="s">
        <v>770</v>
      </c>
      <c r="F17" s="99" t="s">
        <v>158</v>
      </c>
      <c r="G17" s="96">
        <v>-3.9999999999999998E-6</v>
      </c>
      <c r="H17" s="98">
        <v>93600</v>
      </c>
      <c r="I17" s="96">
        <v>-3.9309999999999993E-6</v>
      </c>
      <c r="J17" s="86"/>
      <c r="K17" s="97">
        <f t="shared" si="0"/>
        <v>-5.7731565111395038E-2</v>
      </c>
      <c r="L17" s="97">
        <f>I17/'סכום נכסי הקרן'!$C$42</f>
        <v>-1.3664584023349534E-9</v>
      </c>
    </row>
    <row r="18" spans="2:56" ht="20.25">
      <c r="B18" s="89" t="s">
        <v>777</v>
      </c>
      <c r="C18" s="86" t="s">
        <v>778</v>
      </c>
      <c r="D18" s="99" t="s">
        <v>114</v>
      </c>
      <c r="E18" s="99" t="s">
        <v>770</v>
      </c>
      <c r="F18" s="99" t="s">
        <v>158</v>
      </c>
      <c r="G18" s="96">
        <v>2.0999999999999999E-5</v>
      </c>
      <c r="H18" s="98">
        <v>183600</v>
      </c>
      <c r="I18" s="96">
        <v>3.9107000000000004E-5</v>
      </c>
      <c r="J18" s="86"/>
      <c r="K18" s="97">
        <f t="shared" si="0"/>
        <v>0.57433434668311534</v>
      </c>
      <c r="L18" s="97">
        <f>I18/'סכום נכסי הקרן'!$C$42</f>
        <v>1.3594019013002553E-8</v>
      </c>
      <c r="BD18" s="4"/>
    </row>
    <row r="19" spans="2:56">
      <c r="B19" s="89" t="s">
        <v>779</v>
      </c>
      <c r="C19" s="86" t="s">
        <v>780</v>
      </c>
      <c r="D19" s="99" t="s">
        <v>114</v>
      </c>
      <c r="E19" s="99" t="s">
        <v>770</v>
      </c>
      <c r="F19" s="99" t="s">
        <v>158</v>
      </c>
      <c r="G19" s="96">
        <v>-2.0999999999999999E-5</v>
      </c>
      <c r="H19" s="98">
        <v>22800</v>
      </c>
      <c r="I19" s="96">
        <v>-4.8559999999999998E-6</v>
      </c>
      <c r="J19" s="86"/>
      <c r="K19" s="97">
        <f t="shared" si="0"/>
        <v>-7.131632668047172E-2</v>
      </c>
      <c r="L19" s="97">
        <f>I19/'סכום נכסי הקרן'!$C$42</f>
        <v>-1.6879984741130842E-9</v>
      </c>
    </row>
    <row r="20" spans="2:56">
      <c r="B20" s="85"/>
      <c r="C20" s="86"/>
      <c r="D20" s="86"/>
      <c r="E20" s="86"/>
      <c r="F20" s="86"/>
      <c r="G20" s="96"/>
      <c r="H20" s="98"/>
      <c r="I20" s="86"/>
      <c r="J20" s="86"/>
      <c r="K20" s="97"/>
      <c r="L20" s="86"/>
    </row>
    <row r="21" spans="2:5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BD21" s="3"/>
    </row>
    <row r="22" spans="2:5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6">
      <c r="B23" s="101" t="s">
        <v>243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6">
      <c r="B24" s="101" t="s">
        <v>105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6">
      <c r="B25" s="101" t="s">
        <v>226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6">
      <c r="B26" s="101" t="s">
        <v>234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</row>
    <row r="117" spans="2:12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</row>
    <row r="118" spans="2:12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</row>
    <row r="119" spans="2:12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8" t="s">
        <v>173</v>
      </c>
      <c r="C1" s="80" t="s" vm="1">
        <v>244</v>
      </c>
    </row>
    <row r="2" spans="1:60">
      <c r="B2" s="58" t="s">
        <v>172</v>
      </c>
      <c r="C2" s="80" t="s">
        <v>245</v>
      </c>
    </row>
    <row r="3" spans="1:60">
      <c r="B3" s="58" t="s">
        <v>174</v>
      </c>
      <c r="C3" s="80" t="s">
        <v>246</v>
      </c>
    </row>
    <row r="4" spans="1:60">
      <c r="B4" s="58" t="s">
        <v>175</v>
      </c>
      <c r="C4" s="80">
        <v>12146</v>
      </c>
    </row>
    <row r="6" spans="1:60" ht="26.25" customHeight="1">
      <c r="B6" s="137" t="s">
        <v>203</v>
      </c>
      <c r="C6" s="138"/>
      <c r="D6" s="138"/>
      <c r="E6" s="138"/>
      <c r="F6" s="138"/>
      <c r="G6" s="138"/>
      <c r="H6" s="138"/>
      <c r="I6" s="138"/>
      <c r="J6" s="138"/>
      <c r="K6" s="139"/>
      <c r="BD6" s="1" t="s">
        <v>114</v>
      </c>
      <c r="BF6" s="1" t="s">
        <v>181</v>
      </c>
      <c r="BH6" s="3" t="s">
        <v>158</v>
      </c>
    </row>
    <row r="7" spans="1:60" ht="26.25" customHeight="1">
      <c r="B7" s="137" t="s">
        <v>86</v>
      </c>
      <c r="C7" s="138"/>
      <c r="D7" s="138"/>
      <c r="E7" s="138"/>
      <c r="F7" s="138"/>
      <c r="G7" s="138"/>
      <c r="H7" s="138"/>
      <c r="I7" s="138"/>
      <c r="J7" s="138"/>
      <c r="K7" s="139"/>
      <c r="BD7" s="3" t="s">
        <v>116</v>
      </c>
      <c r="BF7" s="1" t="s">
        <v>136</v>
      </c>
      <c r="BH7" s="3" t="s">
        <v>157</v>
      </c>
    </row>
    <row r="8" spans="1:60" s="3" customFormat="1" ht="78.75">
      <c r="A8" s="2"/>
      <c r="B8" s="23" t="s">
        <v>109</v>
      </c>
      <c r="C8" s="31" t="s">
        <v>37</v>
      </c>
      <c r="D8" s="31" t="s">
        <v>113</v>
      </c>
      <c r="E8" s="31" t="s">
        <v>53</v>
      </c>
      <c r="F8" s="31" t="s">
        <v>93</v>
      </c>
      <c r="G8" s="31" t="s">
        <v>228</v>
      </c>
      <c r="H8" s="31" t="s">
        <v>227</v>
      </c>
      <c r="I8" s="31" t="s">
        <v>50</v>
      </c>
      <c r="J8" s="31" t="s">
        <v>176</v>
      </c>
      <c r="K8" s="31" t="s">
        <v>178</v>
      </c>
      <c r="BC8" s="1" t="s">
        <v>129</v>
      </c>
      <c r="BD8" s="1" t="s">
        <v>130</v>
      </c>
      <c r="BE8" s="1" t="s">
        <v>137</v>
      </c>
      <c r="BG8" s="4" t="s">
        <v>159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235</v>
      </c>
      <c r="H9" s="17"/>
      <c r="I9" s="17" t="s">
        <v>231</v>
      </c>
      <c r="J9" s="33" t="s">
        <v>20</v>
      </c>
      <c r="K9" s="59" t="s">
        <v>20</v>
      </c>
      <c r="BC9" s="1" t="s">
        <v>126</v>
      </c>
      <c r="BE9" s="1" t="s">
        <v>138</v>
      </c>
      <c r="BG9" s="4" t="s">
        <v>160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60" t="s">
        <v>6</v>
      </c>
      <c r="J10" s="60" t="s">
        <v>7</v>
      </c>
      <c r="K10" s="60" t="s">
        <v>8</v>
      </c>
      <c r="L10" s="3"/>
      <c r="M10" s="3"/>
      <c r="N10" s="3"/>
      <c r="O10" s="3"/>
      <c r="BC10" s="1" t="s">
        <v>122</v>
      </c>
      <c r="BD10" s="3"/>
      <c r="BE10" s="1" t="s">
        <v>182</v>
      </c>
      <c r="BG10" s="1" t="s">
        <v>166</v>
      </c>
    </row>
    <row r="11" spans="1:60" s="4" customFormat="1" ht="18" customHeight="1">
      <c r="A11" s="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3"/>
      <c r="M11" s="3"/>
      <c r="N11" s="3"/>
      <c r="O11" s="3"/>
      <c r="BC11" s="1" t="s">
        <v>121</v>
      </c>
      <c r="BD11" s="3"/>
      <c r="BE11" s="1" t="s">
        <v>139</v>
      </c>
      <c r="BG11" s="1" t="s">
        <v>161</v>
      </c>
    </row>
    <row r="12" spans="1:60" ht="20.25">
      <c r="B12" s="101" t="s">
        <v>243</v>
      </c>
      <c r="C12" s="103"/>
      <c r="D12" s="103"/>
      <c r="E12" s="103"/>
      <c r="F12" s="103"/>
      <c r="G12" s="103"/>
      <c r="H12" s="103"/>
      <c r="I12" s="103"/>
      <c r="J12" s="103"/>
      <c r="K12" s="103"/>
      <c r="P12" s="1"/>
      <c r="BC12" s="1" t="s">
        <v>119</v>
      </c>
      <c r="BD12" s="4"/>
      <c r="BE12" s="1" t="s">
        <v>140</v>
      </c>
      <c r="BG12" s="1" t="s">
        <v>162</v>
      </c>
    </row>
    <row r="13" spans="1:60">
      <c r="B13" s="101" t="s">
        <v>105</v>
      </c>
      <c r="C13" s="103"/>
      <c r="D13" s="103"/>
      <c r="E13" s="103"/>
      <c r="F13" s="103"/>
      <c r="G13" s="103"/>
      <c r="H13" s="103"/>
      <c r="I13" s="103"/>
      <c r="J13" s="103"/>
      <c r="K13" s="103"/>
      <c r="P13" s="1"/>
      <c r="BC13" s="1" t="s">
        <v>123</v>
      </c>
      <c r="BE13" s="1" t="s">
        <v>141</v>
      </c>
      <c r="BG13" s="1" t="s">
        <v>163</v>
      </c>
    </row>
    <row r="14" spans="1:60">
      <c r="B14" s="101" t="s">
        <v>226</v>
      </c>
      <c r="C14" s="103"/>
      <c r="D14" s="103"/>
      <c r="E14" s="103"/>
      <c r="F14" s="103"/>
      <c r="G14" s="103"/>
      <c r="H14" s="103"/>
      <c r="I14" s="103"/>
      <c r="J14" s="103"/>
      <c r="K14" s="103"/>
      <c r="P14" s="1"/>
      <c r="BC14" s="1" t="s">
        <v>120</v>
      </c>
      <c r="BE14" s="1" t="s">
        <v>142</v>
      </c>
      <c r="BG14" s="1" t="s">
        <v>165</v>
      </c>
    </row>
    <row r="15" spans="1:60">
      <c r="B15" s="101" t="s">
        <v>234</v>
      </c>
      <c r="C15" s="103"/>
      <c r="D15" s="103"/>
      <c r="E15" s="103"/>
      <c r="F15" s="103"/>
      <c r="G15" s="103"/>
      <c r="H15" s="103"/>
      <c r="I15" s="103"/>
      <c r="J15" s="103"/>
      <c r="K15" s="103"/>
      <c r="P15" s="1"/>
      <c r="BC15" s="1" t="s">
        <v>131</v>
      </c>
      <c r="BE15" s="1" t="s">
        <v>183</v>
      </c>
      <c r="BG15" s="1" t="s">
        <v>167</v>
      </c>
    </row>
    <row r="16" spans="1:60" ht="2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P16" s="1"/>
      <c r="BC16" s="4" t="s">
        <v>117</v>
      </c>
      <c r="BD16" s="1" t="s">
        <v>132</v>
      </c>
      <c r="BE16" s="1" t="s">
        <v>143</v>
      </c>
      <c r="BG16" s="1" t="s">
        <v>168</v>
      </c>
    </row>
    <row r="17" spans="2:6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P17" s="1"/>
      <c r="BC17" s="1" t="s">
        <v>127</v>
      </c>
      <c r="BE17" s="1" t="s">
        <v>144</v>
      </c>
      <c r="BG17" s="1" t="s">
        <v>169</v>
      </c>
    </row>
    <row r="18" spans="2:60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BD18" s="1" t="s">
        <v>115</v>
      </c>
      <c r="BF18" s="1" t="s">
        <v>145</v>
      </c>
      <c r="BH18" s="1" t="s">
        <v>28</v>
      </c>
    </row>
    <row r="19" spans="2:60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BD19" s="1" t="s">
        <v>128</v>
      </c>
      <c r="BF19" s="1" t="s">
        <v>146</v>
      </c>
    </row>
    <row r="20" spans="2:60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BD20" s="1" t="s">
        <v>133</v>
      </c>
      <c r="BF20" s="1" t="s">
        <v>147</v>
      </c>
    </row>
    <row r="21" spans="2:60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BD21" s="1" t="s">
        <v>118</v>
      </c>
      <c r="BE21" s="1" t="s">
        <v>134</v>
      </c>
      <c r="BF21" s="1" t="s">
        <v>148</v>
      </c>
    </row>
    <row r="22" spans="2:6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BD22" s="1" t="s">
        <v>124</v>
      </c>
      <c r="BF22" s="1" t="s">
        <v>149</v>
      </c>
    </row>
    <row r="23" spans="2:6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BD23" s="1" t="s">
        <v>28</v>
      </c>
      <c r="BE23" s="1" t="s">
        <v>125</v>
      </c>
      <c r="BF23" s="1" t="s">
        <v>184</v>
      </c>
    </row>
    <row r="24" spans="2:6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BF24" s="1" t="s">
        <v>187</v>
      </c>
    </row>
    <row r="25" spans="2:6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BF25" s="1" t="s">
        <v>150</v>
      </c>
    </row>
    <row r="26" spans="2:6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BF26" s="1" t="s">
        <v>151</v>
      </c>
    </row>
    <row r="27" spans="2:6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BF27" s="1" t="s">
        <v>186</v>
      </c>
    </row>
    <row r="28" spans="2:6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BF28" s="1" t="s">
        <v>152</v>
      </c>
    </row>
    <row r="29" spans="2:6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BF29" s="1" t="s">
        <v>153</v>
      </c>
    </row>
    <row r="30" spans="2:6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BF30" s="1" t="s">
        <v>185</v>
      </c>
    </row>
    <row r="31" spans="2:6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BF31" s="1" t="s">
        <v>28</v>
      </c>
    </row>
    <row r="32" spans="2:60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8" t="s">
        <v>173</v>
      </c>
      <c r="C1" s="80" t="s" vm="1">
        <v>244</v>
      </c>
    </row>
    <row r="2" spans="2:81">
      <c r="B2" s="58" t="s">
        <v>172</v>
      </c>
      <c r="C2" s="80" t="s">
        <v>245</v>
      </c>
    </row>
    <row r="3" spans="2:81">
      <c r="B3" s="58" t="s">
        <v>174</v>
      </c>
      <c r="C3" s="80" t="s">
        <v>246</v>
      </c>
      <c r="E3" s="2"/>
    </row>
    <row r="4" spans="2:81">
      <c r="B4" s="58" t="s">
        <v>175</v>
      </c>
      <c r="C4" s="80">
        <v>12146</v>
      </c>
    </row>
    <row r="6" spans="2:81" ht="26.25" customHeight="1">
      <c r="B6" s="137" t="s">
        <v>203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81" ht="26.25" customHeight="1">
      <c r="B7" s="137" t="s">
        <v>87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81" s="3" customFormat="1" ht="47.25">
      <c r="B8" s="23" t="s">
        <v>109</v>
      </c>
      <c r="C8" s="31" t="s">
        <v>37</v>
      </c>
      <c r="D8" s="14" t="s">
        <v>42</v>
      </c>
      <c r="E8" s="31" t="s">
        <v>15</v>
      </c>
      <c r="F8" s="31" t="s">
        <v>54</v>
      </c>
      <c r="G8" s="31" t="s">
        <v>94</v>
      </c>
      <c r="H8" s="31" t="s">
        <v>18</v>
      </c>
      <c r="I8" s="31" t="s">
        <v>93</v>
      </c>
      <c r="J8" s="31" t="s">
        <v>17</v>
      </c>
      <c r="K8" s="31" t="s">
        <v>19</v>
      </c>
      <c r="L8" s="31" t="s">
        <v>228</v>
      </c>
      <c r="M8" s="31" t="s">
        <v>227</v>
      </c>
      <c r="N8" s="31" t="s">
        <v>50</v>
      </c>
      <c r="O8" s="31" t="s">
        <v>49</v>
      </c>
      <c r="P8" s="31" t="s">
        <v>176</v>
      </c>
      <c r="Q8" s="32" t="s">
        <v>178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235</v>
      </c>
      <c r="M9" s="33"/>
      <c r="N9" s="33" t="s">
        <v>231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106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101" t="s">
        <v>243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81">
      <c r="B13" s="101" t="s">
        <v>105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81">
      <c r="B14" s="101" t="s">
        <v>226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81">
      <c r="B15" s="101" t="s">
        <v>234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2:8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21"/>
  <sheetViews>
    <sheetView rightToLeft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1.28515625" style="1" bestFit="1" customWidth="1"/>
    <col min="12" max="12" width="9.5703125" style="1" bestFit="1" customWidth="1"/>
    <col min="13" max="13" width="9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8" t="s">
        <v>173</v>
      </c>
      <c r="C1" s="80" t="s" vm="1">
        <v>244</v>
      </c>
    </row>
    <row r="2" spans="2:72">
      <c r="B2" s="58" t="s">
        <v>172</v>
      </c>
      <c r="C2" s="80" t="s">
        <v>245</v>
      </c>
    </row>
    <row r="3" spans="2:72">
      <c r="B3" s="58" t="s">
        <v>174</v>
      </c>
      <c r="C3" s="80" t="s">
        <v>246</v>
      </c>
    </row>
    <row r="4" spans="2:72">
      <c r="B4" s="58" t="s">
        <v>175</v>
      </c>
      <c r="C4" s="80">
        <v>12146</v>
      </c>
    </row>
    <row r="6" spans="2:72" ht="26.25" customHeight="1">
      <c r="B6" s="137" t="s">
        <v>204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72" ht="26.25" customHeight="1">
      <c r="B7" s="137" t="s">
        <v>78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</row>
    <row r="8" spans="2:72" s="3" customFormat="1" ht="78.75">
      <c r="B8" s="23" t="s">
        <v>109</v>
      </c>
      <c r="C8" s="31" t="s">
        <v>37</v>
      </c>
      <c r="D8" s="31" t="s">
        <v>15</v>
      </c>
      <c r="E8" s="31" t="s">
        <v>54</v>
      </c>
      <c r="F8" s="31" t="s">
        <v>94</v>
      </c>
      <c r="G8" s="31" t="s">
        <v>18</v>
      </c>
      <c r="H8" s="31" t="s">
        <v>93</v>
      </c>
      <c r="I8" s="31" t="s">
        <v>17</v>
      </c>
      <c r="J8" s="31" t="s">
        <v>19</v>
      </c>
      <c r="K8" s="31" t="s">
        <v>228</v>
      </c>
      <c r="L8" s="31" t="s">
        <v>227</v>
      </c>
      <c r="M8" s="31" t="s">
        <v>102</v>
      </c>
      <c r="N8" s="31" t="s">
        <v>49</v>
      </c>
      <c r="O8" s="31" t="s">
        <v>176</v>
      </c>
      <c r="P8" s="32" t="s">
        <v>178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235</v>
      </c>
      <c r="L9" s="33"/>
      <c r="M9" s="33" t="s">
        <v>231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5" t="s">
        <v>27</v>
      </c>
      <c r="C11" s="84"/>
      <c r="D11" s="84"/>
      <c r="E11" s="84"/>
      <c r="F11" s="84"/>
      <c r="G11" s="93">
        <v>10.194776476468963</v>
      </c>
      <c r="H11" s="84"/>
      <c r="I11" s="84"/>
      <c r="J11" s="106">
        <v>4.8542840498573894E-2</v>
      </c>
      <c r="K11" s="93"/>
      <c r="L11" s="84"/>
      <c r="M11" s="93">
        <v>1711.5529099999999</v>
      </c>
      <c r="N11" s="84"/>
      <c r="O11" s="94">
        <f>M11/$M$11</f>
        <v>1</v>
      </c>
      <c r="P11" s="94">
        <f>M11/'סכום נכסי הקרן'!$C$42</f>
        <v>0.59495442760374984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s="102" customFormat="1" ht="21.75" customHeight="1">
      <c r="B12" s="118" t="s">
        <v>225</v>
      </c>
      <c r="C12" s="115"/>
      <c r="D12" s="115"/>
      <c r="E12" s="115"/>
      <c r="F12" s="115"/>
      <c r="G12" s="116">
        <v>10.194776476468963</v>
      </c>
      <c r="H12" s="115"/>
      <c r="I12" s="115"/>
      <c r="J12" s="122">
        <v>4.8542840498573894E-2</v>
      </c>
      <c r="K12" s="116"/>
      <c r="L12" s="115"/>
      <c r="M12" s="116">
        <v>1711.5529099999999</v>
      </c>
      <c r="N12" s="115"/>
      <c r="O12" s="117">
        <f t="shared" ref="O12:O21" si="0">M12/$M$11</f>
        <v>1</v>
      </c>
      <c r="P12" s="117">
        <f>M12/'סכום נכסי הקרן'!$C$42</f>
        <v>0.59495442760374984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72">
      <c r="B13" s="104" t="s">
        <v>58</v>
      </c>
      <c r="C13" s="84"/>
      <c r="D13" s="84"/>
      <c r="E13" s="84"/>
      <c r="F13" s="84"/>
      <c r="G13" s="93">
        <v>10.194776476468963</v>
      </c>
      <c r="H13" s="84"/>
      <c r="I13" s="84"/>
      <c r="J13" s="106">
        <v>4.8542840498573894E-2</v>
      </c>
      <c r="K13" s="93"/>
      <c r="L13" s="84"/>
      <c r="M13" s="93">
        <v>1711.5529099999999</v>
      </c>
      <c r="N13" s="84"/>
      <c r="O13" s="94">
        <f t="shared" si="0"/>
        <v>1</v>
      </c>
      <c r="P13" s="94">
        <f>M13/'סכום נכסי הקרן'!$C$42</f>
        <v>0.59495442760374984</v>
      </c>
    </row>
    <row r="14" spans="2:72">
      <c r="B14" s="89" t="s">
        <v>781</v>
      </c>
      <c r="C14" s="86">
        <v>8805</v>
      </c>
      <c r="D14" s="86" t="s">
        <v>249</v>
      </c>
      <c r="E14" s="86"/>
      <c r="F14" s="107">
        <v>41487</v>
      </c>
      <c r="G14" s="96">
        <v>7.32</v>
      </c>
      <c r="H14" s="99" t="s">
        <v>158</v>
      </c>
      <c r="I14" s="100">
        <v>4.8000000000000001E-2</v>
      </c>
      <c r="J14" s="100">
        <v>5.0900000000000001E-2</v>
      </c>
      <c r="K14" s="96">
        <v>12000</v>
      </c>
      <c r="L14" s="108">
        <v>103.8043</v>
      </c>
      <c r="M14" s="96">
        <v>12.251989999999999</v>
      </c>
      <c r="N14" s="86"/>
      <c r="O14" s="97">
        <f t="shared" si="0"/>
        <v>7.1584056376031054E-3</v>
      </c>
      <c r="P14" s="97">
        <f>M14/'סכום נכסי הקרן'!$C$42</f>
        <v>4.2589251286756112E-3</v>
      </c>
    </row>
    <row r="15" spans="2:72">
      <c r="B15" s="89" t="s">
        <v>782</v>
      </c>
      <c r="C15" s="86" t="s">
        <v>783</v>
      </c>
      <c r="D15" s="86" t="s">
        <v>249</v>
      </c>
      <c r="E15" s="86"/>
      <c r="F15" s="107">
        <v>41700</v>
      </c>
      <c r="G15" s="96">
        <v>7.7299999999999995</v>
      </c>
      <c r="H15" s="99" t="s">
        <v>158</v>
      </c>
      <c r="I15" s="100">
        <v>4.8000000000000001E-2</v>
      </c>
      <c r="J15" s="100">
        <v>4.9099999999999991E-2</v>
      </c>
      <c r="K15" s="96">
        <v>71000</v>
      </c>
      <c r="L15" s="108">
        <v>103.4901</v>
      </c>
      <c r="M15" s="96">
        <v>73.198340000000002</v>
      </c>
      <c r="N15" s="86"/>
      <c r="O15" s="97">
        <f t="shared" si="0"/>
        <v>4.2767208406078436E-2</v>
      </c>
      <c r="P15" s="97">
        <f>M15/'סכום נכסי הקרן'!$C$42</f>
        <v>2.5444539997448671E-2</v>
      </c>
    </row>
    <row r="16" spans="2:72">
      <c r="B16" s="89" t="s">
        <v>784</v>
      </c>
      <c r="C16" s="86" t="s">
        <v>785</v>
      </c>
      <c r="D16" s="86" t="s">
        <v>249</v>
      </c>
      <c r="E16" s="86"/>
      <c r="F16" s="107">
        <v>43252</v>
      </c>
      <c r="G16" s="96">
        <v>10.280000000000001</v>
      </c>
      <c r="H16" s="99" t="s">
        <v>158</v>
      </c>
      <c r="I16" s="100">
        <v>4.8000000000000001E-2</v>
      </c>
      <c r="J16" s="100">
        <v>4.8499999999999995E-2</v>
      </c>
      <c r="K16" s="96">
        <v>440000</v>
      </c>
      <c r="L16" s="108">
        <v>102.40600000000001</v>
      </c>
      <c r="M16" s="96">
        <v>450.47371000000004</v>
      </c>
      <c r="N16" s="86"/>
      <c r="O16" s="97">
        <f t="shared" si="0"/>
        <v>0.26319590085006489</v>
      </c>
      <c r="P16" s="97">
        <f>M16/'סכום נכסי הקרן'!$C$42</f>
        <v>0.15658956653790365</v>
      </c>
    </row>
    <row r="17" spans="2:16">
      <c r="B17" s="89" t="s">
        <v>786</v>
      </c>
      <c r="C17" s="86" t="s">
        <v>787</v>
      </c>
      <c r="D17" s="86" t="s">
        <v>249</v>
      </c>
      <c r="E17" s="86"/>
      <c r="F17" s="107">
        <v>43313</v>
      </c>
      <c r="G17" s="96">
        <v>10.210000000000001</v>
      </c>
      <c r="H17" s="99" t="s">
        <v>158</v>
      </c>
      <c r="I17" s="100">
        <v>4.8000000000000001E-2</v>
      </c>
      <c r="J17" s="100">
        <v>4.8500000000000008E-2</v>
      </c>
      <c r="K17" s="96">
        <v>173000</v>
      </c>
      <c r="L17" s="108">
        <v>103.40179999999999</v>
      </c>
      <c r="M17" s="96">
        <v>179.02302</v>
      </c>
      <c r="N17" s="86"/>
      <c r="O17" s="97">
        <f t="shared" si="0"/>
        <v>0.10459683656522194</v>
      </c>
      <c r="P17" s="97">
        <f>M17/'סכום נכסי הקרן'!$C$42</f>
        <v>6.2230351027824586E-2</v>
      </c>
    </row>
    <row r="18" spans="2:16">
      <c r="B18" s="89" t="s">
        <v>788</v>
      </c>
      <c r="C18" s="86" t="s">
        <v>789</v>
      </c>
      <c r="D18" s="86" t="s">
        <v>249</v>
      </c>
      <c r="E18" s="86"/>
      <c r="F18" s="107">
        <v>43345</v>
      </c>
      <c r="G18" s="96">
        <v>10.29</v>
      </c>
      <c r="H18" s="99" t="s">
        <v>158</v>
      </c>
      <c r="I18" s="100">
        <v>4.8000000000000001E-2</v>
      </c>
      <c r="J18" s="100">
        <v>4.8499999999999995E-2</v>
      </c>
      <c r="K18" s="96">
        <v>669420</v>
      </c>
      <c r="L18" s="108">
        <v>102.9936</v>
      </c>
      <c r="M18" s="96">
        <v>689.33878000000004</v>
      </c>
      <c r="N18" s="86"/>
      <c r="O18" s="97">
        <f t="shared" si="0"/>
        <v>0.40275633664167593</v>
      </c>
      <c r="P18" s="97">
        <f>M18/'סכום נכסי הקרן'!$C$42</f>
        <v>0.23962166573043148</v>
      </c>
    </row>
    <row r="19" spans="2:16">
      <c r="B19" s="89" t="s">
        <v>790</v>
      </c>
      <c r="C19" s="86" t="s">
        <v>791</v>
      </c>
      <c r="D19" s="86" t="s">
        <v>249</v>
      </c>
      <c r="E19" s="86"/>
      <c r="F19" s="107">
        <v>43435</v>
      </c>
      <c r="G19" s="96">
        <v>10.54</v>
      </c>
      <c r="H19" s="99" t="s">
        <v>158</v>
      </c>
      <c r="I19" s="100">
        <v>4.8000000000000001E-2</v>
      </c>
      <c r="J19" s="100">
        <v>4.8499999999999995E-2</v>
      </c>
      <c r="K19" s="96">
        <v>272000</v>
      </c>
      <c r="L19" s="108">
        <v>101.3004</v>
      </c>
      <c r="M19" s="96">
        <v>275.53764000000001</v>
      </c>
      <c r="N19" s="86"/>
      <c r="O19" s="97">
        <f t="shared" si="0"/>
        <v>0.16098692502588191</v>
      </c>
      <c r="P19" s="97">
        <f>M19/'סכום נכסי הקרן'!$C$42</f>
        <v>9.5779883830461363E-2</v>
      </c>
    </row>
    <row r="20" spans="2:16">
      <c r="B20" s="89" t="s">
        <v>792</v>
      </c>
      <c r="C20" s="86" t="s">
        <v>793</v>
      </c>
      <c r="D20" s="86" t="s">
        <v>249</v>
      </c>
      <c r="E20" s="86"/>
      <c r="F20" s="107">
        <v>43497</v>
      </c>
      <c r="G20" s="96">
        <v>10.46</v>
      </c>
      <c r="H20" s="99" t="s">
        <v>158</v>
      </c>
      <c r="I20" s="100">
        <v>4.8000000000000001E-2</v>
      </c>
      <c r="J20" s="100">
        <v>4.8499999999999995E-2</v>
      </c>
      <c r="K20" s="96">
        <v>10000</v>
      </c>
      <c r="L20" s="108">
        <v>103.52500000000001</v>
      </c>
      <c r="M20" s="96">
        <v>10.35252</v>
      </c>
      <c r="N20" s="86"/>
      <c r="O20" s="97">
        <f t="shared" si="0"/>
        <v>6.048612309624714E-3</v>
      </c>
      <c r="P20" s="97">
        <f>M20/'סכום נכסי הקרן'!$C$42</f>
        <v>3.5986486744697668E-3</v>
      </c>
    </row>
    <row r="21" spans="2:16">
      <c r="B21" s="89" t="s">
        <v>794</v>
      </c>
      <c r="C21" s="86" t="s">
        <v>795</v>
      </c>
      <c r="D21" s="86" t="s">
        <v>249</v>
      </c>
      <c r="E21" s="86"/>
      <c r="F21" s="107">
        <v>43586</v>
      </c>
      <c r="G21" s="96">
        <v>10.709999999999999</v>
      </c>
      <c r="H21" s="99" t="s">
        <v>158</v>
      </c>
      <c r="I21" s="100">
        <v>4.8000000000000001E-2</v>
      </c>
      <c r="J21" s="100">
        <v>4.8499999999999995E-2</v>
      </c>
      <c r="K21" s="96">
        <v>21000</v>
      </c>
      <c r="L21" s="108">
        <v>101.7927</v>
      </c>
      <c r="M21" s="96">
        <v>21.376909999999999</v>
      </c>
      <c r="N21" s="86"/>
      <c r="O21" s="97">
        <f t="shared" si="0"/>
        <v>1.2489774563849153E-2</v>
      </c>
      <c r="P21" s="97">
        <f>M21/'סכום נכסי הקרן'!$C$42</f>
        <v>7.4308466765347471E-3</v>
      </c>
    </row>
    <row r="22" spans="2:16">
      <c r="B22" s="85"/>
      <c r="C22" s="86"/>
      <c r="D22" s="86"/>
      <c r="E22" s="86"/>
      <c r="F22" s="86"/>
      <c r="G22" s="86"/>
      <c r="H22" s="86"/>
      <c r="I22" s="86"/>
      <c r="J22" s="86"/>
      <c r="K22" s="96"/>
      <c r="L22" s="86"/>
      <c r="M22" s="86"/>
      <c r="N22" s="86"/>
      <c r="O22" s="97"/>
      <c r="P22" s="86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1" t="s">
        <v>105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1" t="s">
        <v>226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1" t="s">
        <v>234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</row>
    <row r="111" spans="2:16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</row>
    <row r="112" spans="2:16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</row>
    <row r="113" spans="2:16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</row>
    <row r="114" spans="2:16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</row>
    <row r="115" spans="2:16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</row>
    <row r="116" spans="2:16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</row>
    <row r="117" spans="2:16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</row>
    <row r="118" spans="2:16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</row>
    <row r="119" spans="2:16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</row>
    <row r="120" spans="2:16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</row>
    <row r="121" spans="2:16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>
      <selection activeCell="AA31" sqref="AA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8" t="s">
        <v>173</v>
      </c>
      <c r="C1" s="80" t="s" vm="1">
        <v>244</v>
      </c>
    </row>
    <row r="2" spans="2:65">
      <c r="B2" s="58" t="s">
        <v>172</v>
      </c>
      <c r="C2" s="80" t="s">
        <v>245</v>
      </c>
    </row>
    <row r="3" spans="2:65">
      <c r="B3" s="58" t="s">
        <v>174</v>
      </c>
      <c r="C3" s="80" t="s">
        <v>246</v>
      </c>
    </row>
    <row r="4" spans="2:65">
      <c r="B4" s="58" t="s">
        <v>175</v>
      </c>
      <c r="C4" s="80">
        <v>12146</v>
      </c>
    </row>
    <row r="6" spans="2:65" ht="26.25" customHeight="1">
      <c r="B6" s="137" t="s">
        <v>204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65" ht="26.25" customHeight="1">
      <c r="B7" s="137" t="s">
        <v>79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65" s="3" customFormat="1" ht="78.75">
      <c r="B8" s="23" t="s">
        <v>109</v>
      </c>
      <c r="C8" s="31" t="s">
        <v>37</v>
      </c>
      <c r="D8" s="31" t="s">
        <v>111</v>
      </c>
      <c r="E8" s="31" t="s">
        <v>110</v>
      </c>
      <c r="F8" s="31" t="s">
        <v>53</v>
      </c>
      <c r="G8" s="31" t="s">
        <v>15</v>
      </c>
      <c r="H8" s="31" t="s">
        <v>54</v>
      </c>
      <c r="I8" s="31" t="s">
        <v>94</v>
      </c>
      <c r="J8" s="31" t="s">
        <v>18</v>
      </c>
      <c r="K8" s="31" t="s">
        <v>93</v>
      </c>
      <c r="L8" s="31" t="s">
        <v>17</v>
      </c>
      <c r="M8" s="73" t="s">
        <v>19</v>
      </c>
      <c r="N8" s="31" t="s">
        <v>228</v>
      </c>
      <c r="O8" s="31" t="s">
        <v>227</v>
      </c>
      <c r="P8" s="31" t="s">
        <v>102</v>
      </c>
      <c r="Q8" s="31" t="s">
        <v>49</v>
      </c>
      <c r="R8" s="31" t="s">
        <v>176</v>
      </c>
      <c r="S8" s="32" t="s">
        <v>178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235</v>
      </c>
      <c r="O9" s="33"/>
      <c r="P9" s="33" t="s">
        <v>231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106</v>
      </c>
      <c r="R10" s="21" t="s">
        <v>107</v>
      </c>
      <c r="S10" s="21" t="s">
        <v>179</v>
      </c>
      <c r="T10" s="5"/>
      <c r="BJ10" s="1"/>
    </row>
    <row r="11" spans="2:6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5"/>
      <c r="BJ11" s="1"/>
      <c r="BM11" s="1"/>
    </row>
    <row r="12" spans="2:65" ht="20.25" customHeight="1">
      <c r="B12" s="101" t="s">
        <v>243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2:65">
      <c r="B13" s="101" t="s">
        <v>105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2:65">
      <c r="B14" s="101" t="s">
        <v>226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2:65">
      <c r="B15" s="101" t="s">
        <v>234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</row>
    <row r="16" spans="2:6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</row>
    <row r="17" spans="2:19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</row>
    <row r="18" spans="2:19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spans="2:19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2:19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</row>
    <row r="21" spans="2:19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2:19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2:19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5"/>
      <c r="D398" s="1"/>
      <c r="E398" s="1"/>
      <c r="F398" s="1"/>
    </row>
    <row r="399" spans="2:6">
      <c r="B399" s="45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>
      <selection activeCell="M31" sqref="M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8" t="s">
        <v>173</v>
      </c>
      <c r="C1" s="80" t="s" vm="1">
        <v>244</v>
      </c>
    </row>
    <row r="2" spans="2:81">
      <c r="B2" s="58" t="s">
        <v>172</v>
      </c>
      <c r="C2" s="80" t="s">
        <v>245</v>
      </c>
    </row>
    <row r="3" spans="2:81">
      <c r="B3" s="58" t="s">
        <v>174</v>
      </c>
      <c r="C3" s="80" t="s">
        <v>246</v>
      </c>
    </row>
    <row r="4" spans="2:81">
      <c r="B4" s="58" t="s">
        <v>175</v>
      </c>
      <c r="C4" s="80">
        <v>12146</v>
      </c>
    </row>
    <row r="6" spans="2:81" ht="26.25" customHeight="1">
      <c r="B6" s="137" t="s">
        <v>204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81" ht="26.25" customHeight="1">
      <c r="B7" s="137" t="s">
        <v>80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81" s="3" customFormat="1" ht="78.75">
      <c r="B8" s="23" t="s">
        <v>109</v>
      </c>
      <c r="C8" s="31" t="s">
        <v>37</v>
      </c>
      <c r="D8" s="31" t="s">
        <v>111</v>
      </c>
      <c r="E8" s="31" t="s">
        <v>110</v>
      </c>
      <c r="F8" s="31" t="s">
        <v>53</v>
      </c>
      <c r="G8" s="31" t="s">
        <v>15</v>
      </c>
      <c r="H8" s="31" t="s">
        <v>54</v>
      </c>
      <c r="I8" s="31" t="s">
        <v>94</v>
      </c>
      <c r="J8" s="31" t="s">
        <v>18</v>
      </c>
      <c r="K8" s="31" t="s">
        <v>93</v>
      </c>
      <c r="L8" s="31" t="s">
        <v>17</v>
      </c>
      <c r="M8" s="73" t="s">
        <v>19</v>
      </c>
      <c r="N8" s="73" t="s">
        <v>228</v>
      </c>
      <c r="O8" s="31" t="s">
        <v>227</v>
      </c>
      <c r="P8" s="31" t="s">
        <v>102</v>
      </c>
      <c r="Q8" s="31" t="s">
        <v>49</v>
      </c>
      <c r="R8" s="31" t="s">
        <v>176</v>
      </c>
      <c r="S8" s="32" t="s">
        <v>178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235</v>
      </c>
      <c r="O9" s="33"/>
      <c r="P9" s="33" t="s">
        <v>231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106</v>
      </c>
      <c r="R10" s="21" t="s">
        <v>107</v>
      </c>
      <c r="S10" s="21" t="s">
        <v>179</v>
      </c>
      <c r="T10" s="5"/>
      <c r="BZ10" s="1"/>
    </row>
    <row r="11" spans="2:8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5"/>
      <c r="BZ11" s="1"/>
      <c r="CC11" s="1"/>
    </row>
    <row r="12" spans="2:81" ht="17.25" customHeight="1">
      <c r="B12" s="101" t="s">
        <v>243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2:81">
      <c r="B13" s="101" t="s">
        <v>105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2:81">
      <c r="B14" s="101" t="s">
        <v>226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2:81">
      <c r="B15" s="101" t="s">
        <v>234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</row>
    <row r="16" spans="2:8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</row>
    <row r="17" spans="2:19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</row>
    <row r="18" spans="2:19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spans="2:19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2:19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</row>
    <row r="21" spans="2:19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2:19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2:19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5"/>
    </row>
    <row r="539" spans="2:5">
      <c r="B539" s="45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8" t="s">
        <v>173</v>
      </c>
      <c r="C1" s="80" t="s" vm="1">
        <v>244</v>
      </c>
    </row>
    <row r="2" spans="2:98">
      <c r="B2" s="58" t="s">
        <v>172</v>
      </c>
      <c r="C2" s="80" t="s">
        <v>245</v>
      </c>
    </row>
    <row r="3" spans="2:98">
      <c r="B3" s="58" t="s">
        <v>174</v>
      </c>
      <c r="C3" s="80" t="s">
        <v>246</v>
      </c>
    </row>
    <row r="4" spans="2:98">
      <c r="B4" s="58" t="s">
        <v>175</v>
      </c>
      <c r="C4" s="80">
        <v>12146</v>
      </c>
    </row>
    <row r="6" spans="2:98" ht="26.25" customHeight="1">
      <c r="B6" s="137" t="s">
        <v>204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</row>
    <row r="7" spans="2:98" ht="26.25" customHeight="1">
      <c r="B7" s="137" t="s">
        <v>81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</row>
    <row r="8" spans="2:98" s="3" customFormat="1" ht="78.75">
      <c r="B8" s="23" t="s">
        <v>109</v>
      </c>
      <c r="C8" s="31" t="s">
        <v>37</v>
      </c>
      <c r="D8" s="31" t="s">
        <v>111</v>
      </c>
      <c r="E8" s="31" t="s">
        <v>110</v>
      </c>
      <c r="F8" s="31" t="s">
        <v>53</v>
      </c>
      <c r="G8" s="31" t="s">
        <v>93</v>
      </c>
      <c r="H8" s="31" t="s">
        <v>228</v>
      </c>
      <c r="I8" s="31" t="s">
        <v>227</v>
      </c>
      <c r="J8" s="31" t="s">
        <v>102</v>
      </c>
      <c r="K8" s="31" t="s">
        <v>49</v>
      </c>
      <c r="L8" s="31" t="s">
        <v>176</v>
      </c>
      <c r="M8" s="32" t="s">
        <v>178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235</v>
      </c>
      <c r="I9" s="33"/>
      <c r="J9" s="33" t="s">
        <v>231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101" t="s">
        <v>243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2:98">
      <c r="B13" s="101" t="s">
        <v>105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2:98">
      <c r="B14" s="101" t="s">
        <v>226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2:98">
      <c r="B15" s="101" t="s">
        <v>234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2:9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2:13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2:13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2:13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2:13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2:13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2:13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2:13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2:1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2:1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2:1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2:1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2:13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2:13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2:1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2:1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2:1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2:1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2:1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2:1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2:1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2:1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2:1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2:1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2:1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2:1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2:1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</row>
    <row r="43" spans="2:1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</row>
    <row r="44" spans="2:1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2:1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2:1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2:1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2:1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2:13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2:13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2:13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2:13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2:13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2:13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2:13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</row>
    <row r="56" spans="2:13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</row>
    <row r="57" spans="2:13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2:13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spans="2:13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</row>
    <row r="60" spans="2:13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</row>
    <row r="61" spans="2:13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</row>
    <row r="62" spans="2:13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</row>
    <row r="63" spans="2:13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</row>
    <row r="64" spans="2:13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</row>
    <row r="65" spans="2:13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</row>
    <row r="66" spans="2:13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</row>
    <row r="67" spans="2:13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</row>
    <row r="68" spans="2:13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</row>
    <row r="69" spans="2:13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</row>
    <row r="70" spans="2:13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</row>
    <row r="71" spans="2:13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</row>
    <row r="72" spans="2:13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</row>
    <row r="73" spans="2:13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2:13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2:13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</row>
    <row r="76" spans="2:13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</row>
    <row r="77" spans="2:13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  <row r="78" spans="2:13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</row>
    <row r="79" spans="2:13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</row>
    <row r="80" spans="2:13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</row>
    <row r="81" spans="2:13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</row>
    <row r="82" spans="2:13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</row>
    <row r="83" spans="2:13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2:13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5" spans="2:13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  <row r="86" spans="2:13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2:13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</row>
    <row r="88" spans="2:13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2:13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2:13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2:13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  <row r="92" spans="2:13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2:13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4" spans="2:13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2:13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6" spans="2:13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2:13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</row>
    <row r="98" spans="2:13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</row>
    <row r="99" spans="2:13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</row>
    <row r="100" spans="2:13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2:13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</row>
    <row r="102" spans="2:13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</row>
    <row r="103" spans="2:13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</row>
    <row r="104" spans="2:13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2:13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2:13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2:13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</row>
    <row r="108" spans="2:13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</row>
    <row r="109" spans="2:13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</row>
    <row r="110" spans="2:13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5"/>
      <c r="C404" s="1"/>
      <c r="D404" s="1"/>
      <c r="E404" s="1"/>
    </row>
    <row r="405" spans="2:5">
      <c r="B405" s="45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8" t="s">
        <v>173</v>
      </c>
      <c r="C1" s="80" t="s" vm="1">
        <v>244</v>
      </c>
    </row>
    <row r="2" spans="2:55">
      <c r="B2" s="58" t="s">
        <v>172</v>
      </c>
      <c r="C2" s="80" t="s">
        <v>245</v>
      </c>
    </row>
    <row r="3" spans="2:55">
      <c r="B3" s="58" t="s">
        <v>174</v>
      </c>
      <c r="C3" s="80" t="s">
        <v>246</v>
      </c>
    </row>
    <row r="4" spans="2:55">
      <c r="B4" s="58" t="s">
        <v>175</v>
      </c>
      <c r="C4" s="80">
        <v>12146</v>
      </c>
    </row>
    <row r="6" spans="2:55" ht="26.25" customHeight="1">
      <c r="B6" s="137" t="s">
        <v>204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55" ht="26.25" customHeight="1">
      <c r="B7" s="137" t="s">
        <v>88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55" s="3" customFormat="1" ht="78.75">
      <c r="B8" s="23" t="s">
        <v>109</v>
      </c>
      <c r="C8" s="31" t="s">
        <v>37</v>
      </c>
      <c r="D8" s="31" t="s">
        <v>93</v>
      </c>
      <c r="E8" s="31" t="s">
        <v>94</v>
      </c>
      <c r="F8" s="31" t="s">
        <v>228</v>
      </c>
      <c r="G8" s="31" t="s">
        <v>227</v>
      </c>
      <c r="H8" s="31" t="s">
        <v>102</v>
      </c>
      <c r="I8" s="31" t="s">
        <v>49</v>
      </c>
      <c r="J8" s="31" t="s">
        <v>176</v>
      </c>
      <c r="K8" s="32" t="s">
        <v>178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235</v>
      </c>
      <c r="G9" s="33"/>
      <c r="H9" s="33" t="s">
        <v>231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101" t="s">
        <v>105</v>
      </c>
      <c r="C12" s="103"/>
      <c r="D12" s="103"/>
      <c r="E12" s="103"/>
      <c r="F12" s="103"/>
      <c r="G12" s="103"/>
      <c r="H12" s="103"/>
      <c r="I12" s="103"/>
      <c r="J12" s="103"/>
      <c r="K12" s="103"/>
      <c r="V12" s="1"/>
    </row>
    <row r="13" spans="2:55">
      <c r="B13" s="101" t="s">
        <v>226</v>
      </c>
      <c r="C13" s="103"/>
      <c r="D13" s="103"/>
      <c r="E13" s="103"/>
      <c r="F13" s="103"/>
      <c r="G13" s="103"/>
      <c r="H13" s="103"/>
      <c r="I13" s="103"/>
      <c r="J13" s="103"/>
      <c r="K13" s="103"/>
      <c r="V13" s="1"/>
    </row>
    <row r="14" spans="2:55">
      <c r="B14" s="101" t="s">
        <v>234</v>
      </c>
      <c r="C14" s="103"/>
      <c r="D14" s="103"/>
      <c r="E14" s="103"/>
      <c r="F14" s="103"/>
      <c r="G14" s="103"/>
      <c r="H14" s="103"/>
      <c r="I14" s="103"/>
      <c r="J14" s="103"/>
      <c r="K14" s="103"/>
      <c r="V14" s="1"/>
    </row>
    <row r="15" spans="2:55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V15" s="1"/>
    </row>
    <row r="16" spans="2:5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V16" s="1"/>
    </row>
    <row r="17" spans="2:22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V17" s="1"/>
    </row>
    <row r="18" spans="2:22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V18" s="1"/>
    </row>
    <row r="19" spans="2:22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V19" s="1"/>
    </row>
    <row r="20" spans="2:22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V20" s="1"/>
    </row>
    <row r="21" spans="2:22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V21" s="1"/>
    </row>
    <row r="22" spans="2:22" ht="16.5" customHeight="1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V22" s="1"/>
    </row>
    <row r="23" spans="2:22" ht="16.5" customHeight="1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V23" s="1"/>
    </row>
    <row r="24" spans="2:22" ht="16.5" customHeight="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V24" s="1"/>
    </row>
    <row r="25" spans="2:2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V25" s="1"/>
    </row>
    <row r="26" spans="2:2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V26" s="1"/>
    </row>
    <row r="27" spans="2:2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V27" s="1"/>
    </row>
    <row r="28" spans="2:22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V28" s="1"/>
    </row>
    <row r="29" spans="2:2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V29" s="1"/>
    </row>
    <row r="30" spans="2:2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V30" s="1"/>
    </row>
    <row r="31" spans="2:2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V31" s="1"/>
    </row>
    <row r="32" spans="2:22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V32" s="1"/>
    </row>
    <row r="33" spans="2:2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V33" s="1"/>
    </row>
    <row r="34" spans="2:2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V34" s="1"/>
    </row>
    <row r="35" spans="2:2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V35" s="1"/>
    </row>
    <row r="36" spans="2:2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V36" s="1"/>
    </row>
    <row r="37" spans="2:2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V37" s="1"/>
    </row>
    <row r="38" spans="2:22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22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22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22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22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22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22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22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22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22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22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8" t="s">
        <v>173</v>
      </c>
      <c r="C1" s="80" t="s" vm="1">
        <v>244</v>
      </c>
    </row>
    <row r="2" spans="2:59">
      <c r="B2" s="58" t="s">
        <v>172</v>
      </c>
      <c r="C2" s="80" t="s">
        <v>245</v>
      </c>
    </row>
    <row r="3" spans="2:59">
      <c r="B3" s="58" t="s">
        <v>174</v>
      </c>
      <c r="C3" s="80" t="s">
        <v>246</v>
      </c>
    </row>
    <row r="4" spans="2:59">
      <c r="B4" s="58" t="s">
        <v>175</v>
      </c>
      <c r="C4" s="80">
        <v>12146</v>
      </c>
    </row>
    <row r="6" spans="2:59" ht="26.25" customHeight="1">
      <c r="B6" s="137" t="s">
        <v>204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59" ht="26.25" customHeight="1">
      <c r="B7" s="137" t="s">
        <v>89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59" s="3" customFormat="1" ht="78.75">
      <c r="B8" s="23" t="s">
        <v>109</v>
      </c>
      <c r="C8" s="31" t="s">
        <v>37</v>
      </c>
      <c r="D8" s="31" t="s">
        <v>53</v>
      </c>
      <c r="E8" s="31" t="s">
        <v>93</v>
      </c>
      <c r="F8" s="31" t="s">
        <v>94</v>
      </c>
      <c r="G8" s="31" t="s">
        <v>228</v>
      </c>
      <c r="H8" s="31" t="s">
        <v>227</v>
      </c>
      <c r="I8" s="31" t="s">
        <v>102</v>
      </c>
      <c r="J8" s="31" t="s">
        <v>49</v>
      </c>
      <c r="K8" s="31" t="s">
        <v>176</v>
      </c>
      <c r="L8" s="32" t="s">
        <v>178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235</v>
      </c>
      <c r="H9" s="17"/>
      <c r="I9" s="17" t="s">
        <v>231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"/>
      <c r="N11" s="1"/>
      <c r="O11" s="1"/>
      <c r="P11" s="1"/>
      <c r="BG11" s="1"/>
    </row>
    <row r="12" spans="2:59" ht="21" customHeight="1">
      <c r="B12" s="109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59">
      <c r="B13" s="109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59">
      <c r="B14" s="109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59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9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12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12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12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12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12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12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12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1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1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1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12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1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1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1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12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5" customFormat="1">
      <c r="C5" s="55">
        <v>1</v>
      </c>
      <c r="D5" s="55">
        <f>C5+1</f>
        <v>2</v>
      </c>
      <c r="E5" s="55">
        <f t="shared" ref="E5:Y5" si="0">D5+1</f>
        <v>3</v>
      </c>
      <c r="F5" s="55">
        <f t="shared" si="0"/>
        <v>4</v>
      </c>
      <c r="G5" s="55">
        <f t="shared" si="0"/>
        <v>5</v>
      </c>
      <c r="H5" s="55">
        <f t="shared" si="0"/>
        <v>6</v>
      </c>
      <c r="I5" s="55">
        <f t="shared" si="0"/>
        <v>7</v>
      </c>
      <c r="J5" s="55">
        <f t="shared" si="0"/>
        <v>8</v>
      </c>
      <c r="K5" s="55">
        <f t="shared" si="0"/>
        <v>9</v>
      </c>
      <c r="L5" s="55">
        <f t="shared" si="0"/>
        <v>10</v>
      </c>
      <c r="M5" s="55">
        <f t="shared" si="0"/>
        <v>11</v>
      </c>
      <c r="N5" s="55">
        <f t="shared" si="0"/>
        <v>12</v>
      </c>
      <c r="O5" s="55">
        <f t="shared" si="0"/>
        <v>13</v>
      </c>
      <c r="P5" s="55">
        <f t="shared" si="0"/>
        <v>14</v>
      </c>
      <c r="Q5" s="55">
        <f t="shared" si="0"/>
        <v>15</v>
      </c>
      <c r="R5" s="55">
        <f t="shared" si="0"/>
        <v>16</v>
      </c>
      <c r="S5" s="55">
        <f t="shared" si="0"/>
        <v>17</v>
      </c>
      <c r="T5" s="55">
        <f t="shared" si="0"/>
        <v>18</v>
      </c>
      <c r="U5" s="55">
        <f t="shared" si="0"/>
        <v>19</v>
      </c>
      <c r="V5" s="55">
        <f t="shared" si="0"/>
        <v>20</v>
      </c>
      <c r="W5" s="55">
        <f t="shared" si="0"/>
        <v>21</v>
      </c>
      <c r="X5" s="55">
        <f t="shared" si="0"/>
        <v>22</v>
      </c>
      <c r="Y5" s="55">
        <f t="shared" si="0"/>
        <v>23</v>
      </c>
    </row>
    <row r="6" spans="2:25" ht="31.5">
      <c r="B6" s="54" t="s">
        <v>76</v>
      </c>
      <c r="C6" s="14" t="s">
        <v>37</v>
      </c>
      <c r="E6" s="14" t="s">
        <v>110</v>
      </c>
      <c r="I6" s="14" t="s">
        <v>15</v>
      </c>
      <c r="J6" s="14" t="s">
        <v>54</v>
      </c>
      <c r="M6" s="14" t="s">
        <v>93</v>
      </c>
      <c r="Q6" s="14" t="s">
        <v>17</v>
      </c>
      <c r="R6" s="14" t="s">
        <v>19</v>
      </c>
      <c r="U6" s="14" t="s">
        <v>50</v>
      </c>
      <c r="W6" s="15" t="s">
        <v>48</v>
      </c>
    </row>
    <row r="7" spans="2:25" ht="18">
      <c r="B7" s="54" t="str">
        <f>'תעודות התחייבות ממשלתיות'!B6:R6</f>
        <v>1.ב. ניירות ערך סחירים</v>
      </c>
      <c r="C7" s="14"/>
      <c r="E7" s="48"/>
      <c r="I7" s="14"/>
      <c r="J7" s="14"/>
      <c r="K7" s="14"/>
      <c r="L7" s="14"/>
      <c r="M7" s="14"/>
      <c r="Q7" s="14"/>
      <c r="R7" s="53"/>
    </row>
    <row r="8" spans="2:25" ht="37.5">
      <c r="B8" s="49" t="s">
        <v>78</v>
      </c>
      <c r="C8" s="31" t="s">
        <v>37</v>
      </c>
      <c r="D8" s="31" t="s">
        <v>113</v>
      </c>
      <c r="I8" s="31" t="s">
        <v>15</v>
      </c>
      <c r="J8" s="31" t="s">
        <v>54</v>
      </c>
      <c r="K8" s="31" t="s">
        <v>94</v>
      </c>
      <c r="L8" s="31" t="s">
        <v>18</v>
      </c>
      <c r="M8" s="31" t="s">
        <v>93</v>
      </c>
      <c r="Q8" s="31" t="s">
        <v>17</v>
      </c>
      <c r="R8" s="31" t="s">
        <v>19</v>
      </c>
      <c r="S8" s="31" t="s">
        <v>0</v>
      </c>
      <c r="T8" s="31" t="s">
        <v>97</v>
      </c>
      <c r="U8" s="31" t="s">
        <v>50</v>
      </c>
      <c r="V8" s="31" t="s">
        <v>49</v>
      </c>
      <c r="W8" s="32" t="s">
        <v>104</v>
      </c>
    </row>
    <row r="9" spans="2:25" ht="31.5">
      <c r="B9" s="50" t="str">
        <f>'תעודות חוב מסחריות '!B7:T7</f>
        <v>2. תעודות חוב מסחריות</v>
      </c>
      <c r="C9" s="14" t="s">
        <v>37</v>
      </c>
      <c r="D9" s="14" t="s">
        <v>113</v>
      </c>
      <c r="E9" s="43" t="s">
        <v>110</v>
      </c>
      <c r="G9" s="14" t="s">
        <v>53</v>
      </c>
      <c r="I9" s="14" t="s">
        <v>15</v>
      </c>
      <c r="J9" s="14" t="s">
        <v>54</v>
      </c>
      <c r="K9" s="14" t="s">
        <v>94</v>
      </c>
      <c r="L9" s="14" t="s">
        <v>18</v>
      </c>
      <c r="M9" s="14" t="s">
        <v>93</v>
      </c>
      <c r="Q9" s="14" t="s">
        <v>17</v>
      </c>
      <c r="R9" s="14" t="s">
        <v>19</v>
      </c>
      <c r="S9" s="14" t="s">
        <v>0</v>
      </c>
      <c r="T9" s="14" t="s">
        <v>97</v>
      </c>
      <c r="U9" s="14" t="s">
        <v>50</v>
      </c>
      <c r="V9" s="14" t="s">
        <v>49</v>
      </c>
      <c r="W9" s="40" t="s">
        <v>104</v>
      </c>
    </row>
    <row r="10" spans="2:25" ht="31.5">
      <c r="B10" s="50" t="str">
        <f>'אג"ח קונצרני'!B7:U7</f>
        <v>3. אג"ח קונצרני</v>
      </c>
      <c r="C10" s="31" t="s">
        <v>37</v>
      </c>
      <c r="D10" s="14" t="s">
        <v>113</v>
      </c>
      <c r="E10" s="43" t="s">
        <v>110</v>
      </c>
      <c r="G10" s="31" t="s">
        <v>53</v>
      </c>
      <c r="I10" s="31" t="s">
        <v>15</v>
      </c>
      <c r="J10" s="31" t="s">
        <v>54</v>
      </c>
      <c r="K10" s="31" t="s">
        <v>94</v>
      </c>
      <c r="L10" s="31" t="s">
        <v>18</v>
      </c>
      <c r="M10" s="31" t="s">
        <v>93</v>
      </c>
      <c r="Q10" s="31" t="s">
        <v>17</v>
      </c>
      <c r="R10" s="31" t="s">
        <v>19</v>
      </c>
      <c r="S10" s="31" t="s">
        <v>0</v>
      </c>
      <c r="T10" s="31" t="s">
        <v>97</v>
      </c>
      <c r="U10" s="31" t="s">
        <v>50</v>
      </c>
      <c r="V10" s="14" t="s">
        <v>49</v>
      </c>
      <c r="W10" s="32" t="s">
        <v>104</v>
      </c>
    </row>
    <row r="11" spans="2:25" ht="31.5">
      <c r="B11" s="50" t="str">
        <f>מניות!B7</f>
        <v>4. מניות</v>
      </c>
      <c r="C11" s="31" t="s">
        <v>37</v>
      </c>
      <c r="D11" s="14" t="s">
        <v>113</v>
      </c>
      <c r="E11" s="43" t="s">
        <v>110</v>
      </c>
      <c r="H11" s="31" t="s">
        <v>93</v>
      </c>
      <c r="S11" s="31" t="s">
        <v>0</v>
      </c>
      <c r="T11" s="14" t="s">
        <v>97</v>
      </c>
      <c r="U11" s="14" t="s">
        <v>50</v>
      </c>
      <c r="V11" s="14" t="s">
        <v>49</v>
      </c>
      <c r="W11" s="15" t="s">
        <v>104</v>
      </c>
    </row>
    <row r="12" spans="2:25" ht="31.5">
      <c r="B12" s="50" t="str">
        <f>'תעודות סל'!B7:N7</f>
        <v>5. תעודות סל</v>
      </c>
      <c r="C12" s="31" t="s">
        <v>37</v>
      </c>
      <c r="D12" s="14" t="s">
        <v>113</v>
      </c>
      <c r="E12" s="43" t="s">
        <v>110</v>
      </c>
      <c r="H12" s="31" t="s">
        <v>93</v>
      </c>
      <c r="S12" s="31" t="s">
        <v>0</v>
      </c>
      <c r="T12" s="31" t="s">
        <v>97</v>
      </c>
      <c r="U12" s="31" t="s">
        <v>50</v>
      </c>
      <c r="V12" s="31" t="s">
        <v>49</v>
      </c>
      <c r="W12" s="32" t="s">
        <v>104</v>
      </c>
    </row>
    <row r="13" spans="2:25" ht="31.5">
      <c r="B13" s="50" t="str">
        <f>'קרנות נאמנות'!B7:O7</f>
        <v>6. קרנות נאמנות</v>
      </c>
      <c r="C13" s="31" t="s">
        <v>37</v>
      </c>
      <c r="D13" s="31" t="s">
        <v>113</v>
      </c>
      <c r="G13" s="31" t="s">
        <v>53</v>
      </c>
      <c r="H13" s="31" t="s">
        <v>93</v>
      </c>
      <c r="S13" s="31" t="s">
        <v>0</v>
      </c>
      <c r="T13" s="31" t="s">
        <v>97</v>
      </c>
      <c r="U13" s="31" t="s">
        <v>50</v>
      </c>
      <c r="V13" s="31" t="s">
        <v>49</v>
      </c>
      <c r="W13" s="32" t="s">
        <v>104</v>
      </c>
    </row>
    <row r="14" spans="2:25" ht="31.5">
      <c r="B14" s="50" t="str">
        <f>'כתבי אופציה'!B7:L7</f>
        <v>7. כתבי אופציה</v>
      </c>
      <c r="C14" s="31" t="s">
        <v>37</v>
      </c>
      <c r="D14" s="31" t="s">
        <v>113</v>
      </c>
      <c r="G14" s="31" t="s">
        <v>53</v>
      </c>
      <c r="H14" s="31" t="s">
        <v>93</v>
      </c>
      <c r="S14" s="31" t="s">
        <v>0</v>
      </c>
      <c r="T14" s="31" t="s">
        <v>97</v>
      </c>
      <c r="U14" s="31" t="s">
        <v>50</v>
      </c>
      <c r="V14" s="31" t="s">
        <v>49</v>
      </c>
      <c r="W14" s="32" t="s">
        <v>104</v>
      </c>
    </row>
    <row r="15" spans="2:25" ht="31.5">
      <c r="B15" s="50" t="str">
        <f>אופציות!B7</f>
        <v>8. אופציות</v>
      </c>
      <c r="C15" s="31" t="s">
        <v>37</v>
      </c>
      <c r="D15" s="31" t="s">
        <v>113</v>
      </c>
      <c r="G15" s="31" t="s">
        <v>53</v>
      </c>
      <c r="H15" s="31" t="s">
        <v>93</v>
      </c>
      <c r="S15" s="31" t="s">
        <v>0</v>
      </c>
      <c r="T15" s="31" t="s">
        <v>97</v>
      </c>
      <c r="U15" s="31" t="s">
        <v>50</v>
      </c>
      <c r="V15" s="31" t="s">
        <v>49</v>
      </c>
      <c r="W15" s="32" t="s">
        <v>104</v>
      </c>
    </row>
    <row r="16" spans="2:25" ht="31.5">
      <c r="B16" s="50" t="str">
        <f>'חוזים עתידיים'!B7:I7</f>
        <v>9. חוזים עתידיים</v>
      </c>
      <c r="C16" s="31" t="s">
        <v>37</v>
      </c>
      <c r="D16" s="31" t="s">
        <v>113</v>
      </c>
      <c r="G16" s="31" t="s">
        <v>53</v>
      </c>
      <c r="H16" s="31" t="s">
        <v>93</v>
      </c>
      <c r="S16" s="31" t="s">
        <v>0</v>
      </c>
      <c r="T16" s="32" t="s">
        <v>97</v>
      </c>
    </row>
    <row r="17" spans="2:25" ht="31.5">
      <c r="B17" s="50" t="str">
        <f>'מוצרים מובנים'!B7:Q7</f>
        <v>10. מוצרים מובנים</v>
      </c>
      <c r="C17" s="31" t="s">
        <v>37</v>
      </c>
      <c r="F17" s="14" t="s">
        <v>42</v>
      </c>
      <c r="I17" s="31" t="s">
        <v>15</v>
      </c>
      <c r="J17" s="31" t="s">
        <v>54</v>
      </c>
      <c r="K17" s="31" t="s">
        <v>94</v>
      </c>
      <c r="L17" s="31" t="s">
        <v>18</v>
      </c>
      <c r="M17" s="31" t="s">
        <v>93</v>
      </c>
      <c r="Q17" s="31" t="s">
        <v>17</v>
      </c>
      <c r="R17" s="31" t="s">
        <v>19</v>
      </c>
      <c r="S17" s="31" t="s">
        <v>0</v>
      </c>
      <c r="T17" s="31" t="s">
        <v>97</v>
      </c>
      <c r="U17" s="31" t="s">
        <v>50</v>
      </c>
      <c r="V17" s="31" t="s">
        <v>49</v>
      </c>
      <c r="W17" s="32" t="s">
        <v>104</v>
      </c>
    </row>
    <row r="18" spans="2:25" ht="18">
      <c r="B18" s="54" t="str">
        <f>'לא סחיר- תעודות התחייבות ממשלתי'!B6:P6</f>
        <v>1.ג. ניירות ערך לא סחירים</v>
      </c>
    </row>
    <row r="19" spans="2:25" ht="31.5">
      <c r="B19" s="50" t="str">
        <f>'לא סחיר- תעודות התחייבות ממשלתי'!B7:P7</f>
        <v>1. תעודות התחייבות ממשלתיות</v>
      </c>
      <c r="C19" s="31" t="s">
        <v>37</v>
      </c>
      <c r="I19" s="31" t="s">
        <v>15</v>
      </c>
      <c r="J19" s="31" t="s">
        <v>54</v>
      </c>
      <c r="K19" s="31" t="s">
        <v>94</v>
      </c>
      <c r="L19" s="31" t="s">
        <v>18</v>
      </c>
      <c r="M19" s="31" t="s">
        <v>93</v>
      </c>
      <c r="Q19" s="31" t="s">
        <v>17</v>
      </c>
      <c r="R19" s="31" t="s">
        <v>19</v>
      </c>
      <c r="S19" s="31" t="s">
        <v>0</v>
      </c>
      <c r="T19" s="31" t="s">
        <v>97</v>
      </c>
      <c r="U19" s="31" t="s">
        <v>102</v>
      </c>
      <c r="V19" s="31" t="s">
        <v>49</v>
      </c>
      <c r="W19" s="32" t="s">
        <v>104</v>
      </c>
    </row>
    <row r="20" spans="2:25" ht="31.5">
      <c r="B20" s="50" t="str">
        <f>'לא סחיר - תעודות חוב מסחריות'!B7:S7</f>
        <v>2. תעודות חוב מסחריות</v>
      </c>
      <c r="C20" s="31" t="s">
        <v>37</v>
      </c>
      <c r="D20" s="43" t="s">
        <v>111</v>
      </c>
      <c r="E20" s="43" t="s">
        <v>110</v>
      </c>
      <c r="G20" s="31" t="s">
        <v>53</v>
      </c>
      <c r="I20" s="31" t="s">
        <v>15</v>
      </c>
      <c r="J20" s="31" t="s">
        <v>54</v>
      </c>
      <c r="K20" s="31" t="s">
        <v>94</v>
      </c>
      <c r="L20" s="31" t="s">
        <v>18</v>
      </c>
      <c r="M20" s="31" t="s">
        <v>93</v>
      </c>
      <c r="Q20" s="31" t="s">
        <v>17</v>
      </c>
      <c r="R20" s="31" t="s">
        <v>19</v>
      </c>
      <c r="S20" s="31" t="s">
        <v>0</v>
      </c>
      <c r="T20" s="31" t="s">
        <v>97</v>
      </c>
      <c r="U20" s="31" t="s">
        <v>102</v>
      </c>
      <c r="V20" s="31" t="s">
        <v>49</v>
      </c>
      <c r="W20" s="32" t="s">
        <v>104</v>
      </c>
    </row>
    <row r="21" spans="2:25" ht="31.5">
      <c r="B21" s="50" t="str">
        <f>'לא סחיר - אג"ח קונצרני'!B7:S7</f>
        <v>3. אג"ח קונצרני</v>
      </c>
      <c r="C21" s="31" t="s">
        <v>37</v>
      </c>
      <c r="D21" s="43" t="s">
        <v>111</v>
      </c>
      <c r="E21" s="43" t="s">
        <v>110</v>
      </c>
      <c r="G21" s="31" t="s">
        <v>53</v>
      </c>
      <c r="I21" s="31" t="s">
        <v>15</v>
      </c>
      <c r="J21" s="31" t="s">
        <v>54</v>
      </c>
      <c r="K21" s="31" t="s">
        <v>94</v>
      </c>
      <c r="L21" s="31" t="s">
        <v>18</v>
      </c>
      <c r="M21" s="31" t="s">
        <v>93</v>
      </c>
      <c r="Q21" s="31" t="s">
        <v>17</v>
      </c>
      <c r="R21" s="31" t="s">
        <v>19</v>
      </c>
      <c r="S21" s="31" t="s">
        <v>0</v>
      </c>
      <c r="T21" s="31" t="s">
        <v>97</v>
      </c>
      <c r="U21" s="31" t="s">
        <v>102</v>
      </c>
      <c r="V21" s="31" t="s">
        <v>49</v>
      </c>
      <c r="W21" s="32" t="s">
        <v>104</v>
      </c>
    </row>
    <row r="22" spans="2:25" ht="31.5">
      <c r="B22" s="50" t="str">
        <f>'לא סחיר - מניות'!B7:M7</f>
        <v>4. מניות</v>
      </c>
      <c r="C22" s="31" t="s">
        <v>37</v>
      </c>
      <c r="D22" s="43" t="s">
        <v>111</v>
      </c>
      <c r="E22" s="43" t="s">
        <v>110</v>
      </c>
      <c r="G22" s="31" t="s">
        <v>53</v>
      </c>
      <c r="H22" s="31" t="s">
        <v>93</v>
      </c>
      <c r="S22" s="31" t="s">
        <v>0</v>
      </c>
      <c r="T22" s="31" t="s">
        <v>97</v>
      </c>
      <c r="U22" s="31" t="s">
        <v>102</v>
      </c>
      <c r="V22" s="31" t="s">
        <v>49</v>
      </c>
      <c r="W22" s="32" t="s">
        <v>104</v>
      </c>
    </row>
    <row r="23" spans="2:25" ht="31.5">
      <c r="B23" s="50" t="str">
        <f>'לא סחיר - קרנות השקעה'!B7:K7</f>
        <v>5. קרנות השקעה</v>
      </c>
      <c r="C23" s="31" t="s">
        <v>37</v>
      </c>
      <c r="G23" s="31" t="s">
        <v>53</v>
      </c>
      <c r="H23" s="31" t="s">
        <v>93</v>
      </c>
      <c r="K23" s="31" t="s">
        <v>94</v>
      </c>
      <c r="S23" s="31" t="s">
        <v>0</v>
      </c>
      <c r="T23" s="31" t="s">
        <v>97</v>
      </c>
      <c r="U23" s="31" t="s">
        <v>102</v>
      </c>
      <c r="V23" s="31" t="s">
        <v>49</v>
      </c>
      <c r="W23" s="32" t="s">
        <v>104</v>
      </c>
    </row>
    <row r="24" spans="2:25" ht="31.5">
      <c r="B24" s="50" t="str">
        <f>'לא סחיר - כתבי אופציה'!B7:L7</f>
        <v>6. כתבי אופציה</v>
      </c>
      <c r="C24" s="31" t="s">
        <v>37</v>
      </c>
      <c r="G24" s="31" t="s">
        <v>53</v>
      </c>
      <c r="H24" s="31" t="s">
        <v>93</v>
      </c>
      <c r="K24" s="31" t="s">
        <v>94</v>
      </c>
      <c r="S24" s="31" t="s">
        <v>0</v>
      </c>
      <c r="T24" s="31" t="s">
        <v>97</v>
      </c>
      <c r="U24" s="31" t="s">
        <v>102</v>
      </c>
      <c r="V24" s="31" t="s">
        <v>49</v>
      </c>
      <c r="W24" s="32" t="s">
        <v>104</v>
      </c>
    </row>
    <row r="25" spans="2:25" ht="31.5">
      <c r="B25" s="50" t="str">
        <f>'לא סחיר - אופציות'!B7:L7</f>
        <v>7. אופציות</v>
      </c>
      <c r="C25" s="31" t="s">
        <v>37</v>
      </c>
      <c r="G25" s="31" t="s">
        <v>53</v>
      </c>
      <c r="H25" s="31" t="s">
        <v>93</v>
      </c>
      <c r="K25" s="31" t="s">
        <v>94</v>
      </c>
      <c r="S25" s="31" t="s">
        <v>0</v>
      </c>
      <c r="T25" s="31" t="s">
        <v>97</v>
      </c>
      <c r="U25" s="31" t="s">
        <v>102</v>
      </c>
      <c r="V25" s="31" t="s">
        <v>49</v>
      </c>
      <c r="W25" s="32" t="s">
        <v>104</v>
      </c>
    </row>
    <row r="26" spans="2:25" ht="31.5">
      <c r="B26" s="50" t="str">
        <f>'לא סחיר - חוזים עתידיים'!B7:K7</f>
        <v>8. חוזים עתידיים</v>
      </c>
      <c r="C26" s="31" t="s">
        <v>37</v>
      </c>
      <c r="G26" s="31" t="s">
        <v>53</v>
      </c>
      <c r="H26" s="31" t="s">
        <v>93</v>
      </c>
      <c r="K26" s="31" t="s">
        <v>94</v>
      </c>
      <c r="S26" s="31" t="s">
        <v>0</v>
      </c>
      <c r="T26" s="31" t="s">
        <v>97</v>
      </c>
      <c r="U26" s="31" t="s">
        <v>102</v>
      </c>
      <c r="V26" s="32" t="s">
        <v>104</v>
      </c>
    </row>
    <row r="27" spans="2:25" ht="31.5">
      <c r="B27" s="50" t="str">
        <f>'לא סחיר - מוצרים מובנים'!B7:Q7</f>
        <v>9. מוצרים מובנים</v>
      </c>
      <c r="C27" s="31" t="s">
        <v>37</v>
      </c>
      <c r="F27" s="31" t="s">
        <v>42</v>
      </c>
      <c r="I27" s="31" t="s">
        <v>15</v>
      </c>
      <c r="J27" s="31" t="s">
        <v>54</v>
      </c>
      <c r="K27" s="31" t="s">
        <v>94</v>
      </c>
      <c r="L27" s="31" t="s">
        <v>18</v>
      </c>
      <c r="M27" s="31" t="s">
        <v>93</v>
      </c>
      <c r="Q27" s="31" t="s">
        <v>17</v>
      </c>
      <c r="R27" s="31" t="s">
        <v>19</v>
      </c>
      <c r="S27" s="31" t="s">
        <v>0</v>
      </c>
      <c r="T27" s="31" t="s">
        <v>97</v>
      </c>
      <c r="U27" s="31" t="s">
        <v>102</v>
      </c>
      <c r="V27" s="31" t="s">
        <v>49</v>
      </c>
      <c r="W27" s="32" t="s">
        <v>104</v>
      </c>
    </row>
    <row r="28" spans="2:25" ht="31.5">
      <c r="B28" s="54" t="str">
        <f>הלוואות!B6</f>
        <v>1.ד. הלוואות:</v>
      </c>
      <c r="C28" s="31" t="s">
        <v>37</v>
      </c>
      <c r="I28" s="31" t="s">
        <v>15</v>
      </c>
      <c r="J28" s="31" t="s">
        <v>54</v>
      </c>
      <c r="L28" s="31" t="s">
        <v>18</v>
      </c>
      <c r="M28" s="31" t="s">
        <v>93</v>
      </c>
      <c r="Q28" s="14" t="s">
        <v>33</v>
      </c>
      <c r="R28" s="31" t="s">
        <v>19</v>
      </c>
      <c r="S28" s="31" t="s">
        <v>0</v>
      </c>
      <c r="T28" s="31" t="s">
        <v>97</v>
      </c>
      <c r="U28" s="31" t="s">
        <v>102</v>
      </c>
      <c r="V28" s="32" t="s">
        <v>104</v>
      </c>
    </row>
    <row r="29" spans="2:25" ht="47.25">
      <c r="B29" s="54" t="str">
        <f>'פקדונות מעל 3 חודשים'!B6:O6</f>
        <v>1.ה. פקדונות מעל 3 חודשים:</v>
      </c>
      <c r="C29" s="31" t="s">
        <v>37</v>
      </c>
      <c r="E29" s="31" t="s">
        <v>110</v>
      </c>
      <c r="I29" s="31" t="s">
        <v>15</v>
      </c>
      <c r="J29" s="31" t="s">
        <v>54</v>
      </c>
      <c r="L29" s="31" t="s">
        <v>18</v>
      </c>
      <c r="M29" s="31" t="s">
        <v>93</v>
      </c>
      <c r="O29" s="51" t="s">
        <v>43</v>
      </c>
      <c r="P29" s="52"/>
      <c r="R29" s="31" t="s">
        <v>19</v>
      </c>
      <c r="S29" s="31" t="s">
        <v>0</v>
      </c>
      <c r="T29" s="31" t="s">
        <v>97</v>
      </c>
      <c r="U29" s="31" t="s">
        <v>102</v>
      </c>
      <c r="V29" s="32" t="s">
        <v>104</v>
      </c>
    </row>
    <row r="30" spans="2:25" ht="63">
      <c r="B30" s="54" t="str">
        <f>'זכויות מקרקעין'!B6</f>
        <v>1. ו. זכויות במקרקעין:</v>
      </c>
      <c r="C30" s="14" t="s">
        <v>45</v>
      </c>
      <c r="N30" s="51" t="s">
        <v>77</v>
      </c>
      <c r="P30" s="52" t="s">
        <v>46</v>
      </c>
      <c r="U30" s="31" t="s">
        <v>102</v>
      </c>
      <c r="V30" s="15" t="s">
        <v>48</v>
      </c>
    </row>
    <row r="31" spans="2:25" ht="31.5">
      <c r="B31" s="54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47</v>
      </c>
      <c r="R31" s="14" t="s">
        <v>44</v>
      </c>
      <c r="U31" s="31" t="s">
        <v>102</v>
      </c>
      <c r="V31" s="15" t="s">
        <v>48</v>
      </c>
    </row>
    <row r="32" spans="2:25" ht="47.25">
      <c r="B32" s="54" t="str">
        <f>'יתרת התחייבות להשקעה'!B6:D6</f>
        <v>1. ט. יתרות התחייבות להשקעה:</v>
      </c>
      <c r="X32" s="14" t="s">
        <v>99</v>
      </c>
      <c r="Y32" s="15" t="s">
        <v>98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8" t="s">
        <v>173</v>
      </c>
      <c r="C1" s="80" t="s" vm="1">
        <v>244</v>
      </c>
    </row>
    <row r="2" spans="2:54">
      <c r="B2" s="58" t="s">
        <v>172</v>
      </c>
      <c r="C2" s="80" t="s">
        <v>245</v>
      </c>
    </row>
    <row r="3" spans="2:54">
      <c r="B3" s="58" t="s">
        <v>174</v>
      </c>
      <c r="C3" s="80" t="s">
        <v>246</v>
      </c>
    </row>
    <row r="4" spans="2:54">
      <c r="B4" s="58" t="s">
        <v>175</v>
      </c>
      <c r="C4" s="80">
        <v>12146</v>
      </c>
    </row>
    <row r="6" spans="2:54" ht="26.25" customHeight="1">
      <c r="B6" s="137" t="s">
        <v>204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54" ht="26.25" customHeight="1">
      <c r="B7" s="137" t="s">
        <v>90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54" s="3" customFormat="1" ht="78.75">
      <c r="B8" s="23" t="s">
        <v>109</v>
      </c>
      <c r="C8" s="31" t="s">
        <v>37</v>
      </c>
      <c r="D8" s="31" t="s">
        <v>53</v>
      </c>
      <c r="E8" s="31" t="s">
        <v>93</v>
      </c>
      <c r="F8" s="31" t="s">
        <v>94</v>
      </c>
      <c r="G8" s="31" t="s">
        <v>228</v>
      </c>
      <c r="H8" s="31" t="s">
        <v>227</v>
      </c>
      <c r="I8" s="31" t="s">
        <v>102</v>
      </c>
      <c r="J8" s="31" t="s">
        <v>49</v>
      </c>
      <c r="K8" s="31" t="s">
        <v>176</v>
      </c>
      <c r="L8" s="32" t="s">
        <v>178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235</v>
      </c>
      <c r="H9" s="17"/>
      <c r="I9" s="17" t="s">
        <v>231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AZ11" s="1"/>
    </row>
    <row r="12" spans="2:54" ht="19.5" customHeight="1">
      <c r="B12" s="101" t="s">
        <v>243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54">
      <c r="B13" s="101" t="s">
        <v>105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54">
      <c r="B14" s="101" t="s">
        <v>226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54">
      <c r="B15" s="101" t="s">
        <v>234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4" s="7" customFormat="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AZ16" s="1"/>
      <c r="BB16" s="1"/>
    </row>
    <row r="17" spans="2:54" s="7" customFormat="1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AZ17" s="1"/>
      <c r="BB17" s="1"/>
    </row>
    <row r="18" spans="2:54" s="7" customFormat="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AZ18" s="1"/>
      <c r="BB18" s="1"/>
    </row>
    <row r="19" spans="2:54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54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54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4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4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4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4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4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4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4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4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4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4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4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topLeftCell="A7" workbookViewId="0">
      <pane xSplit="2" ySplit="4" topLeftCell="C11" activePane="bottomRight" state="frozen"/>
      <selection activeCell="A7" sqref="A7"/>
      <selection pane="topRight" activeCell="C7" sqref="C7"/>
      <selection pane="bottomLeft" activeCell="A11" sqref="A11"/>
      <selection pane="bottomRight" activeCell="C11" sqref="C11"/>
    </sheetView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41.7109375" style="2" bestFit="1" customWidth="1"/>
    <col min="4" max="4" width="8.57031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8" t="s">
        <v>173</v>
      </c>
      <c r="C1" s="80" t="s" vm="1">
        <v>244</v>
      </c>
    </row>
    <row r="2" spans="2:51">
      <c r="B2" s="58" t="s">
        <v>172</v>
      </c>
      <c r="C2" s="80" t="s">
        <v>245</v>
      </c>
    </row>
    <row r="3" spans="2:51">
      <c r="B3" s="58" t="s">
        <v>174</v>
      </c>
      <c r="C3" s="80" t="s">
        <v>246</v>
      </c>
    </row>
    <row r="4" spans="2:51">
      <c r="B4" s="58" t="s">
        <v>175</v>
      </c>
      <c r="C4" s="80">
        <v>12146</v>
      </c>
    </row>
    <row r="6" spans="2:51" ht="26.25" customHeight="1">
      <c r="B6" s="137" t="s">
        <v>204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51" ht="26.25" customHeight="1">
      <c r="B7" s="137" t="s">
        <v>91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51" s="3" customFormat="1" ht="63">
      <c r="B8" s="23" t="s">
        <v>109</v>
      </c>
      <c r="C8" s="31" t="s">
        <v>37</v>
      </c>
      <c r="D8" s="31" t="s">
        <v>53</v>
      </c>
      <c r="E8" s="31" t="s">
        <v>93</v>
      </c>
      <c r="F8" s="31" t="s">
        <v>94</v>
      </c>
      <c r="G8" s="31" t="s">
        <v>228</v>
      </c>
      <c r="H8" s="31" t="s">
        <v>227</v>
      </c>
      <c r="I8" s="31" t="s">
        <v>102</v>
      </c>
      <c r="J8" s="31" t="s">
        <v>176</v>
      </c>
      <c r="K8" s="32" t="s">
        <v>178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235</v>
      </c>
      <c r="H9" s="17"/>
      <c r="I9" s="17" t="s">
        <v>231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114" t="s">
        <v>40</v>
      </c>
      <c r="C11" s="115"/>
      <c r="D11" s="115"/>
      <c r="E11" s="115"/>
      <c r="F11" s="115"/>
      <c r="G11" s="116"/>
      <c r="H11" s="120"/>
      <c r="I11" s="116">
        <v>0.95109741199999986</v>
      </c>
      <c r="J11" s="117">
        <f>I11/$I$11</f>
        <v>1</v>
      </c>
      <c r="K11" s="117">
        <f>I11/'סכום נכסי הקרן'!$C$42</f>
        <v>3.3061181634862094E-4</v>
      </c>
      <c r="AW11" s="102"/>
    </row>
    <row r="12" spans="2:51" s="102" customFormat="1" ht="19.5" customHeight="1">
      <c r="B12" s="118" t="s">
        <v>32</v>
      </c>
      <c r="C12" s="115"/>
      <c r="D12" s="115"/>
      <c r="E12" s="115"/>
      <c r="F12" s="115"/>
      <c r="G12" s="116"/>
      <c r="H12" s="120"/>
      <c r="I12" s="116">
        <v>0.95109741199999986</v>
      </c>
      <c r="J12" s="117">
        <f t="shared" ref="J12:J23" si="0">I12/$I$11</f>
        <v>1</v>
      </c>
      <c r="K12" s="117">
        <f>I12/'סכום נכסי הקרן'!$C$42</f>
        <v>3.3061181634862094E-4</v>
      </c>
    </row>
    <row r="13" spans="2:51">
      <c r="B13" s="104" t="s">
        <v>796</v>
      </c>
      <c r="C13" s="84"/>
      <c r="D13" s="84"/>
      <c r="E13" s="84"/>
      <c r="F13" s="84"/>
      <c r="G13" s="93"/>
      <c r="H13" s="95"/>
      <c r="I13" s="93">
        <v>0.95404</v>
      </c>
      <c r="J13" s="94">
        <f t="shared" si="0"/>
        <v>1.0030938870854589</v>
      </c>
      <c r="K13" s="94">
        <f>I13/'סכום נכסי הקרן'!$C$42</f>
        <v>3.3163469197752203E-4</v>
      </c>
    </row>
    <row r="14" spans="2:51">
      <c r="B14" s="89" t="s">
        <v>797</v>
      </c>
      <c r="C14" s="86" t="s">
        <v>798</v>
      </c>
      <c r="D14" s="99" t="s">
        <v>770</v>
      </c>
      <c r="E14" s="99" t="s">
        <v>157</v>
      </c>
      <c r="F14" s="107">
        <v>43643</v>
      </c>
      <c r="G14" s="96">
        <v>3493.7</v>
      </c>
      <c r="H14" s="98">
        <v>0.30080000000000001</v>
      </c>
      <c r="I14" s="96">
        <v>1.051E-2</v>
      </c>
      <c r="J14" s="97">
        <f t="shared" si="0"/>
        <v>1.1050392806662375E-2</v>
      </c>
      <c r="K14" s="97">
        <f>I14/'סכום נכסי הקרן'!$C$42</f>
        <v>3.6533904371763831E-6</v>
      </c>
    </row>
    <row r="15" spans="2:51">
      <c r="B15" s="89" t="s">
        <v>799</v>
      </c>
      <c r="C15" s="86" t="s">
        <v>800</v>
      </c>
      <c r="D15" s="99" t="s">
        <v>770</v>
      </c>
      <c r="E15" s="99" t="s">
        <v>157</v>
      </c>
      <c r="F15" s="107">
        <v>43642</v>
      </c>
      <c r="G15" s="96">
        <v>10506.3</v>
      </c>
      <c r="H15" s="98">
        <v>0.53900000000000003</v>
      </c>
      <c r="I15" s="96">
        <v>5.663E-2</v>
      </c>
      <c r="J15" s="97">
        <f t="shared" si="0"/>
        <v>5.9541745446364445E-2</v>
      </c>
      <c r="K15" s="97">
        <f>I15/'סכום נכסי הקרן'!$C$42</f>
        <v>1.9685204610589778E-5</v>
      </c>
    </row>
    <row r="16" spans="2:51" s="7" customFormat="1">
      <c r="B16" s="89" t="s">
        <v>801</v>
      </c>
      <c r="C16" s="86" t="s">
        <v>802</v>
      </c>
      <c r="D16" s="99" t="s">
        <v>770</v>
      </c>
      <c r="E16" s="99" t="s">
        <v>157</v>
      </c>
      <c r="F16" s="107">
        <v>43627</v>
      </c>
      <c r="G16" s="96">
        <v>78873.75</v>
      </c>
      <c r="H16" s="98">
        <v>8.8700000000000001E-2</v>
      </c>
      <c r="I16" s="96">
        <v>6.9970000000000004E-2</v>
      </c>
      <c r="J16" s="97">
        <f t="shared" si="0"/>
        <v>7.3567648399825547E-2</v>
      </c>
      <c r="K16" s="97">
        <f>I16/'סכום נכסי הקרן'!$C$42</f>
        <v>2.4322333861963041E-5</v>
      </c>
      <c r="AW16" s="1"/>
      <c r="AY16" s="1"/>
    </row>
    <row r="17" spans="2:51" s="7" customFormat="1">
      <c r="B17" s="89" t="s">
        <v>803</v>
      </c>
      <c r="C17" s="86" t="s">
        <v>804</v>
      </c>
      <c r="D17" s="99" t="s">
        <v>770</v>
      </c>
      <c r="E17" s="99" t="s">
        <v>157</v>
      </c>
      <c r="F17" s="107">
        <v>43626</v>
      </c>
      <c r="G17" s="96">
        <v>10526.4</v>
      </c>
      <c r="H17" s="98">
        <v>0.18240000000000001</v>
      </c>
      <c r="I17" s="96">
        <v>1.9199999999999998E-2</v>
      </c>
      <c r="J17" s="97">
        <f t="shared" si="0"/>
        <v>2.0187206649659142E-2</v>
      </c>
      <c r="K17" s="97">
        <f>I17/'סכום נכסי הקרן'!$C$42</f>
        <v>6.6741290574487682E-6</v>
      </c>
      <c r="AW17" s="1"/>
      <c r="AY17" s="1"/>
    </row>
    <row r="18" spans="2:51" s="7" customFormat="1">
      <c r="B18" s="89" t="s">
        <v>805</v>
      </c>
      <c r="C18" s="86" t="s">
        <v>806</v>
      </c>
      <c r="D18" s="99" t="s">
        <v>770</v>
      </c>
      <c r="E18" s="99" t="s">
        <v>157</v>
      </c>
      <c r="F18" s="107">
        <v>43600</v>
      </c>
      <c r="G18" s="96">
        <v>3378.77</v>
      </c>
      <c r="H18" s="98">
        <v>-0.17519999999999999</v>
      </c>
      <c r="I18" s="96">
        <v>-5.9199999999999999E-3</v>
      </c>
      <c r="J18" s="97">
        <f t="shared" si="0"/>
        <v>-6.2243887169782363E-3</v>
      </c>
      <c r="K18" s="97">
        <f>I18/'סכום נכסי הקרן'!$C$42</f>
        <v>-2.0578564593800369E-6</v>
      </c>
      <c r="AW18" s="1"/>
      <c r="AY18" s="1"/>
    </row>
    <row r="19" spans="2:51">
      <c r="B19" s="89" t="s">
        <v>807</v>
      </c>
      <c r="C19" s="86" t="s">
        <v>808</v>
      </c>
      <c r="D19" s="99" t="s">
        <v>770</v>
      </c>
      <c r="E19" s="99" t="s">
        <v>157</v>
      </c>
      <c r="F19" s="107">
        <v>43606</v>
      </c>
      <c r="G19" s="96">
        <v>90758.88</v>
      </c>
      <c r="H19" s="98">
        <v>0.7046</v>
      </c>
      <c r="I19" s="96">
        <v>0.63948000000000005</v>
      </c>
      <c r="J19" s="97">
        <f t="shared" si="0"/>
        <v>0.67236015147520989</v>
      </c>
      <c r="K19" s="97">
        <f>I19/'סכום נכסי הקרן'!$C$42</f>
        <v>2.2229021091965307E-4</v>
      </c>
    </row>
    <row r="20" spans="2:51">
      <c r="B20" s="89" t="s">
        <v>809</v>
      </c>
      <c r="C20" s="86" t="s">
        <v>810</v>
      </c>
      <c r="D20" s="99" t="s">
        <v>770</v>
      </c>
      <c r="E20" s="99" t="s">
        <v>157</v>
      </c>
      <c r="F20" s="107">
        <v>43517</v>
      </c>
      <c r="G20" s="96">
        <v>100657.43</v>
      </c>
      <c r="H20" s="98">
        <v>0.71530000000000005</v>
      </c>
      <c r="I20" s="96">
        <v>0.71997</v>
      </c>
      <c r="J20" s="97">
        <f t="shared" si="0"/>
        <v>0.75698870685182784</v>
      </c>
      <c r="K20" s="97">
        <f>I20/'סכום נכסי הקרן'!$C$42</f>
        <v>2.5026941132767658E-4</v>
      </c>
    </row>
    <row r="21" spans="2:51">
      <c r="B21" s="89" t="s">
        <v>811</v>
      </c>
      <c r="C21" s="86" t="s">
        <v>812</v>
      </c>
      <c r="D21" s="99" t="s">
        <v>770</v>
      </c>
      <c r="E21" s="99" t="s">
        <v>157</v>
      </c>
      <c r="F21" s="107">
        <v>43542</v>
      </c>
      <c r="G21" s="96">
        <v>12481</v>
      </c>
      <c r="H21" s="98">
        <v>-0.2515</v>
      </c>
      <c r="I21" s="96">
        <v>-3.1390000000000001E-2</v>
      </c>
      <c r="J21" s="97">
        <f t="shared" si="0"/>
        <v>-3.3003980038166694E-2</v>
      </c>
      <c r="K21" s="97">
        <f>I21/'סכום נכסי הקרן'!$C$42</f>
        <v>-1.091150578715192E-5</v>
      </c>
    </row>
    <row r="22" spans="2:51">
      <c r="B22" s="89" t="s">
        <v>813</v>
      </c>
      <c r="C22" s="86" t="s">
        <v>814</v>
      </c>
      <c r="D22" s="99" t="s">
        <v>770</v>
      </c>
      <c r="E22" s="99" t="s">
        <v>157</v>
      </c>
      <c r="F22" s="107">
        <v>43620</v>
      </c>
      <c r="G22" s="96">
        <v>7132</v>
      </c>
      <c r="H22" s="98">
        <v>-1.1326000000000001</v>
      </c>
      <c r="I22" s="96">
        <v>-8.0780000000000005E-2</v>
      </c>
      <c r="J22" s="97">
        <f t="shared" si="0"/>
        <v>-8.4933466310388839E-2</v>
      </c>
      <c r="K22" s="97">
        <f>I22/'סכום נכסי הקרן'!$C$42</f>
        <v>-2.8080007565662061E-5</v>
      </c>
    </row>
    <row r="23" spans="2:51">
      <c r="B23" s="89" t="s">
        <v>815</v>
      </c>
      <c r="C23" s="86" t="s">
        <v>816</v>
      </c>
      <c r="D23" s="99" t="s">
        <v>770</v>
      </c>
      <c r="E23" s="99" t="s">
        <v>157</v>
      </c>
      <c r="F23" s="107">
        <v>43619</v>
      </c>
      <c r="G23" s="96">
        <v>10698</v>
      </c>
      <c r="H23" s="98">
        <v>-1.6927000000000001</v>
      </c>
      <c r="I23" s="96">
        <v>-0.18109</v>
      </c>
      <c r="J23" s="97">
        <f t="shared" si="0"/>
        <v>-0.19040110688472783</v>
      </c>
      <c r="K23" s="97">
        <f>I23/'סכום נכסי הקרן'!$C$42</f>
        <v>-6.2948855781947783E-5</v>
      </c>
    </row>
    <row r="24" spans="2:51">
      <c r="B24" s="89" t="s">
        <v>817</v>
      </c>
      <c r="C24" s="86" t="s">
        <v>818</v>
      </c>
      <c r="D24" s="99" t="s">
        <v>770</v>
      </c>
      <c r="E24" s="99" t="s">
        <v>157</v>
      </c>
      <c r="F24" s="107">
        <v>43627</v>
      </c>
      <c r="G24" s="96">
        <v>80235</v>
      </c>
      <c r="H24" s="98">
        <v>-0.32719999999999999</v>
      </c>
      <c r="I24" s="96">
        <v>-0.26254</v>
      </c>
      <c r="J24" s="97">
        <f>I24/$I$11</f>
        <v>-0.27603902259382873</v>
      </c>
      <c r="K24" s="97">
        <f>I24/'סכום נכסי הקרן'!$C$42</f>
        <v>-9.1261762642843726E-5</v>
      </c>
    </row>
    <row r="25" spans="2:51">
      <c r="B25" s="85"/>
      <c r="C25" s="86"/>
      <c r="D25" s="86"/>
      <c r="E25" s="86"/>
      <c r="F25" s="86"/>
      <c r="G25" s="96"/>
      <c r="H25" s="98"/>
      <c r="I25" s="86"/>
      <c r="J25" s="97"/>
      <c r="K25" s="86"/>
    </row>
    <row r="26" spans="2:51">
      <c r="B26" s="104" t="s">
        <v>223</v>
      </c>
      <c r="C26" s="84"/>
      <c r="D26" s="84"/>
      <c r="E26" s="84"/>
      <c r="F26" s="84"/>
      <c r="G26" s="93"/>
      <c r="H26" s="95"/>
      <c r="I26" s="93">
        <v>-3.9900000000000005E-3</v>
      </c>
      <c r="J26" s="94">
        <f>I26/$I$11</f>
        <v>-4.1951538818822912E-3</v>
      </c>
      <c r="K26" s="94">
        <f>I26/'סכום נכסי הקרן'!$C$42</f>
        <v>-1.3869674447510725E-6</v>
      </c>
    </row>
    <row r="27" spans="2:51">
      <c r="B27" s="89" t="s">
        <v>819</v>
      </c>
      <c r="C27" s="86" t="s">
        <v>820</v>
      </c>
      <c r="D27" s="99" t="s">
        <v>770</v>
      </c>
      <c r="E27" s="99" t="s">
        <v>157</v>
      </c>
      <c r="F27" s="107">
        <v>43633</v>
      </c>
      <c r="G27" s="96">
        <v>667.73</v>
      </c>
      <c r="H27" s="98">
        <v>-0.59750000000000003</v>
      </c>
      <c r="I27" s="96">
        <v>-3.9900000000000005E-3</v>
      </c>
      <c r="J27" s="97">
        <f>I27/$I$11</f>
        <v>-4.1951538818822912E-3</v>
      </c>
      <c r="K27" s="97">
        <f>I27/'סכום נכסי הקרן'!$C$42</f>
        <v>-1.3869674447510725E-6</v>
      </c>
    </row>
    <row r="28" spans="2:51">
      <c r="B28" s="85"/>
      <c r="C28" s="86"/>
      <c r="D28" s="86"/>
      <c r="E28" s="86"/>
      <c r="F28" s="86"/>
      <c r="G28" s="96"/>
      <c r="H28" s="98"/>
      <c r="I28" s="86"/>
      <c r="J28" s="97"/>
      <c r="K28" s="86"/>
    </row>
    <row r="29" spans="2:51">
      <c r="B29" s="104" t="s">
        <v>222</v>
      </c>
      <c r="C29" s="84"/>
      <c r="D29" s="84"/>
      <c r="E29" s="84"/>
      <c r="F29" s="84"/>
      <c r="G29" s="93"/>
      <c r="H29" s="95"/>
      <c r="I29" s="93">
        <v>1.0474119999999997E-3</v>
      </c>
      <c r="J29" s="94">
        <f>I29/$I$11</f>
        <v>1.1012667964235823E-3</v>
      </c>
      <c r="K29" s="94">
        <f>I29/'סכום נכסי הקרן'!$C$42</f>
        <v>3.6409181585002747E-7</v>
      </c>
    </row>
    <row r="30" spans="2:51">
      <c r="B30" s="89" t="s">
        <v>821</v>
      </c>
      <c r="C30" s="86" t="s">
        <v>822</v>
      </c>
      <c r="D30" s="99" t="s">
        <v>770</v>
      </c>
      <c r="E30" s="99" t="s">
        <v>158</v>
      </c>
      <c r="F30" s="107">
        <v>43614</v>
      </c>
      <c r="G30" s="96">
        <v>9.0259999999999998</v>
      </c>
      <c r="H30" s="98">
        <v>3.5099999999999999E-2</v>
      </c>
      <c r="I30" s="96">
        <v>3.1700000000000001E-6</v>
      </c>
      <c r="J30" s="97">
        <f>I30/$I$11</f>
        <v>3.332991931219765E-6</v>
      </c>
      <c r="K30" s="97">
        <f>I30/'סכום נכסי הקרן'!$C$42</f>
        <v>1.1019265162558645E-9</v>
      </c>
    </row>
    <row r="31" spans="2:51">
      <c r="B31" s="89" t="s">
        <v>821</v>
      </c>
      <c r="C31" s="86" t="s">
        <v>823</v>
      </c>
      <c r="D31" s="99" t="s">
        <v>770</v>
      </c>
      <c r="E31" s="99" t="s">
        <v>158</v>
      </c>
      <c r="F31" s="107">
        <v>43626</v>
      </c>
      <c r="G31" s="96">
        <v>1805.2</v>
      </c>
      <c r="H31" s="98">
        <v>5.7799999999999997E-2</v>
      </c>
      <c r="I31" s="96">
        <v>1.0442419999999999E-3</v>
      </c>
      <c r="J31" s="97">
        <f>I31/$I$11</f>
        <v>1.0979338044923626E-3</v>
      </c>
      <c r="K31" s="97">
        <f>I31/'סכום נכסי הקרן'!$C$42</f>
        <v>3.6298988933377171E-7</v>
      </c>
    </row>
    <row r="32" spans="2:51">
      <c r="B32" s="85"/>
      <c r="C32" s="86"/>
      <c r="D32" s="86"/>
      <c r="E32" s="86"/>
      <c r="F32" s="86"/>
      <c r="G32" s="96"/>
      <c r="H32" s="98"/>
      <c r="I32" s="86"/>
      <c r="J32" s="97"/>
      <c r="K32" s="86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1" t="s">
        <v>243</v>
      </c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1" t="s">
        <v>105</v>
      </c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1" t="s">
        <v>226</v>
      </c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1" t="s">
        <v>234</v>
      </c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2:1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2:11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</row>
    <row r="114" spans="2:11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</row>
    <row r="115" spans="2:11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</row>
    <row r="116" spans="2:11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</row>
    <row r="117" spans="2:11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</row>
    <row r="118" spans="2:11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</row>
    <row r="119" spans="2:11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</row>
    <row r="120" spans="2:11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</row>
    <row r="121" spans="2:11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</row>
    <row r="122" spans="2:11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</row>
    <row r="123" spans="2:11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</row>
    <row r="124" spans="2:11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</row>
    <row r="125" spans="2:11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</row>
    <row r="126" spans="2:11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</row>
    <row r="127" spans="2:11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</row>
    <row r="128" spans="2:11"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</row>
    <row r="129" spans="2:11"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</row>
    <row r="130" spans="2:11"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</row>
    <row r="131" spans="2:11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</row>
    <row r="132" spans="2:11">
      <c r="C132" s="1"/>
      <c r="D132" s="1"/>
    </row>
    <row r="133" spans="2:11">
      <c r="C133" s="1"/>
      <c r="D133" s="1"/>
    </row>
    <row r="134" spans="2:11">
      <c r="C134" s="1"/>
      <c r="D134" s="1"/>
    </row>
    <row r="135" spans="2:11">
      <c r="C135" s="1"/>
      <c r="D135" s="1"/>
    </row>
    <row r="136" spans="2:11">
      <c r="C136" s="1"/>
      <c r="D136" s="1"/>
    </row>
    <row r="137" spans="2:11">
      <c r="C137" s="1"/>
      <c r="D137" s="1"/>
    </row>
    <row r="138" spans="2:11">
      <c r="C138" s="1"/>
      <c r="D138" s="1"/>
    </row>
    <row r="139" spans="2:11">
      <c r="C139" s="1"/>
      <c r="D139" s="1"/>
    </row>
    <row r="140" spans="2:11">
      <c r="C140" s="1"/>
      <c r="D140" s="1"/>
    </row>
    <row r="141" spans="2:11">
      <c r="C141" s="1"/>
      <c r="D141" s="1"/>
    </row>
    <row r="142" spans="2:11">
      <c r="C142" s="1"/>
      <c r="D142" s="1"/>
    </row>
    <row r="143" spans="2:11">
      <c r="C143" s="1"/>
      <c r="D143" s="1"/>
    </row>
    <row r="144" spans="2:11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8" t="s">
        <v>173</v>
      </c>
      <c r="C1" s="80" t="s" vm="1">
        <v>244</v>
      </c>
    </row>
    <row r="2" spans="2:78">
      <c r="B2" s="58" t="s">
        <v>172</v>
      </c>
      <c r="C2" s="80" t="s">
        <v>245</v>
      </c>
    </row>
    <row r="3" spans="2:78">
      <c r="B3" s="58" t="s">
        <v>174</v>
      </c>
      <c r="C3" s="80" t="s">
        <v>246</v>
      </c>
    </row>
    <row r="4" spans="2:78">
      <c r="B4" s="58" t="s">
        <v>175</v>
      </c>
      <c r="C4" s="80">
        <v>12146</v>
      </c>
    </row>
    <row r="6" spans="2:78" ht="26.25" customHeight="1">
      <c r="B6" s="137" t="s">
        <v>204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78" ht="26.25" customHeight="1">
      <c r="B7" s="137" t="s">
        <v>92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78" s="3" customFormat="1" ht="47.25">
      <c r="B8" s="23" t="s">
        <v>109</v>
      </c>
      <c r="C8" s="31" t="s">
        <v>37</v>
      </c>
      <c r="D8" s="31" t="s">
        <v>42</v>
      </c>
      <c r="E8" s="31" t="s">
        <v>15</v>
      </c>
      <c r="F8" s="31" t="s">
        <v>54</v>
      </c>
      <c r="G8" s="31" t="s">
        <v>94</v>
      </c>
      <c r="H8" s="31" t="s">
        <v>18</v>
      </c>
      <c r="I8" s="31" t="s">
        <v>93</v>
      </c>
      <c r="J8" s="31" t="s">
        <v>17</v>
      </c>
      <c r="K8" s="31" t="s">
        <v>19</v>
      </c>
      <c r="L8" s="31" t="s">
        <v>228</v>
      </c>
      <c r="M8" s="31" t="s">
        <v>227</v>
      </c>
      <c r="N8" s="31" t="s">
        <v>102</v>
      </c>
      <c r="O8" s="31" t="s">
        <v>49</v>
      </c>
      <c r="P8" s="31" t="s">
        <v>176</v>
      </c>
      <c r="Q8" s="32" t="s">
        <v>178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235</v>
      </c>
      <c r="M9" s="17"/>
      <c r="N9" s="17" t="s">
        <v>231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106</v>
      </c>
      <c r="R10" s="1"/>
      <c r="S10" s="1"/>
      <c r="T10" s="1"/>
      <c r="U10" s="1"/>
      <c r="V10" s="1"/>
    </row>
    <row r="11" spans="2:78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"/>
      <c r="S11" s="1"/>
      <c r="T11" s="1"/>
      <c r="U11" s="1"/>
      <c r="V11" s="1"/>
      <c r="BZ11" s="1"/>
    </row>
    <row r="12" spans="2:78" ht="18" customHeight="1">
      <c r="B12" s="101" t="s">
        <v>243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78">
      <c r="B13" s="101" t="s">
        <v>105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78">
      <c r="B14" s="101" t="s">
        <v>226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78">
      <c r="B15" s="101" t="s">
        <v>234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2:7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8" t="s">
        <v>173</v>
      </c>
      <c r="C1" s="80" t="s" vm="1">
        <v>244</v>
      </c>
    </row>
    <row r="2" spans="2:61">
      <c r="B2" s="58" t="s">
        <v>172</v>
      </c>
      <c r="C2" s="80" t="s">
        <v>245</v>
      </c>
    </row>
    <row r="3" spans="2:61">
      <c r="B3" s="58" t="s">
        <v>174</v>
      </c>
      <c r="C3" s="80" t="s">
        <v>246</v>
      </c>
    </row>
    <row r="4" spans="2:61">
      <c r="B4" s="58" t="s">
        <v>175</v>
      </c>
      <c r="C4" s="80">
        <v>12146</v>
      </c>
    </row>
    <row r="6" spans="2:61" ht="26.25" customHeight="1">
      <c r="B6" s="137" t="s">
        <v>205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61" s="3" customFormat="1" ht="78.75">
      <c r="B7" s="23" t="s">
        <v>109</v>
      </c>
      <c r="C7" s="31" t="s">
        <v>217</v>
      </c>
      <c r="D7" s="31" t="s">
        <v>37</v>
      </c>
      <c r="E7" s="31" t="s">
        <v>110</v>
      </c>
      <c r="F7" s="31" t="s">
        <v>15</v>
      </c>
      <c r="G7" s="31" t="s">
        <v>94</v>
      </c>
      <c r="H7" s="31" t="s">
        <v>54</v>
      </c>
      <c r="I7" s="31" t="s">
        <v>18</v>
      </c>
      <c r="J7" s="31" t="s">
        <v>93</v>
      </c>
      <c r="K7" s="14" t="s">
        <v>33</v>
      </c>
      <c r="L7" s="73" t="s">
        <v>19</v>
      </c>
      <c r="M7" s="31" t="s">
        <v>228</v>
      </c>
      <c r="N7" s="31" t="s">
        <v>227</v>
      </c>
      <c r="O7" s="31" t="s">
        <v>102</v>
      </c>
      <c r="P7" s="31" t="s">
        <v>176</v>
      </c>
      <c r="Q7" s="32" t="s">
        <v>178</v>
      </c>
      <c r="R7" s="1"/>
      <c r="S7" s="1"/>
      <c r="T7" s="1"/>
      <c r="U7" s="1"/>
      <c r="V7" s="1"/>
      <c r="W7" s="1"/>
      <c r="BH7" s="3" t="s">
        <v>156</v>
      </c>
      <c r="BI7" s="3" t="s">
        <v>158</v>
      </c>
    </row>
    <row r="8" spans="2:61" s="3" customFormat="1" ht="24" customHeight="1">
      <c r="B8" s="16"/>
      <c r="C8" s="72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235</v>
      </c>
      <c r="N8" s="17"/>
      <c r="O8" s="17" t="s">
        <v>231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154</v>
      </c>
      <c r="BI8" s="3" t="s">
        <v>157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106</v>
      </c>
      <c r="R9" s="1"/>
      <c r="S9" s="1"/>
      <c r="T9" s="1"/>
      <c r="U9" s="1"/>
      <c r="V9" s="1"/>
      <c r="W9" s="1"/>
      <c r="BH9" s="4" t="s">
        <v>155</v>
      </c>
      <c r="BI9" s="4" t="s">
        <v>159</v>
      </c>
    </row>
    <row r="10" spans="2:61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"/>
      <c r="S10" s="1"/>
      <c r="T10" s="1"/>
      <c r="U10" s="1"/>
      <c r="V10" s="1"/>
      <c r="W10" s="1"/>
      <c r="BH10" s="1" t="s">
        <v>28</v>
      </c>
      <c r="BI10" s="4" t="s">
        <v>160</v>
      </c>
    </row>
    <row r="11" spans="2:61" ht="21.75" customHeight="1">
      <c r="B11" s="101" t="s">
        <v>243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BI11" s="1" t="s">
        <v>166</v>
      </c>
    </row>
    <row r="12" spans="2:61">
      <c r="B12" s="101" t="s">
        <v>105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BI12" s="1" t="s">
        <v>161</v>
      </c>
    </row>
    <row r="13" spans="2:61">
      <c r="B13" s="101" t="s">
        <v>226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BI13" s="1" t="s">
        <v>162</v>
      </c>
    </row>
    <row r="14" spans="2:61">
      <c r="B14" s="101" t="s">
        <v>234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BI14" s="1" t="s">
        <v>163</v>
      </c>
    </row>
    <row r="15" spans="2:61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BI15" s="1" t="s">
        <v>165</v>
      </c>
    </row>
    <row r="16" spans="2:6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BI16" s="1" t="s">
        <v>164</v>
      </c>
    </row>
    <row r="17" spans="2:61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BI17" s="1" t="s">
        <v>167</v>
      </c>
    </row>
    <row r="18" spans="2:6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BI18" s="1" t="s">
        <v>168</v>
      </c>
    </row>
    <row r="19" spans="2:61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BI19" s="1" t="s">
        <v>169</v>
      </c>
    </row>
    <row r="20" spans="2:61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BI20" s="1" t="s">
        <v>170</v>
      </c>
    </row>
    <row r="21" spans="2:61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BI21" s="1" t="s">
        <v>171</v>
      </c>
    </row>
    <row r="22" spans="2:61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BI22" s="1" t="s">
        <v>28</v>
      </c>
    </row>
    <row r="23" spans="2:61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6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61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61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61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61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61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61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61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61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</sheetData>
  <sheetProtection sheet="1" objects="1" scenarios="1"/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8" t="s">
        <v>173</v>
      </c>
      <c r="C1" s="80" t="s" vm="1">
        <v>244</v>
      </c>
    </row>
    <row r="2" spans="2:64">
      <c r="B2" s="58" t="s">
        <v>172</v>
      </c>
      <c r="C2" s="80" t="s">
        <v>245</v>
      </c>
    </row>
    <row r="3" spans="2:64">
      <c r="B3" s="58" t="s">
        <v>174</v>
      </c>
      <c r="C3" s="80" t="s">
        <v>246</v>
      </c>
    </row>
    <row r="4" spans="2:64">
      <c r="B4" s="58" t="s">
        <v>175</v>
      </c>
      <c r="C4" s="80">
        <v>12146</v>
      </c>
    </row>
    <row r="6" spans="2:64" ht="26.25" customHeight="1">
      <c r="B6" s="137" t="s">
        <v>206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64" s="3" customFormat="1" ht="78.75">
      <c r="B7" s="61" t="s">
        <v>109</v>
      </c>
      <c r="C7" s="62" t="s">
        <v>37</v>
      </c>
      <c r="D7" s="62" t="s">
        <v>110</v>
      </c>
      <c r="E7" s="62" t="s">
        <v>15</v>
      </c>
      <c r="F7" s="62" t="s">
        <v>54</v>
      </c>
      <c r="G7" s="62" t="s">
        <v>18</v>
      </c>
      <c r="H7" s="62" t="s">
        <v>93</v>
      </c>
      <c r="I7" s="62" t="s">
        <v>43</v>
      </c>
      <c r="J7" s="62" t="s">
        <v>19</v>
      </c>
      <c r="K7" s="62" t="s">
        <v>228</v>
      </c>
      <c r="L7" s="62" t="s">
        <v>227</v>
      </c>
      <c r="M7" s="62" t="s">
        <v>102</v>
      </c>
      <c r="N7" s="62" t="s">
        <v>176</v>
      </c>
      <c r="O7" s="64" t="s">
        <v>178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235</v>
      </c>
      <c r="L8" s="33"/>
      <c r="M8" s="33" t="s">
        <v>231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"/>
      <c r="Q10" s="1"/>
      <c r="R10" s="1"/>
      <c r="S10" s="1"/>
      <c r="T10" s="1"/>
      <c r="U10" s="1"/>
      <c r="BL10" s="1"/>
    </row>
    <row r="11" spans="2:64" ht="20.25" customHeight="1">
      <c r="B11" s="101" t="s">
        <v>243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2:64">
      <c r="B12" s="101" t="s">
        <v>105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2:64">
      <c r="B13" s="101" t="s">
        <v>226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2:64">
      <c r="B14" s="101" t="s">
        <v>234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2:64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2:64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2:1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2:1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1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15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1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1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1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2:1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2:1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1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1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1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15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15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15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1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1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1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8" t="s">
        <v>173</v>
      </c>
      <c r="C1" s="80" t="s" vm="1">
        <v>244</v>
      </c>
    </row>
    <row r="2" spans="2:56">
      <c r="B2" s="58" t="s">
        <v>172</v>
      </c>
      <c r="C2" s="80" t="s">
        <v>245</v>
      </c>
    </row>
    <row r="3" spans="2:56">
      <c r="B3" s="58" t="s">
        <v>174</v>
      </c>
      <c r="C3" s="80" t="s">
        <v>246</v>
      </c>
    </row>
    <row r="4" spans="2:56">
      <c r="B4" s="58" t="s">
        <v>175</v>
      </c>
      <c r="C4" s="80">
        <v>12146</v>
      </c>
    </row>
    <row r="6" spans="2:56" ht="26.25" customHeight="1">
      <c r="B6" s="137" t="s">
        <v>207</v>
      </c>
      <c r="C6" s="138"/>
      <c r="D6" s="138"/>
      <c r="E6" s="138"/>
      <c r="F6" s="138"/>
      <c r="G6" s="138"/>
      <c r="H6" s="138"/>
      <c r="I6" s="138"/>
      <c r="J6" s="139"/>
    </row>
    <row r="7" spans="2:56" s="3" customFormat="1" ht="78.75">
      <c r="B7" s="61" t="s">
        <v>109</v>
      </c>
      <c r="C7" s="63" t="s">
        <v>45</v>
      </c>
      <c r="D7" s="63" t="s">
        <v>77</v>
      </c>
      <c r="E7" s="63" t="s">
        <v>46</v>
      </c>
      <c r="F7" s="63" t="s">
        <v>93</v>
      </c>
      <c r="G7" s="63" t="s">
        <v>218</v>
      </c>
      <c r="H7" s="63" t="s">
        <v>176</v>
      </c>
      <c r="I7" s="65" t="s">
        <v>177</v>
      </c>
      <c r="J7" s="79" t="s">
        <v>238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232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9"/>
      <c r="C11" s="103"/>
      <c r="D11" s="103"/>
      <c r="E11" s="103"/>
      <c r="F11" s="103"/>
      <c r="G11" s="103"/>
      <c r="H11" s="103"/>
      <c r="I11" s="103"/>
      <c r="J11" s="103"/>
    </row>
    <row r="12" spans="2:56">
      <c r="B12" s="109"/>
      <c r="C12" s="103"/>
      <c r="D12" s="103"/>
      <c r="E12" s="103"/>
      <c r="F12" s="103"/>
      <c r="G12" s="103"/>
      <c r="H12" s="103"/>
      <c r="I12" s="103"/>
      <c r="J12" s="103"/>
    </row>
    <row r="13" spans="2:56">
      <c r="B13" s="103"/>
      <c r="C13" s="103"/>
      <c r="D13" s="103"/>
      <c r="E13" s="103"/>
      <c r="F13" s="103"/>
      <c r="G13" s="103"/>
      <c r="H13" s="103"/>
      <c r="I13" s="103"/>
      <c r="J13" s="103"/>
    </row>
    <row r="14" spans="2:56">
      <c r="B14" s="103"/>
      <c r="C14" s="103"/>
      <c r="D14" s="103"/>
      <c r="E14" s="103"/>
      <c r="F14" s="103"/>
      <c r="G14" s="103"/>
      <c r="H14" s="103"/>
      <c r="I14" s="103"/>
      <c r="J14" s="103"/>
    </row>
    <row r="15" spans="2:56">
      <c r="B15" s="103"/>
      <c r="C15" s="103"/>
      <c r="D15" s="103"/>
      <c r="E15" s="103"/>
      <c r="F15" s="103"/>
      <c r="G15" s="103"/>
      <c r="H15" s="103"/>
      <c r="I15" s="103"/>
      <c r="J15" s="103"/>
    </row>
    <row r="16" spans="2:56">
      <c r="B16" s="103"/>
      <c r="C16" s="103"/>
      <c r="D16" s="103"/>
      <c r="E16" s="103"/>
      <c r="F16" s="103"/>
      <c r="G16" s="103"/>
      <c r="H16" s="103"/>
      <c r="I16" s="103"/>
      <c r="J16" s="103"/>
    </row>
    <row r="17" spans="2:10">
      <c r="B17" s="103"/>
      <c r="C17" s="103"/>
      <c r="D17" s="103"/>
      <c r="E17" s="103"/>
      <c r="F17" s="103"/>
      <c r="G17" s="103"/>
      <c r="H17" s="103"/>
      <c r="I17" s="103"/>
      <c r="J17" s="103"/>
    </row>
    <row r="18" spans="2:10">
      <c r="B18" s="103"/>
      <c r="C18" s="103"/>
      <c r="D18" s="103"/>
      <c r="E18" s="103"/>
      <c r="F18" s="103"/>
      <c r="G18" s="103"/>
      <c r="H18" s="103"/>
      <c r="I18" s="103"/>
      <c r="J18" s="103"/>
    </row>
    <row r="19" spans="2:10">
      <c r="B19" s="103"/>
      <c r="C19" s="103"/>
      <c r="D19" s="103"/>
      <c r="E19" s="103"/>
      <c r="F19" s="103"/>
      <c r="G19" s="103"/>
      <c r="H19" s="103"/>
      <c r="I19" s="103"/>
      <c r="J19" s="103"/>
    </row>
    <row r="20" spans="2:10">
      <c r="B20" s="103"/>
      <c r="C20" s="103"/>
      <c r="D20" s="103"/>
      <c r="E20" s="103"/>
      <c r="F20" s="103"/>
      <c r="G20" s="103"/>
      <c r="H20" s="103"/>
      <c r="I20" s="103"/>
      <c r="J20" s="103"/>
    </row>
    <row r="21" spans="2:10">
      <c r="B21" s="103"/>
      <c r="C21" s="103"/>
      <c r="D21" s="103"/>
      <c r="E21" s="103"/>
      <c r="F21" s="103"/>
      <c r="G21" s="103"/>
      <c r="H21" s="103"/>
      <c r="I21" s="103"/>
      <c r="J21" s="103"/>
    </row>
    <row r="22" spans="2:10">
      <c r="B22" s="103"/>
      <c r="C22" s="103"/>
      <c r="D22" s="103"/>
      <c r="E22" s="103"/>
      <c r="F22" s="103"/>
      <c r="G22" s="103"/>
      <c r="H22" s="103"/>
      <c r="I22" s="103"/>
      <c r="J22" s="103"/>
    </row>
    <row r="23" spans="2:10">
      <c r="B23" s="103"/>
      <c r="C23" s="103"/>
      <c r="D23" s="103"/>
      <c r="E23" s="103"/>
      <c r="F23" s="103"/>
      <c r="G23" s="103"/>
      <c r="H23" s="103"/>
      <c r="I23" s="103"/>
      <c r="J23" s="103"/>
    </row>
    <row r="24" spans="2:10">
      <c r="B24" s="103"/>
      <c r="C24" s="103"/>
      <c r="D24" s="103"/>
      <c r="E24" s="103"/>
      <c r="F24" s="103"/>
      <c r="G24" s="103"/>
      <c r="H24" s="103"/>
      <c r="I24" s="103"/>
      <c r="J24" s="103"/>
    </row>
    <row r="25" spans="2:10">
      <c r="B25" s="103"/>
      <c r="C25" s="103"/>
      <c r="D25" s="103"/>
      <c r="E25" s="103"/>
      <c r="F25" s="103"/>
      <c r="G25" s="103"/>
      <c r="H25" s="103"/>
      <c r="I25" s="103"/>
      <c r="J25" s="103"/>
    </row>
    <row r="26" spans="2:10">
      <c r="B26" s="103"/>
      <c r="C26" s="103"/>
      <c r="D26" s="103"/>
      <c r="E26" s="103"/>
      <c r="F26" s="103"/>
      <c r="G26" s="103"/>
      <c r="H26" s="103"/>
      <c r="I26" s="103"/>
      <c r="J26" s="103"/>
    </row>
    <row r="27" spans="2:10">
      <c r="B27" s="103"/>
      <c r="C27" s="103"/>
      <c r="D27" s="103"/>
      <c r="E27" s="103"/>
      <c r="F27" s="103"/>
      <c r="G27" s="103"/>
      <c r="H27" s="103"/>
      <c r="I27" s="103"/>
      <c r="J27" s="103"/>
    </row>
    <row r="28" spans="2:10">
      <c r="B28" s="103"/>
      <c r="C28" s="103"/>
      <c r="D28" s="103"/>
      <c r="E28" s="103"/>
      <c r="F28" s="103"/>
      <c r="G28" s="103"/>
      <c r="H28" s="103"/>
      <c r="I28" s="103"/>
      <c r="J28" s="103"/>
    </row>
    <row r="29" spans="2:10">
      <c r="B29" s="103"/>
      <c r="C29" s="103"/>
      <c r="D29" s="103"/>
      <c r="E29" s="103"/>
      <c r="F29" s="103"/>
      <c r="G29" s="103"/>
      <c r="H29" s="103"/>
      <c r="I29" s="103"/>
      <c r="J29" s="103"/>
    </row>
    <row r="30" spans="2:10">
      <c r="B30" s="103"/>
      <c r="C30" s="103"/>
      <c r="D30" s="103"/>
      <c r="E30" s="103"/>
      <c r="F30" s="103"/>
      <c r="G30" s="103"/>
      <c r="H30" s="103"/>
      <c r="I30" s="103"/>
      <c r="J30" s="103"/>
    </row>
    <row r="31" spans="2:10">
      <c r="B31" s="103"/>
      <c r="C31" s="103"/>
      <c r="D31" s="103"/>
      <c r="E31" s="103"/>
      <c r="F31" s="103"/>
      <c r="G31" s="103"/>
      <c r="H31" s="103"/>
      <c r="I31" s="103"/>
      <c r="J31" s="103"/>
    </row>
    <row r="32" spans="2:10">
      <c r="B32" s="103"/>
      <c r="C32" s="103"/>
      <c r="D32" s="103"/>
      <c r="E32" s="103"/>
      <c r="F32" s="103"/>
      <c r="G32" s="103"/>
      <c r="H32" s="103"/>
      <c r="I32" s="103"/>
      <c r="J32" s="103"/>
    </row>
    <row r="33" spans="2:10">
      <c r="B33" s="103"/>
      <c r="C33" s="103"/>
      <c r="D33" s="103"/>
      <c r="E33" s="103"/>
      <c r="F33" s="103"/>
      <c r="G33" s="103"/>
      <c r="H33" s="103"/>
      <c r="I33" s="103"/>
      <c r="J33" s="103"/>
    </row>
    <row r="34" spans="2:10">
      <c r="B34" s="103"/>
      <c r="C34" s="103"/>
      <c r="D34" s="103"/>
      <c r="E34" s="103"/>
      <c r="F34" s="103"/>
      <c r="G34" s="103"/>
      <c r="H34" s="103"/>
      <c r="I34" s="103"/>
      <c r="J34" s="103"/>
    </row>
    <row r="35" spans="2:10">
      <c r="B35" s="103"/>
      <c r="C35" s="103"/>
      <c r="D35" s="103"/>
      <c r="E35" s="103"/>
      <c r="F35" s="103"/>
      <c r="G35" s="103"/>
      <c r="H35" s="103"/>
      <c r="I35" s="103"/>
      <c r="J35" s="103"/>
    </row>
    <row r="36" spans="2:10">
      <c r="B36" s="103"/>
      <c r="C36" s="103"/>
      <c r="D36" s="103"/>
      <c r="E36" s="103"/>
      <c r="F36" s="103"/>
      <c r="G36" s="103"/>
      <c r="H36" s="103"/>
      <c r="I36" s="103"/>
      <c r="J36" s="103"/>
    </row>
    <row r="37" spans="2:10">
      <c r="B37" s="103"/>
      <c r="C37" s="103"/>
      <c r="D37" s="103"/>
      <c r="E37" s="103"/>
      <c r="F37" s="103"/>
      <c r="G37" s="103"/>
      <c r="H37" s="103"/>
      <c r="I37" s="103"/>
      <c r="J37" s="103"/>
    </row>
    <row r="38" spans="2:10">
      <c r="B38" s="103"/>
      <c r="C38" s="103"/>
      <c r="D38" s="103"/>
      <c r="E38" s="103"/>
      <c r="F38" s="103"/>
      <c r="G38" s="103"/>
      <c r="H38" s="103"/>
      <c r="I38" s="103"/>
      <c r="J38" s="103"/>
    </row>
    <row r="39" spans="2:10">
      <c r="B39" s="103"/>
      <c r="C39" s="103"/>
      <c r="D39" s="103"/>
      <c r="E39" s="103"/>
      <c r="F39" s="103"/>
      <c r="G39" s="103"/>
      <c r="H39" s="103"/>
      <c r="I39" s="103"/>
      <c r="J39" s="103"/>
    </row>
    <row r="40" spans="2:10">
      <c r="B40" s="103"/>
      <c r="C40" s="103"/>
      <c r="D40" s="103"/>
      <c r="E40" s="103"/>
      <c r="F40" s="103"/>
      <c r="G40" s="103"/>
      <c r="H40" s="103"/>
      <c r="I40" s="103"/>
      <c r="J40" s="103"/>
    </row>
    <row r="41" spans="2:10">
      <c r="B41" s="103"/>
      <c r="C41" s="103"/>
      <c r="D41" s="103"/>
      <c r="E41" s="103"/>
      <c r="F41" s="103"/>
      <c r="G41" s="103"/>
      <c r="H41" s="103"/>
      <c r="I41" s="103"/>
      <c r="J41" s="103"/>
    </row>
    <row r="42" spans="2:10">
      <c r="B42" s="103"/>
      <c r="C42" s="103"/>
      <c r="D42" s="103"/>
      <c r="E42" s="103"/>
      <c r="F42" s="103"/>
      <c r="G42" s="103"/>
      <c r="H42" s="103"/>
      <c r="I42" s="103"/>
      <c r="J42" s="103"/>
    </row>
    <row r="43" spans="2:10">
      <c r="B43" s="103"/>
      <c r="C43" s="103"/>
      <c r="D43" s="103"/>
      <c r="E43" s="103"/>
      <c r="F43" s="103"/>
      <c r="G43" s="103"/>
      <c r="H43" s="103"/>
      <c r="I43" s="103"/>
      <c r="J43" s="103"/>
    </row>
    <row r="44" spans="2:10">
      <c r="B44" s="103"/>
      <c r="C44" s="103"/>
      <c r="D44" s="103"/>
      <c r="E44" s="103"/>
      <c r="F44" s="103"/>
      <c r="G44" s="103"/>
      <c r="H44" s="103"/>
      <c r="I44" s="103"/>
      <c r="J44" s="103"/>
    </row>
    <row r="45" spans="2:10">
      <c r="B45" s="103"/>
      <c r="C45" s="103"/>
      <c r="D45" s="103"/>
      <c r="E45" s="103"/>
      <c r="F45" s="103"/>
      <c r="G45" s="103"/>
      <c r="H45" s="103"/>
      <c r="I45" s="103"/>
      <c r="J45" s="103"/>
    </row>
    <row r="46" spans="2:10">
      <c r="B46" s="103"/>
      <c r="C46" s="103"/>
      <c r="D46" s="103"/>
      <c r="E46" s="103"/>
      <c r="F46" s="103"/>
      <c r="G46" s="103"/>
      <c r="H46" s="103"/>
      <c r="I46" s="103"/>
      <c r="J46" s="103"/>
    </row>
    <row r="47" spans="2:10">
      <c r="B47" s="103"/>
      <c r="C47" s="103"/>
      <c r="D47" s="103"/>
      <c r="E47" s="103"/>
      <c r="F47" s="103"/>
      <c r="G47" s="103"/>
      <c r="H47" s="103"/>
      <c r="I47" s="103"/>
      <c r="J47" s="103"/>
    </row>
    <row r="48" spans="2:10">
      <c r="B48" s="103"/>
      <c r="C48" s="103"/>
      <c r="D48" s="103"/>
      <c r="E48" s="103"/>
      <c r="F48" s="103"/>
      <c r="G48" s="103"/>
      <c r="H48" s="103"/>
      <c r="I48" s="103"/>
      <c r="J48" s="103"/>
    </row>
    <row r="49" spans="2:10">
      <c r="B49" s="103"/>
      <c r="C49" s="103"/>
      <c r="D49" s="103"/>
      <c r="E49" s="103"/>
      <c r="F49" s="103"/>
      <c r="G49" s="103"/>
      <c r="H49" s="103"/>
      <c r="I49" s="103"/>
      <c r="J49" s="103"/>
    </row>
    <row r="50" spans="2:10">
      <c r="B50" s="103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3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3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3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3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3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3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3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3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3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3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3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3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3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3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3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3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3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3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3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3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3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3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3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3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3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3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3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3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3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3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3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3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3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3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3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3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3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3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3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3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3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3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3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3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3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3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3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3"/>
      <c r="C98" s="103"/>
      <c r="D98" s="103"/>
      <c r="E98" s="103"/>
      <c r="F98" s="103"/>
      <c r="G98" s="103"/>
      <c r="H98" s="103"/>
      <c r="I98" s="103"/>
      <c r="J98" s="103"/>
    </row>
    <row r="99" spans="2:10">
      <c r="B99" s="103"/>
      <c r="C99" s="103"/>
      <c r="D99" s="103"/>
      <c r="E99" s="103"/>
      <c r="F99" s="103"/>
      <c r="G99" s="103"/>
      <c r="H99" s="103"/>
      <c r="I99" s="103"/>
      <c r="J99" s="103"/>
    </row>
    <row r="100" spans="2:10">
      <c r="B100" s="103"/>
      <c r="C100" s="103"/>
      <c r="D100" s="103"/>
      <c r="E100" s="103"/>
      <c r="F100" s="103"/>
      <c r="G100" s="103"/>
      <c r="H100" s="103"/>
      <c r="I100" s="103"/>
      <c r="J100" s="103"/>
    </row>
    <row r="101" spans="2:10">
      <c r="B101" s="103"/>
      <c r="C101" s="103"/>
      <c r="D101" s="103"/>
      <c r="E101" s="103"/>
      <c r="F101" s="103"/>
      <c r="G101" s="103"/>
      <c r="H101" s="103"/>
      <c r="I101" s="103"/>
      <c r="J101" s="103"/>
    </row>
    <row r="102" spans="2:10">
      <c r="B102" s="103"/>
      <c r="C102" s="103"/>
      <c r="D102" s="103"/>
      <c r="E102" s="103"/>
      <c r="F102" s="103"/>
      <c r="G102" s="103"/>
      <c r="H102" s="103"/>
      <c r="I102" s="103"/>
      <c r="J102" s="103"/>
    </row>
    <row r="103" spans="2:10">
      <c r="B103" s="103"/>
      <c r="C103" s="103"/>
      <c r="D103" s="103"/>
      <c r="E103" s="103"/>
      <c r="F103" s="103"/>
      <c r="G103" s="103"/>
      <c r="H103" s="103"/>
      <c r="I103" s="103"/>
      <c r="J103" s="103"/>
    </row>
    <row r="104" spans="2:10">
      <c r="B104" s="103"/>
      <c r="C104" s="103"/>
      <c r="D104" s="103"/>
      <c r="E104" s="103"/>
      <c r="F104" s="103"/>
      <c r="G104" s="103"/>
      <c r="H104" s="103"/>
      <c r="I104" s="103"/>
      <c r="J104" s="103"/>
    </row>
    <row r="105" spans="2:10">
      <c r="B105" s="103"/>
      <c r="C105" s="103"/>
      <c r="D105" s="103"/>
      <c r="E105" s="103"/>
      <c r="F105" s="103"/>
      <c r="G105" s="103"/>
      <c r="H105" s="103"/>
      <c r="I105" s="103"/>
      <c r="J105" s="103"/>
    </row>
    <row r="106" spans="2:10">
      <c r="B106" s="103"/>
      <c r="C106" s="103"/>
      <c r="D106" s="103"/>
      <c r="E106" s="103"/>
      <c r="F106" s="103"/>
      <c r="G106" s="103"/>
      <c r="H106" s="103"/>
      <c r="I106" s="103"/>
      <c r="J106" s="103"/>
    </row>
    <row r="107" spans="2:10">
      <c r="B107" s="103"/>
      <c r="C107" s="103"/>
      <c r="D107" s="103"/>
      <c r="E107" s="103"/>
      <c r="F107" s="103"/>
      <c r="G107" s="103"/>
      <c r="H107" s="103"/>
      <c r="I107" s="103"/>
      <c r="J107" s="103"/>
    </row>
    <row r="108" spans="2:10">
      <c r="B108" s="103"/>
      <c r="C108" s="103"/>
      <c r="D108" s="103"/>
      <c r="E108" s="103"/>
      <c r="F108" s="103"/>
      <c r="G108" s="103"/>
      <c r="H108" s="103"/>
      <c r="I108" s="103"/>
      <c r="J108" s="103"/>
    </row>
    <row r="109" spans="2:10">
      <c r="B109" s="103"/>
      <c r="C109" s="103"/>
      <c r="D109" s="103"/>
      <c r="E109" s="103"/>
      <c r="F109" s="103"/>
      <c r="G109" s="103"/>
      <c r="H109" s="103"/>
      <c r="I109" s="103"/>
      <c r="J109" s="103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173</v>
      </c>
      <c r="C1" s="80" t="s" vm="1">
        <v>244</v>
      </c>
    </row>
    <row r="2" spans="2:60">
      <c r="B2" s="58" t="s">
        <v>172</v>
      </c>
      <c r="C2" s="80" t="s">
        <v>245</v>
      </c>
    </row>
    <row r="3" spans="2:60">
      <c r="B3" s="58" t="s">
        <v>174</v>
      </c>
      <c r="C3" s="80" t="s">
        <v>246</v>
      </c>
    </row>
    <row r="4" spans="2:60">
      <c r="B4" s="58" t="s">
        <v>175</v>
      </c>
      <c r="C4" s="80">
        <v>12146</v>
      </c>
    </row>
    <row r="6" spans="2:60" ht="26.25" customHeight="1">
      <c r="B6" s="137" t="s">
        <v>208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60" s="3" customFormat="1" ht="66">
      <c r="B7" s="61" t="s">
        <v>109</v>
      </c>
      <c r="C7" s="61" t="s">
        <v>110</v>
      </c>
      <c r="D7" s="61" t="s">
        <v>15</v>
      </c>
      <c r="E7" s="61" t="s">
        <v>16</v>
      </c>
      <c r="F7" s="61" t="s">
        <v>47</v>
      </c>
      <c r="G7" s="61" t="s">
        <v>93</v>
      </c>
      <c r="H7" s="61" t="s">
        <v>44</v>
      </c>
      <c r="I7" s="61" t="s">
        <v>102</v>
      </c>
      <c r="J7" s="61" t="s">
        <v>176</v>
      </c>
      <c r="K7" s="61" t="s">
        <v>177</v>
      </c>
    </row>
    <row r="8" spans="2:60" s="3" customFormat="1" ht="21.75" customHeight="1">
      <c r="B8" s="16"/>
      <c r="C8" s="72"/>
      <c r="D8" s="17"/>
      <c r="E8" s="17"/>
      <c r="F8" s="17" t="s">
        <v>20</v>
      </c>
      <c r="G8" s="17"/>
      <c r="H8" s="17" t="s">
        <v>20</v>
      </c>
      <c r="I8" s="17" t="s">
        <v>231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9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2:60">
      <c r="B12" s="109"/>
      <c r="C12" s="103"/>
      <c r="D12" s="103"/>
      <c r="E12" s="103"/>
      <c r="F12" s="103"/>
      <c r="G12" s="103"/>
      <c r="H12" s="103"/>
      <c r="I12" s="103"/>
      <c r="J12" s="103"/>
      <c r="K12" s="10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173</v>
      </c>
      <c r="C1" s="80" t="s" vm="1">
        <v>244</v>
      </c>
    </row>
    <row r="2" spans="2:60">
      <c r="B2" s="58" t="s">
        <v>172</v>
      </c>
      <c r="C2" s="80" t="s">
        <v>245</v>
      </c>
    </row>
    <row r="3" spans="2:60">
      <c r="B3" s="58" t="s">
        <v>174</v>
      </c>
      <c r="C3" s="80" t="s">
        <v>246</v>
      </c>
    </row>
    <row r="4" spans="2:60">
      <c r="B4" s="58" t="s">
        <v>175</v>
      </c>
      <c r="C4" s="80">
        <v>12146</v>
      </c>
    </row>
    <row r="6" spans="2:60" ht="26.25" customHeight="1">
      <c r="B6" s="137" t="s">
        <v>209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60" s="3" customFormat="1" ht="78.75">
      <c r="B7" s="61" t="s">
        <v>109</v>
      </c>
      <c r="C7" s="63" t="s">
        <v>37</v>
      </c>
      <c r="D7" s="63" t="s">
        <v>15</v>
      </c>
      <c r="E7" s="63" t="s">
        <v>16</v>
      </c>
      <c r="F7" s="63" t="s">
        <v>47</v>
      </c>
      <c r="G7" s="63" t="s">
        <v>93</v>
      </c>
      <c r="H7" s="63" t="s">
        <v>44</v>
      </c>
      <c r="I7" s="63" t="s">
        <v>102</v>
      </c>
      <c r="J7" s="63" t="s">
        <v>176</v>
      </c>
      <c r="K7" s="65" t="s">
        <v>177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231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9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2:60">
      <c r="B12" s="109"/>
      <c r="C12" s="103"/>
      <c r="D12" s="103"/>
      <c r="E12" s="103"/>
      <c r="F12" s="103"/>
      <c r="G12" s="103"/>
      <c r="H12" s="103"/>
      <c r="I12" s="103"/>
      <c r="J12" s="103"/>
      <c r="K12" s="10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8" t="s">
        <v>173</v>
      </c>
      <c r="C1" s="80" t="s" vm="1">
        <v>244</v>
      </c>
    </row>
    <row r="2" spans="2:47">
      <c r="B2" s="58" t="s">
        <v>172</v>
      </c>
      <c r="C2" s="80" t="s">
        <v>245</v>
      </c>
    </row>
    <row r="3" spans="2:47">
      <c r="B3" s="58" t="s">
        <v>174</v>
      </c>
      <c r="C3" s="80" t="s">
        <v>246</v>
      </c>
    </row>
    <row r="4" spans="2:47">
      <c r="B4" s="58" t="s">
        <v>175</v>
      </c>
      <c r="C4" s="80">
        <v>12146</v>
      </c>
    </row>
    <row r="6" spans="2:47" ht="26.25" customHeight="1">
      <c r="B6" s="137" t="s">
        <v>210</v>
      </c>
      <c r="C6" s="138"/>
      <c r="D6" s="139"/>
    </row>
    <row r="7" spans="2:47" s="3" customFormat="1" ht="33">
      <c r="B7" s="61" t="s">
        <v>109</v>
      </c>
      <c r="C7" s="66" t="s">
        <v>99</v>
      </c>
      <c r="D7" s="67" t="s">
        <v>98</v>
      </c>
    </row>
    <row r="8" spans="2:47" s="3" customFormat="1">
      <c r="B8" s="16"/>
      <c r="C8" s="33" t="s">
        <v>231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03"/>
      <c r="C10" s="103"/>
      <c r="D10" s="10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09"/>
      <c r="C11" s="103"/>
      <c r="D11" s="103"/>
    </row>
    <row r="12" spans="2:47">
      <c r="B12" s="109"/>
      <c r="C12" s="103"/>
      <c r="D12" s="10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103"/>
      <c r="C13" s="103"/>
      <c r="D13" s="10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103"/>
      <c r="C14" s="103"/>
      <c r="D14" s="103"/>
    </row>
    <row r="15" spans="2:47">
      <c r="B15" s="103"/>
      <c r="C15" s="103"/>
      <c r="D15" s="10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103"/>
      <c r="C16" s="103"/>
      <c r="D16" s="10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103"/>
      <c r="C17" s="103"/>
      <c r="D17" s="103"/>
    </row>
    <row r="18" spans="2:4">
      <c r="B18" s="103"/>
      <c r="C18" s="103"/>
      <c r="D18" s="103"/>
    </row>
    <row r="19" spans="2:4">
      <c r="B19" s="103"/>
      <c r="C19" s="103"/>
      <c r="D19" s="103"/>
    </row>
    <row r="20" spans="2:4">
      <c r="B20" s="103"/>
      <c r="C20" s="103"/>
      <c r="D20" s="103"/>
    </row>
    <row r="21" spans="2:4">
      <c r="B21" s="103"/>
      <c r="C21" s="103"/>
      <c r="D21" s="103"/>
    </row>
    <row r="22" spans="2:4">
      <c r="B22" s="103"/>
      <c r="C22" s="103"/>
      <c r="D22" s="103"/>
    </row>
    <row r="23" spans="2:4">
      <c r="B23" s="103"/>
      <c r="C23" s="103"/>
      <c r="D23" s="103"/>
    </row>
    <row r="24" spans="2:4">
      <c r="B24" s="103"/>
      <c r="C24" s="103"/>
      <c r="D24" s="103"/>
    </row>
    <row r="25" spans="2:4">
      <c r="B25" s="103"/>
      <c r="C25" s="103"/>
      <c r="D25" s="103"/>
    </row>
    <row r="26" spans="2:4">
      <c r="B26" s="103"/>
      <c r="C26" s="103"/>
      <c r="D26" s="103"/>
    </row>
    <row r="27" spans="2:4">
      <c r="B27" s="103"/>
      <c r="C27" s="103"/>
      <c r="D27" s="103"/>
    </row>
    <row r="28" spans="2:4">
      <c r="B28" s="103"/>
      <c r="C28" s="103"/>
      <c r="D28" s="103"/>
    </row>
    <row r="29" spans="2:4">
      <c r="B29" s="103"/>
      <c r="C29" s="103"/>
      <c r="D29" s="103"/>
    </row>
    <row r="30" spans="2:4">
      <c r="B30" s="103"/>
      <c r="C30" s="103"/>
      <c r="D30" s="103"/>
    </row>
    <row r="31" spans="2:4">
      <c r="B31" s="103"/>
      <c r="C31" s="103"/>
      <c r="D31" s="103"/>
    </row>
    <row r="32" spans="2:4">
      <c r="B32" s="103"/>
      <c r="C32" s="103"/>
      <c r="D32" s="103"/>
    </row>
    <row r="33" spans="2:4">
      <c r="B33" s="103"/>
      <c r="C33" s="103"/>
      <c r="D33" s="103"/>
    </row>
    <row r="34" spans="2:4">
      <c r="B34" s="103"/>
      <c r="C34" s="103"/>
      <c r="D34" s="103"/>
    </row>
    <row r="35" spans="2:4">
      <c r="B35" s="103"/>
      <c r="C35" s="103"/>
      <c r="D35" s="103"/>
    </row>
    <row r="36" spans="2:4">
      <c r="B36" s="103"/>
      <c r="C36" s="103"/>
      <c r="D36" s="103"/>
    </row>
    <row r="37" spans="2:4">
      <c r="B37" s="103"/>
      <c r="C37" s="103"/>
      <c r="D37" s="103"/>
    </row>
    <row r="38" spans="2:4">
      <c r="B38" s="103"/>
      <c r="C38" s="103"/>
      <c r="D38" s="103"/>
    </row>
    <row r="39" spans="2:4">
      <c r="B39" s="103"/>
      <c r="C39" s="103"/>
      <c r="D39" s="103"/>
    </row>
    <row r="40" spans="2:4">
      <c r="B40" s="103"/>
      <c r="C40" s="103"/>
      <c r="D40" s="103"/>
    </row>
    <row r="41" spans="2:4">
      <c r="B41" s="103"/>
      <c r="C41" s="103"/>
      <c r="D41" s="103"/>
    </row>
    <row r="42" spans="2:4">
      <c r="B42" s="103"/>
      <c r="C42" s="103"/>
      <c r="D42" s="103"/>
    </row>
    <row r="43" spans="2:4">
      <c r="B43" s="103"/>
      <c r="C43" s="103"/>
      <c r="D43" s="103"/>
    </row>
    <row r="44" spans="2:4">
      <c r="B44" s="103"/>
      <c r="C44" s="103"/>
      <c r="D44" s="103"/>
    </row>
    <row r="45" spans="2:4">
      <c r="B45" s="103"/>
      <c r="C45" s="103"/>
      <c r="D45" s="103"/>
    </row>
    <row r="46" spans="2:4">
      <c r="B46" s="103"/>
      <c r="C46" s="103"/>
      <c r="D46" s="103"/>
    </row>
    <row r="47" spans="2:4">
      <c r="B47" s="103"/>
      <c r="C47" s="103"/>
      <c r="D47" s="103"/>
    </row>
    <row r="48" spans="2:4">
      <c r="B48" s="103"/>
      <c r="C48" s="103"/>
      <c r="D48" s="103"/>
    </row>
    <row r="49" spans="2:4">
      <c r="B49" s="103"/>
      <c r="C49" s="103"/>
      <c r="D49" s="103"/>
    </row>
    <row r="50" spans="2:4">
      <c r="B50" s="103"/>
      <c r="C50" s="103"/>
      <c r="D50" s="103"/>
    </row>
    <row r="51" spans="2:4">
      <c r="B51" s="103"/>
      <c r="C51" s="103"/>
      <c r="D51" s="103"/>
    </row>
    <row r="52" spans="2:4">
      <c r="B52" s="103"/>
      <c r="C52" s="103"/>
      <c r="D52" s="103"/>
    </row>
    <row r="53" spans="2:4">
      <c r="B53" s="103"/>
      <c r="C53" s="103"/>
      <c r="D53" s="103"/>
    </row>
    <row r="54" spans="2:4">
      <c r="B54" s="103"/>
      <c r="C54" s="103"/>
      <c r="D54" s="103"/>
    </row>
    <row r="55" spans="2:4">
      <c r="B55" s="103"/>
      <c r="C55" s="103"/>
      <c r="D55" s="103"/>
    </row>
    <row r="56" spans="2:4">
      <c r="B56" s="103"/>
      <c r="C56" s="103"/>
      <c r="D56" s="103"/>
    </row>
    <row r="57" spans="2:4">
      <c r="B57" s="103"/>
      <c r="C57" s="103"/>
      <c r="D57" s="103"/>
    </row>
    <row r="58" spans="2:4">
      <c r="B58" s="103"/>
      <c r="C58" s="103"/>
      <c r="D58" s="103"/>
    </row>
    <row r="59" spans="2:4">
      <c r="B59" s="103"/>
      <c r="C59" s="103"/>
      <c r="D59" s="103"/>
    </row>
    <row r="60" spans="2:4">
      <c r="B60" s="103"/>
      <c r="C60" s="103"/>
      <c r="D60" s="103"/>
    </row>
    <row r="61" spans="2:4">
      <c r="B61" s="103"/>
      <c r="C61" s="103"/>
      <c r="D61" s="103"/>
    </row>
    <row r="62" spans="2:4">
      <c r="B62" s="103"/>
      <c r="C62" s="103"/>
      <c r="D62" s="103"/>
    </row>
    <row r="63" spans="2:4">
      <c r="B63" s="103"/>
      <c r="C63" s="103"/>
      <c r="D63" s="103"/>
    </row>
    <row r="64" spans="2:4">
      <c r="B64" s="103"/>
      <c r="C64" s="103"/>
      <c r="D64" s="103"/>
    </row>
    <row r="65" spans="2:4">
      <c r="B65" s="103"/>
      <c r="C65" s="103"/>
      <c r="D65" s="103"/>
    </row>
    <row r="66" spans="2:4">
      <c r="B66" s="103"/>
      <c r="C66" s="103"/>
      <c r="D66" s="103"/>
    </row>
    <row r="67" spans="2:4">
      <c r="B67" s="103"/>
      <c r="C67" s="103"/>
      <c r="D67" s="103"/>
    </row>
    <row r="68" spans="2:4">
      <c r="B68" s="103"/>
      <c r="C68" s="103"/>
      <c r="D68" s="103"/>
    </row>
    <row r="69" spans="2:4">
      <c r="B69" s="103"/>
      <c r="C69" s="103"/>
      <c r="D69" s="103"/>
    </row>
    <row r="70" spans="2:4">
      <c r="B70" s="103"/>
      <c r="C70" s="103"/>
      <c r="D70" s="103"/>
    </row>
    <row r="71" spans="2:4">
      <c r="B71" s="103"/>
      <c r="C71" s="103"/>
      <c r="D71" s="103"/>
    </row>
    <row r="72" spans="2:4">
      <c r="B72" s="103"/>
      <c r="C72" s="103"/>
      <c r="D72" s="103"/>
    </row>
    <row r="73" spans="2:4">
      <c r="B73" s="103"/>
      <c r="C73" s="103"/>
      <c r="D73" s="103"/>
    </row>
    <row r="74" spans="2:4">
      <c r="B74" s="103"/>
      <c r="C74" s="103"/>
      <c r="D74" s="103"/>
    </row>
    <row r="75" spans="2:4">
      <c r="B75" s="103"/>
      <c r="C75" s="103"/>
      <c r="D75" s="103"/>
    </row>
    <row r="76" spans="2:4">
      <c r="B76" s="103"/>
      <c r="C76" s="103"/>
      <c r="D76" s="103"/>
    </row>
    <row r="77" spans="2:4">
      <c r="B77" s="103"/>
      <c r="C77" s="103"/>
      <c r="D77" s="103"/>
    </row>
    <row r="78" spans="2:4">
      <c r="B78" s="103"/>
      <c r="C78" s="103"/>
      <c r="D78" s="103"/>
    </row>
    <row r="79" spans="2:4">
      <c r="B79" s="103"/>
      <c r="C79" s="103"/>
      <c r="D79" s="103"/>
    </row>
    <row r="80" spans="2:4">
      <c r="B80" s="103"/>
      <c r="C80" s="103"/>
      <c r="D80" s="103"/>
    </row>
    <row r="81" spans="2:4">
      <c r="B81" s="103"/>
      <c r="C81" s="103"/>
      <c r="D81" s="103"/>
    </row>
    <row r="82" spans="2:4">
      <c r="B82" s="103"/>
      <c r="C82" s="103"/>
      <c r="D82" s="103"/>
    </row>
    <row r="83" spans="2:4">
      <c r="B83" s="103"/>
      <c r="C83" s="103"/>
      <c r="D83" s="103"/>
    </row>
    <row r="84" spans="2:4">
      <c r="B84" s="103"/>
      <c r="C84" s="103"/>
      <c r="D84" s="103"/>
    </row>
    <row r="85" spans="2:4">
      <c r="B85" s="103"/>
      <c r="C85" s="103"/>
      <c r="D85" s="103"/>
    </row>
    <row r="86" spans="2:4">
      <c r="B86" s="103"/>
      <c r="C86" s="103"/>
      <c r="D86" s="103"/>
    </row>
    <row r="87" spans="2:4">
      <c r="B87" s="103"/>
      <c r="C87" s="103"/>
      <c r="D87" s="103"/>
    </row>
    <row r="88" spans="2:4">
      <c r="B88" s="103"/>
      <c r="C88" s="103"/>
      <c r="D88" s="103"/>
    </row>
    <row r="89" spans="2:4">
      <c r="B89" s="103"/>
      <c r="C89" s="103"/>
      <c r="D89" s="103"/>
    </row>
    <row r="90" spans="2:4">
      <c r="B90" s="103"/>
      <c r="C90" s="103"/>
      <c r="D90" s="103"/>
    </row>
    <row r="91" spans="2:4">
      <c r="B91" s="103"/>
      <c r="C91" s="103"/>
      <c r="D91" s="103"/>
    </row>
    <row r="92" spans="2:4">
      <c r="B92" s="103"/>
      <c r="C92" s="103"/>
      <c r="D92" s="103"/>
    </row>
    <row r="93" spans="2:4">
      <c r="B93" s="103"/>
      <c r="C93" s="103"/>
      <c r="D93" s="103"/>
    </row>
    <row r="94" spans="2:4">
      <c r="B94" s="103"/>
      <c r="C94" s="103"/>
      <c r="D94" s="103"/>
    </row>
    <row r="95" spans="2:4">
      <c r="B95" s="103"/>
      <c r="C95" s="103"/>
      <c r="D95" s="103"/>
    </row>
    <row r="96" spans="2:4">
      <c r="B96" s="103"/>
      <c r="C96" s="103"/>
      <c r="D96" s="103"/>
    </row>
    <row r="97" spans="2:4">
      <c r="B97" s="103"/>
      <c r="C97" s="103"/>
      <c r="D97" s="103"/>
    </row>
    <row r="98" spans="2:4">
      <c r="B98" s="103"/>
      <c r="C98" s="103"/>
      <c r="D98" s="103"/>
    </row>
    <row r="99" spans="2:4">
      <c r="B99" s="103"/>
      <c r="C99" s="103"/>
      <c r="D99" s="103"/>
    </row>
    <row r="100" spans="2:4">
      <c r="B100" s="103"/>
      <c r="C100" s="103"/>
      <c r="D100" s="103"/>
    </row>
    <row r="101" spans="2:4">
      <c r="B101" s="103"/>
      <c r="C101" s="103"/>
      <c r="D101" s="103"/>
    </row>
    <row r="102" spans="2:4">
      <c r="B102" s="103"/>
      <c r="C102" s="103"/>
      <c r="D102" s="103"/>
    </row>
    <row r="103" spans="2:4">
      <c r="B103" s="103"/>
      <c r="C103" s="103"/>
      <c r="D103" s="103"/>
    </row>
    <row r="104" spans="2:4">
      <c r="B104" s="103"/>
      <c r="C104" s="103"/>
      <c r="D104" s="103"/>
    </row>
    <row r="105" spans="2:4">
      <c r="B105" s="103"/>
      <c r="C105" s="103"/>
      <c r="D105" s="103"/>
    </row>
    <row r="106" spans="2:4">
      <c r="B106" s="103"/>
      <c r="C106" s="103"/>
      <c r="D106" s="103"/>
    </row>
    <row r="107" spans="2:4">
      <c r="B107" s="103"/>
      <c r="C107" s="103"/>
      <c r="D107" s="103"/>
    </row>
    <row r="108" spans="2:4">
      <c r="B108" s="103"/>
      <c r="C108" s="103"/>
      <c r="D108" s="103"/>
    </row>
    <row r="109" spans="2:4">
      <c r="B109" s="103"/>
      <c r="C109" s="103"/>
      <c r="D109" s="10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173</v>
      </c>
      <c r="C1" s="80" t="s" vm="1">
        <v>244</v>
      </c>
    </row>
    <row r="2" spans="2:18">
      <c r="B2" s="58" t="s">
        <v>172</v>
      </c>
      <c r="C2" s="80" t="s">
        <v>245</v>
      </c>
    </row>
    <row r="3" spans="2:18">
      <c r="B3" s="58" t="s">
        <v>174</v>
      </c>
      <c r="C3" s="80" t="s">
        <v>246</v>
      </c>
    </row>
    <row r="4" spans="2:18">
      <c r="B4" s="58" t="s">
        <v>175</v>
      </c>
      <c r="C4" s="80">
        <v>12146</v>
      </c>
    </row>
    <row r="6" spans="2:18" ht="26.25" customHeight="1">
      <c r="B6" s="137" t="s">
        <v>213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8" s="3" customFormat="1" ht="78.75">
      <c r="B7" s="23" t="s">
        <v>109</v>
      </c>
      <c r="C7" s="31" t="s">
        <v>37</v>
      </c>
      <c r="D7" s="31" t="s">
        <v>53</v>
      </c>
      <c r="E7" s="31" t="s">
        <v>15</v>
      </c>
      <c r="F7" s="31" t="s">
        <v>54</v>
      </c>
      <c r="G7" s="31" t="s">
        <v>94</v>
      </c>
      <c r="H7" s="31" t="s">
        <v>18</v>
      </c>
      <c r="I7" s="31" t="s">
        <v>93</v>
      </c>
      <c r="J7" s="31" t="s">
        <v>17</v>
      </c>
      <c r="K7" s="31" t="s">
        <v>211</v>
      </c>
      <c r="L7" s="31" t="s">
        <v>233</v>
      </c>
      <c r="M7" s="31" t="s">
        <v>212</v>
      </c>
      <c r="N7" s="31" t="s">
        <v>49</v>
      </c>
      <c r="O7" s="31" t="s">
        <v>176</v>
      </c>
      <c r="P7" s="32" t="s">
        <v>178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235</v>
      </c>
      <c r="M8" s="33" t="s">
        <v>231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243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105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234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8" t="s">
        <v>173</v>
      </c>
      <c r="C1" s="80" t="s" vm="1">
        <v>244</v>
      </c>
    </row>
    <row r="2" spans="2:13">
      <c r="B2" s="58" t="s">
        <v>172</v>
      </c>
      <c r="C2" s="80" t="s">
        <v>245</v>
      </c>
    </row>
    <row r="3" spans="2:13">
      <c r="B3" s="58" t="s">
        <v>174</v>
      </c>
      <c r="C3" s="80" t="s">
        <v>246</v>
      </c>
    </row>
    <row r="4" spans="2:13">
      <c r="B4" s="58" t="s">
        <v>175</v>
      </c>
      <c r="C4" s="80">
        <v>12146</v>
      </c>
    </row>
    <row r="6" spans="2:13" ht="26.25" customHeight="1">
      <c r="B6" s="126" t="s">
        <v>202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2:13" s="3" customFormat="1" ht="63">
      <c r="B7" s="13" t="s">
        <v>108</v>
      </c>
      <c r="C7" s="14" t="s">
        <v>37</v>
      </c>
      <c r="D7" s="14" t="s">
        <v>110</v>
      </c>
      <c r="E7" s="14" t="s">
        <v>15</v>
      </c>
      <c r="F7" s="14" t="s">
        <v>54</v>
      </c>
      <c r="G7" s="14" t="s">
        <v>93</v>
      </c>
      <c r="H7" s="14" t="s">
        <v>17</v>
      </c>
      <c r="I7" s="14" t="s">
        <v>19</v>
      </c>
      <c r="J7" s="14" t="s">
        <v>50</v>
      </c>
      <c r="K7" s="14" t="s">
        <v>176</v>
      </c>
      <c r="L7" s="14" t="s">
        <v>177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231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114" t="s">
        <v>36</v>
      </c>
      <c r="C10" s="115"/>
      <c r="D10" s="115"/>
      <c r="E10" s="115"/>
      <c r="F10" s="115"/>
      <c r="G10" s="115"/>
      <c r="H10" s="115"/>
      <c r="I10" s="115"/>
      <c r="J10" s="116">
        <f>J11</f>
        <v>122.091734557</v>
      </c>
      <c r="K10" s="117">
        <f>J10/$J$10</f>
        <v>1</v>
      </c>
      <c r="L10" s="117">
        <f>J10/'סכום נכסי הקרן'!$C$42</f>
        <v>4.2440416316728936E-2</v>
      </c>
    </row>
    <row r="11" spans="2:13" s="102" customFormat="1">
      <c r="B11" s="118" t="s">
        <v>225</v>
      </c>
      <c r="C11" s="115"/>
      <c r="D11" s="115"/>
      <c r="E11" s="115"/>
      <c r="F11" s="115"/>
      <c r="G11" s="115"/>
      <c r="H11" s="115"/>
      <c r="I11" s="115"/>
      <c r="J11" s="116">
        <f>J12+J18</f>
        <v>122.091734557</v>
      </c>
      <c r="K11" s="117">
        <f t="shared" ref="K11:K16" si="0">J11/$J$10</f>
        <v>1</v>
      </c>
      <c r="L11" s="117">
        <f>J11/'סכום נכסי הקרן'!$C$42</f>
        <v>4.2440416316728936E-2</v>
      </c>
    </row>
    <row r="12" spans="2:13">
      <c r="B12" s="104" t="s">
        <v>34</v>
      </c>
      <c r="C12" s="84"/>
      <c r="D12" s="84"/>
      <c r="E12" s="84"/>
      <c r="F12" s="84"/>
      <c r="G12" s="84"/>
      <c r="H12" s="84"/>
      <c r="I12" s="84"/>
      <c r="J12" s="93">
        <f>SUM(J13:J16)</f>
        <v>76.264624897000004</v>
      </c>
      <c r="K12" s="94">
        <f t="shared" si="0"/>
        <v>0.62465018761278179</v>
      </c>
      <c r="L12" s="94">
        <f>J12/'סכום נכסי הקרן'!$C$42</f>
        <v>2.6510414014609299E-2</v>
      </c>
    </row>
    <row r="13" spans="2:13">
      <c r="B13" s="89" t="s">
        <v>829</v>
      </c>
      <c r="C13" s="86" t="s">
        <v>830</v>
      </c>
      <c r="D13" s="86">
        <v>12</v>
      </c>
      <c r="E13" s="86" t="s">
        <v>831</v>
      </c>
      <c r="F13" s="86" t="s">
        <v>832</v>
      </c>
      <c r="G13" s="99" t="s">
        <v>158</v>
      </c>
      <c r="H13" s="100">
        <v>0</v>
      </c>
      <c r="I13" s="100">
        <v>0</v>
      </c>
      <c r="J13" s="96">
        <v>0.40872670100000003</v>
      </c>
      <c r="K13" s="97">
        <f t="shared" si="0"/>
        <v>3.3477016481339369E-3</v>
      </c>
      <c r="L13" s="97">
        <f>J13/'סכום נכסי הקרן'!$C$42</f>
        <v>1.420778516510039E-4</v>
      </c>
    </row>
    <row r="14" spans="2:13">
      <c r="B14" s="89" t="s">
        <v>833</v>
      </c>
      <c r="C14" s="86" t="s">
        <v>834</v>
      </c>
      <c r="D14" s="86">
        <v>10</v>
      </c>
      <c r="E14" s="86" t="s">
        <v>831</v>
      </c>
      <c r="F14" s="86" t="s">
        <v>832</v>
      </c>
      <c r="G14" s="99" t="s">
        <v>158</v>
      </c>
      <c r="H14" s="100">
        <v>0</v>
      </c>
      <c r="I14" s="100">
        <v>0</v>
      </c>
      <c r="J14" s="96">
        <v>75.675952976999994</v>
      </c>
      <c r="K14" s="97">
        <f t="shared" si="0"/>
        <v>0.61982863337624028</v>
      </c>
      <c r="L14" s="97">
        <f>J14/'סכום נכסי הקרן'!$C$42</f>
        <v>2.6305785245516786E-2</v>
      </c>
    </row>
    <row r="15" spans="2:13">
      <c r="B15" s="89" t="s">
        <v>835</v>
      </c>
      <c r="C15" s="86" t="s">
        <v>836</v>
      </c>
      <c r="D15" s="86">
        <v>20</v>
      </c>
      <c r="E15" s="86" t="s">
        <v>831</v>
      </c>
      <c r="F15" s="86" t="s">
        <v>832</v>
      </c>
      <c r="G15" s="99" t="s">
        <v>158</v>
      </c>
      <c r="H15" s="100">
        <v>0</v>
      </c>
      <c r="I15" s="100">
        <v>0</v>
      </c>
      <c r="J15" s="96">
        <v>9.6202759999999998E-2</v>
      </c>
      <c r="K15" s="97">
        <f t="shared" si="0"/>
        <v>7.8795473214516893E-4</v>
      </c>
      <c r="L15" s="97">
        <f>J15/'סכום נכסי הקרן'!$C$42</f>
        <v>3.3441126870977605E-5</v>
      </c>
    </row>
    <row r="16" spans="2:13">
      <c r="B16" s="89" t="s">
        <v>837</v>
      </c>
      <c r="C16" s="86" t="s">
        <v>838</v>
      </c>
      <c r="D16" s="86">
        <v>11</v>
      </c>
      <c r="E16" s="86" t="s">
        <v>839</v>
      </c>
      <c r="F16" s="86" t="s">
        <v>832</v>
      </c>
      <c r="G16" s="99" t="s">
        <v>158</v>
      </c>
      <c r="H16" s="100">
        <v>0</v>
      </c>
      <c r="I16" s="100">
        <v>0</v>
      </c>
      <c r="J16" s="96">
        <v>8.3742458999999991E-2</v>
      </c>
      <c r="K16" s="97">
        <f t="shared" si="0"/>
        <v>6.8589785626236492E-4</v>
      </c>
      <c r="L16" s="97">
        <f>J16/'סכום נכסי הקרן'!$C$42</f>
        <v>2.9109790570526671E-5</v>
      </c>
    </row>
    <row r="17" spans="2:12">
      <c r="B17" s="85"/>
      <c r="C17" s="86"/>
      <c r="D17" s="86"/>
      <c r="E17" s="86"/>
      <c r="F17" s="86"/>
      <c r="G17" s="86"/>
      <c r="H17" s="86"/>
      <c r="I17" s="86"/>
      <c r="J17" s="86"/>
      <c r="K17" s="97"/>
      <c r="L17" s="86"/>
    </row>
    <row r="18" spans="2:12">
      <c r="B18" s="104" t="s">
        <v>35</v>
      </c>
      <c r="C18" s="84"/>
      <c r="D18" s="84"/>
      <c r="E18" s="84"/>
      <c r="F18" s="84"/>
      <c r="G18" s="84"/>
      <c r="H18" s="84"/>
      <c r="I18" s="84"/>
      <c r="J18" s="93">
        <f>SUM(J19:J27)</f>
        <v>45.827109659999998</v>
      </c>
      <c r="K18" s="94">
        <f t="shared" ref="K18:K27" si="1">J18/$J$10</f>
        <v>0.37534981238721826</v>
      </c>
      <c r="L18" s="94">
        <f>J18/'סכום נכסי הקרן'!$C$42</f>
        <v>1.5930002302119644E-2</v>
      </c>
    </row>
    <row r="19" spans="2:12">
      <c r="B19" s="89" t="s">
        <v>829</v>
      </c>
      <c r="C19" s="86" t="s">
        <v>840</v>
      </c>
      <c r="D19" s="86">
        <v>12</v>
      </c>
      <c r="E19" s="86" t="s">
        <v>831</v>
      </c>
      <c r="F19" s="86" t="s">
        <v>832</v>
      </c>
      <c r="G19" s="99" t="s">
        <v>157</v>
      </c>
      <c r="H19" s="100">
        <v>0</v>
      </c>
      <c r="I19" s="100">
        <v>0</v>
      </c>
      <c r="J19" s="96">
        <v>1.8420000000000001E-6</v>
      </c>
      <c r="K19" s="97">
        <f t="shared" si="1"/>
        <v>1.5087016387174353E-8</v>
      </c>
      <c r="L19" s="97">
        <f>J19/'סכום נכסי הקרן'!$C$42</f>
        <v>6.4029925644899124E-10</v>
      </c>
    </row>
    <row r="20" spans="2:12">
      <c r="B20" s="89" t="s">
        <v>833</v>
      </c>
      <c r="C20" s="86" t="s">
        <v>841</v>
      </c>
      <c r="D20" s="86">
        <v>10</v>
      </c>
      <c r="E20" s="86" t="s">
        <v>831</v>
      </c>
      <c r="F20" s="86" t="s">
        <v>832</v>
      </c>
      <c r="G20" s="99" t="s">
        <v>157</v>
      </c>
      <c r="H20" s="100">
        <v>0</v>
      </c>
      <c r="I20" s="100">
        <v>0</v>
      </c>
      <c r="J20" s="96">
        <v>44.693460645999998</v>
      </c>
      <c r="K20" s="97">
        <f t="shared" si="1"/>
        <v>0.36606458912363404</v>
      </c>
      <c r="L20" s="97">
        <f>J20/'סכום נכסי הקרן'!$C$42</f>
        <v>1.5535933561219354E-2</v>
      </c>
    </row>
    <row r="21" spans="2:12">
      <c r="B21" s="89" t="s">
        <v>833</v>
      </c>
      <c r="C21" s="86" t="s">
        <v>842</v>
      </c>
      <c r="D21" s="86">
        <v>10</v>
      </c>
      <c r="E21" s="86" t="s">
        <v>831</v>
      </c>
      <c r="F21" s="86" t="s">
        <v>832</v>
      </c>
      <c r="G21" s="99" t="s">
        <v>159</v>
      </c>
      <c r="H21" s="100">
        <v>0</v>
      </c>
      <c r="I21" s="100">
        <v>0</v>
      </c>
      <c r="J21" s="96">
        <v>0.11840000000000001</v>
      </c>
      <c r="K21" s="97">
        <f t="shared" si="1"/>
        <v>9.6976261685203223E-4</v>
      </c>
      <c r="L21" s="97">
        <f>J21/'סכום נכסי הקרן'!$C$42</f>
        <v>4.1157129187600741E-5</v>
      </c>
    </row>
    <row r="22" spans="2:12">
      <c r="B22" s="89" t="s">
        <v>833</v>
      </c>
      <c r="C22" s="86" t="s">
        <v>843</v>
      </c>
      <c r="D22" s="86">
        <v>10</v>
      </c>
      <c r="E22" s="86" t="s">
        <v>831</v>
      </c>
      <c r="F22" s="86" t="s">
        <v>832</v>
      </c>
      <c r="G22" s="99" t="s">
        <v>161</v>
      </c>
      <c r="H22" s="100">
        <v>0</v>
      </c>
      <c r="I22" s="100">
        <v>0</v>
      </c>
      <c r="J22" s="96">
        <v>0.22821</v>
      </c>
      <c r="K22" s="97">
        <f t="shared" si="1"/>
        <v>1.869168300606438E-3</v>
      </c>
      <c r="L22" s="97">
        <f>J22/'סכום נכסי הקרן'!$C$42</f>
        <v>7.9328280843769976E-5</v>
      </c>
    </row>
    <row r="23" spans="2:12">
      <c r="B23" s="89" t="s">
        <v>833</v>
      </c>
      <c r="C23" s="86" t="s">
        <v>844</v>
      </c>
      <c r="D23" s="86">
        <v>10</v>
      </c>
      <c r="E23" s="86" t="s">
        <v>831</v>
      </c>
      <c r="F23" s="86" t="s">
        <v>832</v>
      </c>
      <c r="G23" s="99" t="s">
        <v>167</v>
      </c>
      <c r="H23" s="100">
        <v>0</v>
      </c>
      <c r="I23" s="100">
        <v>0</v>
      </c>
      <c r="J23" s="96">
        <v>0.77213999999999994</v>
      </c>
      <c r="K23" s="97">
        <f t="shared" si="1"/>
        <v>6.3242610386497304E-3</v>
      </c>
      <c r="L23" s="97">
        <f>J23/'סכום נכסי הקרן'!$C$42</f>
        <v>2.6840427137596312E-4</v>
      </c>
    </row>
    <row r="24" spans="2:12">
      <c r="B24" s="89" t="s">
        <v>833</v>
      </c>
      <c r="C24" s="86" t="s">
        <v>845</v>
      </c>
      <c r="D24" s="86">
        <v>10</v>
      </c>
      <c r="E24" s="86" t="s">
        <v>831</v>
      </c>
      <c r="F24" s="86" t="s">
        <v>832</v>
      </c>
      <c r="G24" s="99" t="s">
        <v>160</v>
      </c>
      <c r="H24" s="100">
        <v>0</v>
      </c>
      <c r="I24" s="100">
        <v>0</v>
      </c>
      <c r="J24" s="96">
        <v>3.9999999999999994E-9</v>
      </c>
      <c r="K24" s="97">
        <f t="shared" si="1"/>
        <v>3.2762250569325408E-11</v>
      </c>
      <c r="L24" s="97">
        <f>J24/'סכום נכסי הקרן'!$C$42</f>
        <v>1.3904435536351598E-12</v>
      </c>
    </row>
    <row r="25" spans="2:12">
      <c r="B25" s="89" t="s">
        <v>833</v>
      </c>
      <c r="C25" s="86" t="s">
        <v>846</v>
      </c>
      <c r="D25" s="86">
        <v>10</v>
      </c>
      <c r="E25" s="86" t="s">
        <v>831</v>
      </c>
      <c r="F25" s="86" t="s">
        <v>832</v>
      </c>
      <c r="G25" s="99" t="s">
        <v>166</v>
      </c>
      <c r="H25" s="100">
        <v>0</v>
      </c>
      <c r="I25" s="100">
        <v>0</v>
      </c>
      <c r="J25" s="96">
        <v>1.489E-2</v>
      </c>
      <c r="K25" s="97">
        <f t="shared" si="1"/>
        <v>1.2195747774431385E-4</v>
      </c>
      <c r="L25" s="97">
        <f>J25/'סכום נכסי הקרן'!$C$42</f>
        <v>5.1759261284068839E-6</v>
      </c>
    </row>
    <row r="26" spans="2:12">
      <c r="B26" s="89" t="s">
        <v>835</v>
      </c>
      <c r="C26" s="86" t="s">
        <v>847</v>
      </c>
      <c r="D26" s="86">
        <v>20</v>
      </c>
      <c r="E26" s="86" t="s">
        <v>831</v>
      </c>
      <c r="F26" s="86" t="s">
        <v>832</v>
      </c>
      <c r="G26" s="99" t="s">
        <v>157</v>
      </c>
      <c r="H26" s="100">
        <v>0</v>
      </c>
      <c r="I26" s="100">
        <v>0</v>
      </c>
      <c r="J26" s="96">
        <v>6.6059999999999999E-6</v>
      </c>
      <c r="K26" s="97">
        <f t="shared" si="1"/>
        <v>5.4106856815240912E-8</v>
      </c>
      <c r="L26" s="97">
        <f>J26/'סכום נכסי הקרן'!$C$42</f>
        <v>2.2963175288284667E-9</v>
      </c>
    </row>
    <row r="27" spans="2:12">
      <c r="B27" s="89" t="s">
        <v>837</v>
      </c>
      <c r="C27" s="86" t="s">
        <v>848</v>
      </c>
      <c r="D27" s="86">
        <v>11</v>
      </c>
      <c r="E27" s="86" t="s">
        <v>839</v>
      </c>
      <c r="F27" s="86" t="s">
        <v>832</v>
      </c>
      <c r="G27" s="99" t="s">
        <v>157</v>
      </c>
      <c r="H27" s="100">
        <v>0</v>
      </c>
      <c r="I27" s="100">
        <v>0</v>
      </c>
      <c r="J27" s="96">
        <v>5.6199999999999998E-7</v>
      </c>
      <c r="K27" s="97">
        <f t="shared" si="1"/>
        <v>4.6030962049902201E-9</v>
      </c>
      <c r="L27" s="97">
        <f>J27/'סכום נכסי הקרן'!$C$42</f>
        <v>1.9535731928574E-10</v>
      </c>
    </row>
    <row r="28" spans="2:12">
      <c r="B28" s="85"/>
      <c r="C28" s="86"/>
      <c r="D28" s="86"/>
      <c r="E28" s="86"/>
      <c r="F28" s="86"/>
      <c r="G28" s="86"/>
      <c r="H28" s="86"/>
      <c r="I28" s="86"/>
      <c r="J28" s="86"/>
      <c r="K28" s="97"/>
      <c r="L28" s="86"/>
    </row>
    <row r="29" spans="2:1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1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12">
      <c r="B31" s="101" t="s">
        <v>243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12">
      <c r="B32" s="109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</row>
    <row r="117" spans="2:12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</row>
    <row r="118" spans="2:12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</row>
    <row r="119" spans="2:12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</row>
    <row r="120" spans="2:12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</row>
    <row r="121" spans="2:12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</row>
    <row r="122" spans="2:12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</row>
    <row r="123" spans="2:12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</row>
    <row r="124" spans="2:12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</row>
    <row r="125" spans="2:12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</row>
    <row r="126" spans="2:12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</row>
    <row r="127" spans="2:12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173</v>
      </c>
      <c r="C1" s="80" t="s" vm="1">
        <v>244</v>
      </c>
    </row>
    <row r="2" spans="2:18">
      <c r="B2" s="58" t="s">
        <v>172</v>
      </c>
      <c r="C2" s="80" t="s">
        <v>245</v>
      </c>
    </row>
    <row r="3" spans="2:18">
      <c r="B3" s="58" t="s">
        <v>174</v>
      </c>
      <c r="C3" s="80" t="s">
        <v>246</v>
      </c>
    </row>
    <row r="4" spans="2:18">
      <c r="B4" s="58" t="s">
        <v>175</v>
      </c>
      <c r="C4" s="80">
        <v>12146</v>
      </c>
    </row>
    <row r="6" spans="2:18" ht="26.25" customHeight="1">
      <c r="B6" s="137" t="s">
        <v>214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8" s="3" customFormat="1" ht="78.75">
      <c r="B7" s="23" t="s">
        <v>109</v>
      </c>
      <c r="C7" s="31" t="s">
        <v>37</v>
      </c>
      <c r="D7" s="31" t="s">
        <v>53</v>
      </c>
      <c r="E7" s="31" t="s">
        <v>15</v>
      </c>
      <c r="F7" s="31" t="s">
        <v>54</v>
      </c>
      <c r="G7" s="31" t="s">
        <v>94</v>
      </c>
      <c r="H7" s="31" t="s">
        <v>18</v>
      </c>
      <c r="I7" s="31" t="s">
        <v>93</v>
      </c>
      <c r="J7" s="31" t="s">
        <v>17</v>
      </c>
      <c r="K7" s="31" t="s">
        <v>211</v>
      </c>
      <c r="L7" s="31" t="s">
        <v>228</v>
      </c>
      <c r="M7" s="31" t="s">
        <v>212</v>
      </c>
      <c r="N7" s="31" t="s">
        <v>49</v>
      </c>
      <c r="O7" s="31" t="s">
        <v>176</v>
      </c>
      <c r="P7" s="32" t="s">
        <v>178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235</v>
      </c>
      <c r="M8" s="33" t="s">
        <v>231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243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105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234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173</v>
      </c>
      <c r="C1" s="80" t="s" vm="1">
        <v>244</v>
      </c>
    </row>
    <row r="2" spans="2:18">
      <c r="B2" s="58" t="s">
        <v>172</v>
      </c>
      <c r="C2" s="80" t="s">
        <v>245</v>
      </c>
    </row>
    <row r="3" spans="2:18">
      <c r="B3" s="58" t="s">
        <v>174</v>
      </c>
      <c r="C3" s="80" t="s">
        <v>246</v>
      </c>
    </row>
    <row r="4" spans="2:18">
      <c r="B4" s="58" t="s">
        <v>175</v>
      </c>
      <c r="C4" s="80">
        <v>12146</v>
      </c>
    </row>
    <row r="6" spans="2:18" ht="26.25" customHeight="1">
      <c r="B6" s="137" t="s">
        <v>216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8" s="3" customFormat="1" ht="78.75">
      <c r="B7" s="23" t="s">
        <v>109</v>
      </c>
      <c r="C7" s="31" t="s">
        <v>37</v>
      </c>
      <c r="D7" s="31" t="s">
        <v>53</v>
      </c>
      <c r="E7" s="31" t="s">
        <v>15</v>
      </c>
      <c r="F7" s="31" t="s">
        <v>54</v>
      </c>
      <c r="G7" s="31" t="s">
        <v>94</v>
      </c>
      <c r="H7" s="31" t="s">
        <v>18</v>
      </c>
      <c r="I7" s="31" t="s">
        <v>93</v>
      </c>
      <c r="J7" s="31" t="s">
        <v>17</v>
      </c>
      <c r="K7" s="31" t="s">
        <v>211</v>
      </c>
      <c r="L7" s="31" t="s">
        <v>228</v>
      </c>
      <c r="M7" s="31" t="s">
        <v>212</v>
      </c>
      <c r="N7" s="31" t="s">
        <v>49</v>
      </c>
      <c r="O7" s="31" t="s">
        <v>176</v>
      </c>
      <c r="P7" s="32" t="s">
        <v>178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235</v>
      </c>
      <c r="M8" s="33" t="s">
        <v>231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243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105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234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23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23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23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23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23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23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23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2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2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2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2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23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23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2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2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2"/>
      <c r="R31" s="2"/>
      <c r="S31" s="2"/>
      <c r="T31" s="2"/>
      <c r="U31" s="2"/>
      <c r="V31" s="2"/>
      <c r="W31" s="2"/>
    </row>
    <row r="32" spans="2:2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2"/>
      <c r="R32" s="2"/>
      <c r="S32" s="2"/>
      <c r="T32" s="2"/>
      <c r="U32" s="2"/>
      <c r="V32" s="2"/>
      <c r="W32" s="2"/>
    </row>
    <row r="33" spans="2:2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2"/>
      <c r="R33" s="2"/>
      <c r="S33" s="2"/>
      <c r="T33" s="2"/>
      <c r="U33" s="2"/>
      <c r="V33" s="2"/>
      <c r="W33" s="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2"/>
      <c r="R34" s="2"/>
      <c r="S34" s="2"/>
      <c r="T34" s="2"/>
      <c r="U34" s="2"/>
      <c r="V34" s="2"/>
      <c r="W34" s="2"/>
    </row>
    <row r="35" spans="2:2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2"/>
      <c r="R35" s="2"/>
      <c r="S35" s="2"/>
      <c r="T35" s="2"/>
      <c r="U35" s="2"/>
      <c r="V35" s="2"/>
      <c r="W35" s="2"/>
    </row>
    <row r="36" spans="2:2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2"/>
      <c r="R36" s="2"/>
      <c r="S36" s="2"/>
      <c r="T36" s="2"/>
      <c r="U36" s="2"/>
      <c r="V36" s="2"/>
      <c r="W36" s="2"/>
    </row>
    <row r="37" spans="2:2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2"/>
      <c r="R37" s="2"/>
      <c r="S37" s="2"/>
      <c r="T37" s="2"/>
      <c r="U37" s="2"/>
      <c r="V37" s="2"/>
      <c r="W37" s="2"/>
    </row>
    <row r="38" spans="2:2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2"/>
      <c r="R38" s="2"/>
      <c r="S38" s="2"/>
      <c r="T38" s="2"/>
      <c r="U38" s="2"/>
      <c r="V38" s="2"/>
      <c r="W38" s="2"/>
    </row>
    <row r="39" spans="2:2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2"/>
      <c r="R39" s="2"/>
      <c r="S39" s="2"/>
      <c r="T39" s="2"/>
      <c r="U39" s="2"/>
      <c r="V39" s="2"/>
      <c r="W39" s="2"/>
    </row>
    <row r="40" spans="2:2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2"/>
      <c r="R40" s="2"/>
      <c r="S40" s="2"/>
      <c r="T40" s="2"/>
      <c r="U40" s="2"/>
      <c r="V40" s="2"/>
      <c r="W40" s="2"/>
    </row>
    <row r="41" spans="2:2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2"/>
      <c r="R41" s="2"/>
      <c r="S41" s="2"/>
      <c r="T41" s="2"/>
      <c r="U41" s="2"/>
      <c r="V41" s="2"/>
      <c r="W41" s="2"/>
    </row>
    <row r="42" spans="2:2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2"/>
      <c r="R42" s="2"/>
      <c r="S42" s="2"/>
      <c r="T42" s="2"/>
      <c r="U42" s="2"/>
      <c r="V42" s="2"/>
      <c r="W42" s="2"/>
    </row>
    <row r="43" spans="2:2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2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2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2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2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2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8" t="s">
        <v>173</v>
      </c>
      <c r="C1" s="80" t="s" vm="1">
        <v>244</v>
      </c>
    </row>
    <row r="2" spans="2:53">
      <c r="B2" s="58" t="s">
        <v>172</v>
      </c>
      <c r="C2" s="80" t="s">
        <v>245</v>
      </c>
    </row>
    <row r="3" spans="2:53">
      <c r="B3" s="58" t="s">
        <v>174</v>
      </c>
      <c r="C3" s="80" t="s">
        <v>246</v>
      </c>
    </row>
    <row r="4" spans="2:53">
      <c r="B4" s="58" t="s">
        <v>175</v>
      </c>
      <c r="C4" s="80">
        <v>12146</v>
      </c>
    </row>
    <row r="6" spans="2:53" ht="21.75" customHeight="1">
      <c r="B6" s="128" t="s">
        <v>203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</row>
    <row r="7" spans="2:53" ht="27.75" customHeight="1">
      <c r="B7" s="131" t="s">
        <v>78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  <c r="AU7" s="3"/>
      <c r="AV7" s="3"/>
    </row>
    <row r="8" spans="2:53" s="3" customFormat="1" ht="66" customHeight="1">
      <c r="B8" s="23" t="s">
        <v>108</v>
      </c>
      <c r="C8" s="31" t="s">
        <v>37</v>
      </c>
      <c r="D8" s="31" t="s">
        <v>113</v>
      </c>
      <c r="E8" s="31" t="s">
        <v>15</v>
      </c>
      <c r="F8" s="31" t="s">
        <v>54</v>
      </c>
      <c r="G8" s="31" t="s">
        <v>94</v>
      </c>
      <c r="H8" s="31" t="s">
        <v>18</v>
      </c>
      <c r="I8" s="31" t="s">
        <v>93</v>
      </c>
      <c r="J8" s="31" t="s">
        <v>17</v>
      </c>
      <c r="K8" s="31" t="s">
        <v>19</v>
      </c>
      <c r="L8" s="31" t="s">
        <v>228</v>
      </c>
      <c r="M8" s="31" t="s">
        <v>227</v>
      </c>
      <c r="N8" s="31" t="s">
        <v>242</v>
      </c>
      <c r="O8" s="31" t="s">
        <v>50</v>
      </c>
      <c r="P8" s="31" t="s">
        <v>230</v>
      </c>
      <c r="Q8" s="31" t="s">
        <v>176</v>
      </c>
      <c r="R8" s="74" t="s">
        <v>178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235</v>
      </c>
      <c r="M9" s="33"/>
      <c r="N9" s="17" t="s">
        <v>231</v>
      </c>
      <c r="O9" s="33" t="s">
        <v>236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106</v>
      </c>
      <c r="R10" s="21" t="s">
        <v>107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81" t="s">
        <v>27</v>
      </c>
      <c r="C11" s="82"/>
      <c r="D11" s="82"/>
      <c r="E11" s="82"/>
      <c r="F11" s="82"/>
      <c r="G11" s="82"/>
      <c r="H11" s="90">
        <v>6.0168264363783743</v>
      </c>
      <c r="I11" s="82"/>
      <c r="J11" s="82"/>
      <c r="K11" s="91">
        <v>5.5953754631119278E-3</v>
      </c>
      <c r="L11" s="90"/>
      <c r="M11" s="92"/>
      <c r="N11" s="82"/>
      <c r="O11" s="90">
        <v>176.326948219</v>
      </c>
      <c r="P11" s="82"/>
      <c r="Q11" s="91">
        <f>O11/$O$11</f>
        <v>1</v>
      </c>
      <c r="R11" s="91">
        <f>O11/'סכום נכסי הקרן'!$C$42</f>
        <v>6.129316712081731E-2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3" t="s">
        <v>225</v>
      </c>
      <c r="C12" s="84"/>
      <c r="D12" s="84"/>
      <c r="E12" s="84"/>
      <c r="F12" s="84"/>
      <c r="G12" s="84"/>
      <c r="H12" s="93">
        <v>6.0168264363783717</v>
      </c>
      <c r="I12" s="84"/>
      <c r="J12" s="84"/>
      <c r="K12" s="94">
        <v>5.5953754631119278E-3</v>
      </c>
      <c r="L12" s="93"/>
      <c r="M12" s="95"/>
      <c r="N12" s="84"/>
      <c r="O12" s="93">
        <v>176.326948219</v>
      </c>
      <c r="P12" s="84"/>
      <c r="Q12" s="94">
        <f t="shared" ref="Q12:Q26" si="0">O12/$O$11</f>
        <v>1</v>
      </c>
      <c r="R12" s="94">
        <f>O12/'סכום נכסי הקרן'!$C$42</f>
        <v>6.129316712081731E-2</v>
      </c>
      <c r="AW12" s="4"/>
    </row>
    <row r="13" spans="2:53" s="102" customFormat="1">
      <c r="B13" s="119" t="s">
        <v>25</v>
      </c>
      <c r="C13" s="115"/>
      <c r="D13" s="115"/>
      <c r="E13" s="115"/>
      <c r="F13" s="115"/>
      <c r="G13" s="115"/>
      <c r="H13" s="116">
        <v>6.2447107092251395</v>
      </c>
      <c r="I13" s="115"/>
      <c r="J13" s="115"/>
      <c r="K13" s="117">
        <v>-3.1881683657257543E-3</v>
      </c>
      <c r="L13" s="116"/>
      <c r="M13" s="120"/>
      <c r="N13" s="115"/>
      <c r="O13" s="116">
        <v>65.85977611700001</v>
      </c>
      <c r="P13" s="115"/>
      <c r="Q13" s="117">
        <f t="shared" si="0"/>
        <v>0.37350941975812707</v>
      </c>
      <c r="R13" s="117">
        <f>O13/'סכום נכסי הקרן'!$C$42</f>
        <v>2.2893575286434386E-2</v>
      </c>
    </row>
    <row r="14" spans="2:53">
      <c r="B14" s="87" t="s">
        <v>24</v>
      </c>
      <c r="C14" s="84"/>
      <c r="D14" s="84"/>
      <c r="E14" s="84"/>
      <c r="F14" s="84"/>
      <c r="G14" s="84"/>
      <c r="H14" s="93">
        <v>6.2447107092251395</v>
      </c>
      <c r="I14" s="84"/>
      <c r="J14" s="84"/>
      <c r="K14" s="94">
        <v>-3.1881683657257543E-3</v>
      </c>
      <c r="L14" s="93"/>
      <c r="M14" s="95"/>
      <c r="N14" s="84"/>
      <c r="O14" s="93">
        <v>65.85977611700001</v>
      </c>
      <c r="P14" s="84"/>
      <c r="Q14" s="94">
        <f t="shared" si="0"/>
        <v>0.37350941975812707</v>
      </c>
      <c r="R14" s="94">
        <f>O14/'סכום נכסי הקרן'!$C$42</f>
        <v>2.2893575286434386E-2</v>
      </c>
    </row>
    <row r="15" spans="2:53">
      <c r="B15" s="88" t="s">
        <v>247</v>
      </c>
      <c r="C15" s="86" t="s">
        <v>248</v>
      </c>
      <c r="D15" s="99" t="s">
        <v>114</v>
      </c>
      <c r="E15" s="86" t="s">
        <v>249</v>
      </c>
      <c r="F15" s="86"/>
      <c r="G15" s="86"/>
      <c r="H15" s="96">
        <v>1.9799999999999998</v>
      </c>
      <c r="I15" s="99" t="s">
        <v>158</v>
      </c>
      <c r="J15" s="100">
        <v>0.04</v>
      </c>
      <c r="K15" s="97">
        <v>-8.2999999994327542E-3</v>
      </c>
      <c r="L15" s="96">
        <v>5842.8598160000001</v>
      </c>
      <c r="M15" s="98">
        <v>150.86000000000001</v>
      </c>
      <c r="N15" s="86"/>
      <c r="O15" s="96">
        <v>8.8145383500000012</v>
      </c>
      <c r="P15" s="97">
        <v>3.757996105817367E-7</v>
      </c>
      <c r="Q15" s="97">
        <f t="shared" si="0"/>
        <v>4.9989740303633269E-2</v>
      </c>
      <c r="R15" s="97">
        <f>O15/'סכום נכסי הקרן'!$C$42</f>
        <v>3.0640295067568507E-3</v>
      </c>
    </row>
    <row r="16" spans="2:53" ht="20.25">
      <c r="B16" s="88" t="s">
        <v>250</v>
      </c>
      <c r="C16" s="86" t="s">
        <v>251</v>
      </c>
      <c r="D16" s="99" t="s">
        <v>114</v>
      </c>
      <c r="E16" s="86" t="s">
        <v>249</v>
      </c>
      <c r="F16" s="86"/>
      <c r="G16" s="86"/>
      <c r="H16" s="96">
        <v>4.6100000000516221</v>
      </c>
      <c r="I16" s="99" t="s">
        <v>158</v>
      </c>
      <c r="J16" s="100">
        <v>0.04</v>
      </c>
      <c r="K16" s="97">
        <v>-5.4000000002511353E-3</v>
      </c>
      <c r="L16" s="96">
        <v>4494.2868060000001</v>
      </c>
      <c r="M16" s="98">
        <v>159.47999999999999</v>
      </c>
      <c r="N16" s="86"/>
      <c r="O16" s="96">
        <v>7.1674886829999993</v>
      </c>
      <c r="P16" s="97">
        <v>3.868417809630558E-7</v>
      </c>
      <c r="Q16" s="97">
        <f t="shared" si="0"/>
        <v>4.0648855750046217E-2</v>
      </c>
      <c r="R16" s="97">
        <f>O16/'סכום נכסי הקרן'!$C$42</f>
        <v>2.4914971087575781E-3</v>
      </c>
      <c r="AU16" s="4"/>
    </row>
    <row r="17" spans="2:48" ht="20.25">
      <c r="B17" s="88" t="s">
        <v>252</v>
      </c>
      <c r="C17" s="86" t="s">
        <v>253</v>
      </c>
      <c r="D17" s="99" t="s">
        <v>114</v>
      </c>
      <c r="E17" s="86" t="s">
        <v>249</v>
      </c>
      <c r="F17" s="86"/>
      <c r="G17" s="86"/>
      <c r="H17" s="96">
        <v>7.7200000007942693</v>
      </c>
      <c r="I17" s="99" t="s">
        <v>158</v>
      </c>
      <c r="J17" s="100">
        <v>7.4999999999999997E-3</v>
      </c>
      <c r="K17" s="97">
        <v>-1.7000000006217764E-3</v>
      </c>
      <c r="L17" s="96">
        <v>4522.1899789999998</v>
      </c>
      <c r="M17" s="98">
        <v>110.25</v>
      </c>
      <c r="N17" s="86"/>
      <c r="O17" s="96">
        <v>4.9857141570000003</v>
      </c>
      <c r="P17" s="97">
        <v>3.2815987600565317E-7</v>
      </c>
      <c r="Q17" s="97">
        <f t="shared" si="0"/>
        <v>2.8275395266341756E-2</v>
      </c>
      <c r="R17" s="97">
        <f>O17/'סכום נכסי הקרן'!$C$42</f>
        <v>1.7330885274670518E-3</v>
      </c>
      <c r="AV17" s="4"/>
    </row>
    <row r="18" spans="2:48">
      <c r="B18" s="88" t="s">
        <v>254</v>
      </c>
      <c r="C18" s="86" t="s">
        <v>255</v>
      </c>
      <c r="D18" s="99" t="s">
        <v>114</v>
      </c>
      <c r="E18" s="86" t="s">
        <v>249</v>
      </c>
      <c r="F18" s="86"/>
      <c r="G18" s="86"/>
      <c r="H18" s="96">
        <v>13.51000000010381</v>
      </c>
      <c r="I18" s="99" t="s">
        <v>158</v>
      </c>
      <c r="J18" s="100">
        <v>0.04</v>
      </c>
      <c r="K18" s="97">
        <v>6.9000000006324167E-3</v>
      </c>
      <c r="L18" s="96">
        <v>4535.1709360000004</v>
      </c>
      <c r="M18" s="98">
        <v>184.79</v>
      </c>
      <c r="N18" s="86"/>
      <c r="O18" s="96">
        <v>8.3805421629999994</v>
      </c>
      <c r="P18" s="97">
        <v>2.7957600343196666E-7</v>
      </c>
      <c r="Q18" s="97">
        <f t="shared" si="0"/>
        <v>4.7528425165002428E-2</v>
      </c>
      <c r="R18" s="97">
        <f>O18/'סכום נכסי הקרן'!$C$42</f>
        <v>2.9131677066277528E-3</v>
      </c>
      <c r="AU18" s="3"/>
    </row>
    <row r="19" spans="2:48">
      <c r="B19" s="88" t="s">
        <v>256</v>
      </c>
      <c r="C19" s="86" t="s">
        <v>257</v>
      </c>
      <c r="D19" s="99" t="s">
        <v>114</v>
      </c>
      <c r="E19" s="86" t="s">
        <v>249</v>
      </c>
      <c r="F19" s="86"/>
      <c r="G19" s="86"/>
      <c r="H19" s="96">
        <v>17.399999997943066</v>
      </c>
      <c r="I19" s="99" t="s">
        <v>158</v>
      </c>
      <c r="J19" s="100">
        <v>2.75E-2</v>
      </c>
      <c r="K19" s="97">
        <v>1.0799999997600245E-2</v>
      </c>
      <c r="L19" s="96">
        <v>2386.065263</v>
      </c>
      <c r="M19" s="98">
        <v>146.69999999999999</v>
      </c>
      <c r="N19" s="86"/>
      <c r="O19" s="96">
        <v>3.5003577480000003</v>
      </c>
      <c r="P19" s="97">
        <v>1.3499610852960274E-7</v>
      </c>
      <c r="Q19" s="97">
        <f t="shared" si="0"/>
        <v>1.9851518916169965E-2</v>
      </c>
      <c r="R19" s="97">
        <f>O19/'סכום נכסי הקרן'!$C$42</f>
        <v>1.2167624665308716E-3</v>
      </c>
      <c r="AV19" s="3"/>
    </row>
    <row r="20" spans="2:48">
      <c r="B20" s="88" t="s">
        <v>258</v>
      </c>
      <c r="C20" s="86" t="s">
        <v>259</v>
      </c>
      <c r="D20" s="99" t="s">
        <v>114</v>
      </c>
      <c r="E20" s="86" t="s">
        <v>249</v>
      </c>
      <c r="F20" s="86"/>
      <c r="G20" s="86"/>
      <c r="H20" s="96">
        <v>4.0900000001964569</v>
      </c>
      <c r="I20" s="99" t="s">
        <v>158</v>
      </c>
      <c r="J20" s="100">
        <v>1.7500000000000002E-2</v>
      </c>
      <c r="K20" s="97">
        <v>-6.2999999999169909E-3</v>
      </c>
      <c r="L20" s="96">
        <v>6268.3620010000004</v>
      </c>
      <c r="M20" s="98">
        <v>115.31</v>
      </c>
      <c r="N20" s="86"/>
      <c r="O20" s="96">
        <v>7.2280481620000003</v>
      </c>
      <c r="P20" s="97">
        <v>4.1967239331074949E-7</v>
      </c>
      <c r="Q20" s="97">
        <f t="shared" si="0"/>
        <v>4.0992305685587468E-2</v>
      </c>
      <c r="R20" s="97">
        <f>O20/'סכום נכסי הקרן'!$C$42</f>
        <v>2.5125482430543421E-3</v>
      </c>
    </row>
    <row r="21" spans="2:48">
      <c r="B21" s="88" t="s">
        <v>260</v>
      </c>
      <c r="C21" s="86" t="s">
        <v>261</v>
      </c>
      <c r="D21" s="99" t="s">
        <v>114</v>
      </c>
      <c r="E21" s="86" t="s">
        <v>249</v>
      </c>
      <c r="F21" s="86"/>
      <c r="G21" s="86"/>
      <c r="H21" s="96">
        <v>0.33000002936508283</v>
      </c>
      <c r="I21" s="99" t="s">
        <v>158</v>
      </c>
      <c r="J21" s="100">
        <v>0.03</v>
      </c>
      <c r="K21" s="97">
        <v>5.699999339285635E-3</v>
      </c>
      <c r="L21" s="96">
        <v>4.7383670000000002</v>
      </c>
      <c r="M21" s="98">
        <v>114.99</v>
      </c>
      <c r="N21" s="86"/>
      <c r="O21" s="96">
        <v>5.4486480000000004E-3</v>
      </c>
      <c r="P21" s="97">
        <v>3.9136159627052456E-10</v>
      </c>
      <c r="Q21" s="97">
        <f t="shared" si="0"/>
        <v>3.0900824037586809E-5</v>
      </c>
      <c r="R21" s="97">
        <f>O21/'סכום נכסי הקרן'!$C$42</f>
        <v>1.8940093719067771E-6</v>
      </c>
    </row>
    <row r="22" spans="2:48">
      <c r="B22" s="88" t="s">
        <v>262</v>
      </c>
      <c r="C22" s="86" t="s">
        <v>263</v>
      </c>
      <c r="D22" s="99" t="s">
        <v>114</v>
      </c>
      <c r="E22" s="86" t="s">
        <v>249</v>
      </c>
      <c r="F22" s="86"/>
      <c r="G22" s="86"/>
      <c r="H22" s="96">
        <v>1.3300000000218959</v>
      </c>
      <c r="I22" s="99" t="s">
        <v>158</v>
      </c>
      <c r="J22" s="100">
        <v>1E-3</v>
      </c>
      <c r="K22" s="97">
        <v>-7.7999999998540279E-3</v>
      </c>
      <c r="L22" s="96">
        <v>6606.8183209999997</v>
      </c>
      <c r="M22" s="98">
        <v>103.69</v>
      </c>
      <c r="N22" s="86"/>
      <c r="O22" s="96">
        <v>6.8506099450000004</v>
      </c>
      <c r="P22" s="97">
        <v>4.359371128081476E-7</v>
      </c>
      <c r="Q22" s="97">
        <f t="shared" si="0"/>
        <v>3.8851746793073669E-2</v>
      </c>
      <c r="R22" s="97">
        <f>O22/'סכום נכסי הקרן'!$C$42</f>
        <v>2.3813466091235423E-3</v>
      </c>
    </row>
    <row r="23" spans="2:48">
      <c r="B23" s="88" t="s">
        <v>264</v>
      </c>
      <c r="C23" s="86" t="s">
        <v>265</v>
      </c>
      <c r="D23" s="99" t="s">
        <v>114</v>
      </c>
      <c r="E23" s="86" t="s">
        <v>249</v>
      </c>
      <c r="F23" s="86"/>
      <c r="G23" s="86"/>
      <c r="H23" s="96">
        <v>6.1899999996991975</v>
      </c>
      <c r="I23" s="99" t="s">
        <v>158</v>
      </c>
      <c r="J23" s="100">
        <v>7.4999999999999997E-3</v>
      </c>
      <c r="K23" s="97">
        <v>-3.700000000231388E-3</v>
      </c>
      <c r="L23" s="96">
        <v>3147.0986539999999</v>
      </c>
      <c r="M23" s="98">
        <v>109.86</v>
      </c>
      <c r="N23" s="86"/>
      <c r="O23" s="96">
        <v>3.457402616</v>
      </c>
      <c r="P23" s="97">
        <v>2.3030073638880389E-7</v>
      </c>
      <c r="Q23" s="97">
        <f t="shared" si="0"/>
        <v>1.9607908212112127E-2</v>
      </c>
      <c r="R23" s="97">
        <f>O23/'סכום נכסי הקרן'!$C$42</f>
        <v>1.2018307949346347E-3</v>
      </c>
    </row>
    <row r="24" spans="2:48">
      <c r="B24" s="88" t="s">
        <v>266</v>
      </c>
      <c r="C24" s="86" t="s">
        <v>267</v>
      </c>
      <c r="D24" s="99" t="s">
        <v>114</v>
      </c>
      <c r="E24" s="86" t="s">
        <v>249</v>
      </c>
      <c r="F24" s="86"/>
      <c r="G24" s="86"/>
      <c r="H24" s="96">
        <v>9.71000000263939</v>
      </c>
      <c r="I24" s="99" t="s">
        <v>158</v>
      </c>
      <c r="J24" s="100">
        <v>5.0000000000000001E-3</v>
      </c>
      <c r="K24" s="97">
        <v>1.0000000015741887E-3</v>
      </c>
      <c r="L24" s="96">
        <v>1803.8274919999999</v>
      </c>
      <c r="M24" s="98">
        <v>105.65</v>
      </c>
      <c r="N24" s="86"/>
      <c r="O24" s="96">
        <v>1.905743607</v>
      </c>
      <c r="P24" s="97">
        <v>4.0776663842469473E-7</v>
      </c>
      <c r="Q24" s="97">
        <f t="shared" si="0"/>
        <v>1.080801106268252E-2</v>
      </c>
      <c r="R24" s="97">
        <f>O24/'סכום נכסי הקרן'!$C$42</f>
        <v>6.6245722830864204E-4</v>
      </c>
    </row>
    <row r="25" spans="2:48">
      <c r="B25" s="88" t="s">
        <v>268</v>
      </c>
      <c r="C25" s="86" t="s">
        <v>269</v>
      </c>
      <c r="D25" s="99" t="s">
        <v>114</v>
      </c>
      <c r="E25" s="86" t="s">
        <v>249</v>
      </c>
      <c r="F25" s="86"/>
      <c r="G25" s="86"/>
      <c r="H25" s="96">
        <v>22.780000003934333</v>
      </c>
      <c r="I25" s="99" t="s">
        <v>158</v>
      </c>
      <c r="J25" s="100">
        <v>0.01</v>
      </c>
      <c r="K25" s="97">
        <v>1.4000000002871776E-2</v>
      </c>
      <c r="L25" s="96">
        <v>1486.5170819999998</v>
      </c>
      <c r="M25" s="98">
        <v>93.7</v>
      </c>
      <c r="N25" s="86"/>
      <c r="O25" s="96">
        <v>1.3928665840000001</v>
      </c>
      <c r="P25" s="97">
        <v>1.1699935727832319E-7</v>
      </c>
      <c r="Q25" s="97">
        <f t="shared" si="0"/>
        <v>7.8993403905002913E-3</v>
      </c>
      <c r="R25" s="97">
        <f>O25/'סכום נכסי הקרן'!$C$42</f>
        <v>4.8417559069915657E-4</v>
      </c>
    </row>
    <row r="26" spans="2:48">
      <c r="B26" s="88" t="s">
        <v>270</v>
      </c>
      <c r="C26" s="86" t="s">
        <v>271</v>
      </c>
      <c r="D26" s="99" t="s">
        <v>114</v>
      </c>
      <c r="E26" s="86" t="s">
        <v>249</v>
      </c>
      <c r="F26" s="86"/>
      <c r="G26" s="86"/>
      <c r="H26" s="96">
        <v>3.109999999922767</v>
      </c>
      <c r="I26" s="99" t="s">
        <v>158</v>
      </c>
      <c r="J26" s="100">
        <v>2.75E-2</v>
      </c>
      <c r="K26" s="97">
        <v>-7.7999999999014049E-3</v>
      </c>
      <c r="L26" s="96">
        <v>10169.631998000001</v>
      </c>
      <c r="M26" s="98">
        <v>119.68</v>
      </c>
      <c r="N26" s="86"/>
      <c r="O26" s="96">
        <v>12.171015454000001</v>
      </c>
      <c r="P26" s="97">
        <v>6.1332156087240771E-7</v>
      </c>
      <c r="Q26" s="97">
        <f t="shared" si="0"/>
        <v>6.9025271388939741E-2</v>
      </c>
      <c r="R26" s="97">
        <f>O26/'סכום נכסי הקרן'!$C$42</f>
        <v>4.2307774948020533E-3</v>
      </c>
    </row>
    <row r="27" spans="2:48">
      <c r="B27" s="89"/>
      <c r="C27" s="86"/>
      <c r="D27" s="86"/>
      <c r="E27" s="86"/>
      <c r="F27" s="86"/>
      <c r="G27" s="86"/>
      <c r="H27" s="86"/>
      <c r="I27" s="86"/>
      <c r="J27" s="86"/>
      <c r="K27" s="97"/>
      <c r="L27" s="96"/>
      <c r="M27" s="98"/>
      <c r="N27" s="86"/>
      <c r="O27" s="86"/>
      <c r="P27" s="86"/>
      <c r="Q27" s="97"/>
      <c r="R27" s="86"/>
    </row>
    <row r="28" spans="2:48" s="102" customFormat="1">
      <c r="B28" s="119" t="s">
        <v>38</v>
      </c>
      <c r="C28" s="115"/>
      <c r="D28" s="115"/>
      <c r="E28" s="115"/>
      <c r="F28" s="115"/>
      <c r="G28" s="115"/>
      <c r="H28" s="116">
        <v>5.8809633839919577</v>
      </c>
      <c r="I28" s="115"/>
      <c r="J28" s="115"/>
      <c r="K28" s="117">
        <v>1.0832064509039204E-2</v>
      </c>
      <c r="L28" s="116"/>
      <c r="M28" s="120"/>
      <c r="N28" s="115"/>
      <c r="O28" s="116">
        <v>110.46717210200001</v>
      </c>
      <c r="P28" s="115"/>
      <c r="Q28" s="117">
        <f t="shared" ref="Q28:Q45" si="1">O28/$O$11</f>
        <v>0.62649058024187299</v>
      </c>
      <c r="R28" s="117">
        <f>O28/'סכום נכסי הקרן'!$C$42</f>
        <v>3.8399591834382928E-2</v>
      </c>
    </row>
    <row r="29" spans="2:48">
      <c r="B29" s="87" t="s">
        <v>23</v>
      </c>
      <c r="C29" s="84"/>
      <c r="D29" s="84"/>
      <c r="E29" s="84"/>
      <c r="F29" s="84"/>
      <c r="G29" s="84"/>
      <c r="H29" s="93">
        <v>5.8809633839919577</v>
      </c>
      <c r="I29" s="84"/>
      <c r="J29" s="84"/>
      <c r="K29" s="94">
        <v>1.0832064509039204E-2</v>
      </c>
      <c r="L29" s="93"/>
      <c r="M29" s="95"/>
      <c r="N29" s="84"/>
      <c r="O29" s="93">
        <v>110.46717210200001</v>
      </c>
      <c r="P29" s="84"/>
      <c r="Q29" s="94">
        <f t="shared" si="1"/>
        <v>0.62649058024187299</v>
      </c>
      <c r="R29" s="94">
        <f>O29/'סכום נכסי הקרן'!$C$42</f>
        <v>3.8399591834382928E-2</v>
      </c>
    </row>
    <row r="30" spans="2:48">
      <c r="B30" s="88" t="s">
        <v>272</v>
      </c>
      <c r="C30" s="86" t="s">
        <v>273</v>
      </c>
      <c r="D30" s="99" t="s">
        <v>114</v>
      </c>
      <c r="E30" s="86" t="s">
        <v>249</v>
      </c>
      <c r="F30" s="86"/>
      <c r="G30" s="86"/>
      <c r="H30" s="96">
        <v>0.40999999990130404</v>
      </c>
      <c r="I30" s="99" t="s">
        <v>158</v>
      </c>
      <c r="J30" s="100">
        <v>0</v>
      </c>
      <c r="K30" s="97">
        <v>2.8999999993019072E-3</v>
      </c>
      <c r="L30" s="96">
        <v>4159.1634969999996</v>
      </c>
      <c r="M30" s="98">
        <v>99.88</v>
      </c>
      <c r="N30" s="86"/>
      <c r="O30" s="96">
        <v>4.1541725009999997</v>
      </c>
      <c r="P30" s="97">
        <v>1.2295501090706129E-6</v>
      </c>
      <c r="Q30" s="97">
        <f t="shared" si="1"/>
        <v>2.3559487321475513E-2</v>
      </c>
      <c r="R30" s="97">
        <f>O30/'סכום נכסי הקרן'!$C$42</f>
        <v>1.4440355936759751E-3</v>
      </c>
    </row>
    <row r="31" spans="2:48">
      <c r="B31" s="88" t="s">
        <v>274</v>
      </c>
      <c r="C31" s="86" t="s">
        <v>275</v>
      </c>
      <c r="D31" s="99" t="s">
        <v>114</v>
      </c>
      <c r="E31" s="86" t="s">
        <v>249</v>
      </c>
      <c r="F31" s="86"/>
      <c r="G31" s="86"/>
      <c r="H31" s="96">
        <v>6.1100000012488804</v>
      </c>
      <c r="I31" s="99" t="s">
        <v>158</v>
      </c>
      <c r="J31" s="100">
        <v>6.25E-2</v>
      </c>
      <c r="K31" s="97">
        <v>1.2700000003037819E-2</v>
      </c>
      <c r="L31" s="96">
        <v>1707.2131260000001</v>
      </c>
      <c r="M31" s="98">
        <v>138.83000000000001</v>
      </c>
      <c r="N31" s="86"/>
      <c r="O31" s="96">
        <v>2.3701239639999998</v>
      </c>
      <c r="P31" s="97">
        <v>1.0064696268655505E-7</v>
      </c>
      <c r="Q31" s="97">
        <f t="shared" si="1"/>
        <v>1.3441643423989168E-2</v>
      </c>
      <c r="R31" s="97">
        <f>O31/'סכום נכסי הקרן'!$C$42</f>
        <v>8.23880896765003E-4</v>
      </c>
    </row>
    <row r="32" spans="2:48">
      <c r="B32" s="88" t="s">
        <v>276</v>
      </c>
      <c r="C32" s="86" t="s">
        <v>277</v>
      </c>
      <c r="D32" s="99" t="s">
        <v>114</v>
      </c>
      <c r="E32" s="86" t="s">
        <v>249</v>
      </c>
      <c r="F32" s="86"/>
      <c r="G32" s="86"/>
      <c r="H32" s="96">
        <v>4.4300000005348643</v>
      </c>
      <c r="I32" s="99" t="s">
        <v>158</v>
      </c>
      <c r="J32" s="100">
        <v>3.7499999999999999E-2</v>
      </c>
      <c r="K32" s="97">
        <v>8.8000000001265954E-3</v>
      </c>
      <c r="L32" s="96">
        <v>2765.3413059999998</v>
      </c>
      <c r="M32" s="98">
        <v>114.26</v>
      </c>
      <c r="N32" s="86"/>
      <c r="O32" s="96">
        <v>3.1596790169999998</v>
      </c>
      <c r="P32" s="97">
        <v>1.7041620088906219E-7</v>
      </c>
      <c r="Q32" s="97">
        <f t="shared" si="1"/>
        <v>1.7919433466719131E-2</v>
      </c>
      <c r="R32" s="97">
        <f>O32/'סכום נכסי הקרן'!$C$42</f>
        <v>1.0983388301859824E-3</v>
      </c>
    </row>
    <row r="33" spans="2:18">
      <c r="B33" s="88" t="s">
        <v>278</v>
      </c>
      <c r="C33" s="86" t="s">
        <v>279</v>
      </c>
      <c r="D33" s="99" t="s">
        <v>114</v>
      </c>
      <c r="E33" s="86" t="s">
        <v>249</v>
      </c>
      <c r="F33" s="86"/>
      <c r="G33" s="86"/>
      <c r="H33" s="96">
        <v>18.340000000347317</v>
      </c>
      <c r="I33" s="99" t="s">
        <v>158</v>
      </c>
      <c r="J33" s="100">
        <v>3.7499999999999999E-2</v>
      </c>
      <c r="K33" s="97">
        <v>2.9000000000789353E-2</v>
      </c>
      <c r="L33" s="96">
        <v>10832.464452</v>
      </c>
      <c r="M33" s="98">
        <v>116.95</v>
      </c>
      <c r="N33" s="86"/>
      <c r="O33" s="96">
        <v>12.668567339999999</v>
      </c>
      <c r="P33" s="97">
        <v>9.0914125772520828E-7</v>
      </c>
      <c r="Q33" s="97">
        <f t="shared" si="1"/>
        <v>7.1847028874256355E-2</v>
      </c>
      <c r="R33" s="97">
        <f>O33/'סכום נכסי הקרן'!$C$42</f>
        <v>4.4037319479239816E-3</v>
      </c>
    </row>
    <row r="34" spans="2:18">
      <c r="B34" s="88" t="s">
        <v>280</v>
      </c>
      <c r="C34" s="86" t="s">
        <v>281</v>
      </c>
      <c r="D34" s="99" t="s">
        <v>114</v>
      </c>
      <c r="E34" s="86" t="s">
        <v>249</v>
      </c>
      <c r="F34" s="86"/>
      <c r="G34" s="86"/>
      <c r="H34" s="96">
        <v>3.3500000000284933</v>
      </c>
      <c r="I34" s="99" t="s">
        <v>158</v>
      </c>
      <c r="J34" s="100">
        <v>1.2500000000000001E-2</v>
      </c>
      <c r="K34" s="97">
        <v>6.4999999997150627E-3</v>
      </c>
      <c r="L34" s="96">
        <v>5123.923014</v>
      </c>
      <c r="M34" s="98">
        <v>102.74</v>
      </c>
      <c r="N34" s="86"/>
      <c r="O34" s="96">
        <v>5.2643183709999999</v>
      </c>
      <c r="P34" s="97">
        <v>4.4102471639057327E-7</v>
      </c>
      <c r="Q34" s="97">
        <f t="shared" si="1"/>
        <v>2.9855438571202732E-2</v>
      </c>
      <c r="R34" s="97">
        <f>O34/'סכום נכסי הקרן'!$C$42</f>
        <v>1.8299343858100242E-3</v>
      </c>
    </row>
    <row r="35" spans="2:18">
      <c r="B35" s="88" t="s">
        <v>282</v>
      </c>
      <c r="C35" s="86" t="s">
        <v>283</v>
      </c>
      <c r="D35" s="99" t="s">
        <v>114</v>
      </c>
      <c r="E35" s="86" t="s">
        <v>249</v>
      </c>
      <c r="F35" s="86"/>
      <c r="G35" s="86"/>
      <c r="H35" s="96">
        <v>4.2799999995419675</v>
      </c>
      <c r="I35" s="99" t="s">
        <v>158</v>
      </c>
      <c r="J35" s="100">
        <v>1.4999999999999999E-2</v>
      </c>
      <c r="K35" s="97">
        <v>8.2999999969991037E-3</v>
      </c>
      <c r="L35" s="96">
        <v>2440.8019479999998</v>
      </c>
      <c r="M35" s="98">
        <v>103.76</v>
      </c>
      <c r="N35" s="86"/>
      <c r="O35" s="96">
        <v>2.5325761720000002</v>
      </c>
      <c r="P35" s="97">
        <v>2.3283218820396074E-7</v>
      </c>
      <c r="Q35" s="97">
        <f t="shared" si="1"/>
        <v>1.4362955847534506E-2</v>
      </c>
      <c r="R35" s="97">
        <f>O35/'סכום נכסי הקרן'!$C$42</f>
        <v>8.8035105311185273E-4</v>
      </c>
    </row>
    <row r="36" spans="2:18">
      <c r="B36" s="88" t="s">
        <v>284</v>
      </c>
      <c r="C36" s="86" t="s">
        <v>285</v>
      </c>
      <c r="D36" s="99" t="s">
        <v>114</v>
      </c>
      <c r="E36" s="86" t="s">
        <v>249</v>
      </c>
      <c r="F36" s="86"/>
      <c r="G36" s="86"/>
      <c r="H36" s="96">
        <v>1.579999999915584</v>
      </c>
      <c r="I36" s="99" t="s">
        <v>158</v>
      </c>
      <c r="J36" s="100">
        <v>5.0000000000000001E-3</v>
      </c>
      <c r="K36" s="97">
        <v>3.5000000000398185E-3</v>
      </c>
      <c r="L36" s="96">
        <v>12501.853769000001</v>
      </c>
      <c r="M36" s="98">
        <v>100.44</v>
      </c>
      <c r="N36" s="86"/>
      <c r="O36" s="96">
        <v>12.556861856999999</v>
      </c>
      <c r="P36" s="97">
        <v>7.9915576720170635E-7</v>
      </c>
      <c r="Q36" s="97">
        <f t="shared" si="1"/>
        <v>7.1213515482637629E-2</v>
      </c>
      <c r="R36" s="97">
        <f>O36/'סכום נכסי הקרן'!$C$42</f>
        <v>4.3649019057382188E-3</v>
      </c>
    </row>
    <row r="37" spans="2:18">
      <c r="B37" s="88" t="s">
        <v>286</v>
      </c>
      <c r="C37" s="86" t="s">
        <v>287</v>
      </c>
      <c r="D37" s="99" t="s">
        <v>114</v>
      </c>
      <c r="E37" s="86" t="s">
        <v>249</v>
      </c>
      <c r="F37" s="86"/>
      <c r="G37" s="86"/>
      <c r="H37" s="96">
        <v>2.4500000000045472</v>
      </c>
      <c r="I37" s="99" t="s">
        <v>158</v>
      </c>
      <c r="J37" s="100">
        <v>5.5E-2</v>
      </c>
      <c r="K37" s="97">
        <v>5.0999999999909061E-3</v>
      </c>
      <c r="L37" s="96">
        <v>9557.2173399999992</v>
      </c>
      <c r="M37" s="98">
        <v>115.06</v>
      </c>
      <c r="N37" s="86"/>
      <c r="O37" s="96">
        <v>10.996534650999999</v>
      </c>
      <c r="P37" s="97">
        <v>5.3929960363138377E-7</v>
      </c>
      <c r="Q37" s="97">
        <f t="shared" si="1"/>
        <v>6.236445853609502E-2</v>
      </c>
      <c r="R37" s="97">
        <f>O37/'סכום נכסי הקרן'!$C$42</f>
        <v>3.8225151794521535E-3</v>
      </c>
    </row>
    <row r="38" spans="2:18">
      <c r="B38" s="88" t="s">
        <v>288</v>
      </c>
      <c r="C38" s="86" t="s">
        <v>289</v>
      </c>
      <c r="D38" s="99" t="s">
        <v>114</v>
      </c>
      <c r="E38" s="86" t="s">
        <v>249</v>
      </c>
      <c r="F38" s="86"/>
      <c r="G38" s="86"/>
      <c r="H38" s="96">
        <v>14.980000000491421</v>
      </c>
      <c r="I38" s="99" t="s">
        <v>158</v>
      </c>
      <c r="J38" s="100">
        <v>5.5E-2</v>
      </c>
      <c r="K38" s="97">
        <v>2.5700000000899469E-2</v>
      </c>
      <c r="L38" s="96">
        <v>5992.5416599999999</v>
      </c>
      <c r="M38" s="98">
        <v>152.13</v>
      </c>
      <c r="N38" s="86"/>
      <c r="O38" s="96">
        <v>9.116453774</v>
      </c>
      <c r="P38" s="97">
        <v>3.277545526253928E-7</v>
      </c>
      <c r="Q38" s="97">
        <f t="shared" si="1"/>
        <v>5.1701988074320124E-2</v>
      </c>
      <c r="R38" s="97">
        <f>O38/'סכום נכסי הקרן'!$C$42</f>
        <v>3.1689785955178068E-3</v>
      </c>
    </row>
    <row r="39" spans="2:18">
      <c r="B39" s="88" t="s">
        <v>290</v>
      </c>
      <c r="C39" s="86" t="s">
        <v>291</v>
      </c>
      <c r="D39" s="99" t="s">
        <v>114</v>
      </c>
      <c r="E39" s="86" t="s">
        <v>249</v>
      </c>
      <c r="F39" s="86"/>
      <c r="G39" s="86"/>
      <c r="H39" s="96">
        <v>3.5299999998908249</v>
      </c>
      <c r="I39" s="99" t="s">
        <v>158</v>
      </c>
      <c r="J39" s="100">
        <v>4.2500000000000003E-2</v>
      </c>
      <c r="K39" s="97">
        <v>6.9999999999999993E-3</v>
      </c>
      <c r="L39" s="96">
        <v>4011.7543700000006</v>
      </c>
      <c r="M39" s="98">
        <v>114.16</v>
      </c>
      <c r="N39" s="86"/>
      <c r="O39" s="96">
        <v>4.5798187500000003</v>
      </c>
      <c r="P39" s="97">
        <v>2.3708467433205832E-7</v>
      </c>
      <c r="Q39" s="97">
        <f t="shared" si="1"/>
        <v>2.5973447599806555E-2</v>
      </c>
      <c r="R39" s="97">
        <f>O39/'סכום נכסי הקרן'!$C$42</f>
        <v>1.5919948644387344E-3</v>
      </c>
    </row>
    <row r="40" spans="2:18">
      <c r="B40" s="88" t="s">
        <v>292</v>
      </c>
      <c r="C40" s="86" t="s">
        <v>293</v>
      </c>
      <c r="D40" s="99" t="s">
        <v>114</v>
      </c>
      <c r="E40" s="86" t="s">
        <v>249</v>
      </c>
      <c r="F40" s="86"/>
      <c r="G40" s="86"/>
      <c r="H40" s="96">
        <v>7.2400000005667229</v>
      </c>
      <c r="I40" s="99" t="s">
        <v>158</v>
      </c>
      <c r="J40" s="100">
        <v>0.02</v>
      </c>
      <c r="K40" s="97">
        <v>1.3800000000350221E-2</v>
      </c>
      <c r="L40" s="96">
        <v>5982.0154020000009</v>
      </c>
      <c r="M40" s="98">
        <v>105.01</v>
      </c>
      <c r="N40" s="86"/>
      <c r="O40" s="96">
        <v>6.2817143810000005</v>
      </c>
      <c r="P40" s="97">
        <v>4.0002053099086091E-7</v>
      </c>
      <c r="Q40" s="97">
        <f t="shared" si="1"/>
        <v>3.5625379129218766E-2</v>
      </c>
      <c r="R40" s="97">
        <f>O40/'סכום נכסי הקרן'!$C$42</f>
        <v>2.1835923167096826E-3</v>
      </c>
    </row>
    <row r="41" spans="2:18">
      <c r="B41" s="88" t="s">
        <v>294</v>
      </c>
      <c r="C41" s="86" t="s">
        <v>295</v>
      </c>
      <c r="D41" s="99" t="s">
        <v>114</v>
      </c>
      <c r="E41" s="86" t="s">
        <v>249</v>
      </c>
      <c r="F41" s="86"/>
      <c r="G41" s="86"/>
      <c r="H41" s="96">
        <v>1.8199999999856449</v>
      </c>
      <c r="I41" s="99" t="s">
        <v>158</v>
      </c>
      <c r="J41" s="100">
        <v>0.01</v>
      </c>
      <c r="K41" s="97">
        <v>3.699999999497577E-3</v>
      </c>
      <c r="L41" s="96">
        <v>8251.3994660000008</v>
      </c>
      <c r="M41" s="98">
        <v>101.31</v>
      </c>
      <c r="N41" s="86"/>
      <c r="O41" s="96">
        <v>8.359493166</v>
      </c>
      <c r="P41" s="97">
        <v>5.6657679188316249E-7</v>
      </c>
      <c r="Q41" s="97">
        <f t="shared" si="1"/>
        <v>4.7409050348999504E-2</v>
      </c>
      <c r="R41" s="97">
        <f>O41/'סכום נכסי הקרן'!$C$42</f>
        <v>2.9058508460804689E-3</v>
      </c>
    </row>
    <row r="42" spans="2:18">
      <c r="B42" s="88" t="s">
        <v>296</v>
      </c>
      <c r="C42" s="86" t="s">
        <v>297</v>
      </c>
      <c r="D42" s="99" t="s">
        <v>114</v>
      </c>
      <c r="E42" s="86" t="s">
        <v>249</v>
      </c>
      <c r="F42" s="86"/>
      <c r="G42" s="86"/>
      <c r="H42" s="96">
        <v>3.0600000007490347</v>
      </c>
      <c r="I42" s="99" t="s">
        <v>158</v>
      </c>
      <c r="J42" s="100">
        <v>7.4999999999999997E-3</v>
      </c>
      <c r="K42" s="97">
        <v>5.8000000026436514E-3</v>
      </c>
      <c r="L42" s="96">
        <v>902.6</v>
      </c>
      <c r="M42" s="98">
        <v>100.58</v>
      </c>
      <c r="N42" s="86"/>
      <c r="O42" s="96">
        <v>0.90783512199999994</v>
      </c>
      <c r="P42" s="97">
        <v>4.4572839506172838E-7</v>
      </c>
      <c r="Q42" s="97">
        <f t="shared" si="1"/>
        <v>5.1485897712722772E-3</v>
      </c>
      <c r="R42" s="97">
        <f>O42/'סכום נכסי הקרן'!$C$42</f>
        <v>3.1557337328712228E-4</v>
      </c>
    </row>
    <row r="43" spans="2:18">
      <c r="B43" s="88" t="s">
        <v>298</v>
      </c>
      <c r="C43" s="86" t="s">
        <v>299</v>
      </c>
      <c r="D43" s="99" t="s">
        <v>114</v>
      </c>
      <c r="E43" s="86" t="s">
        <v>249</v>
      </c>
      <c r="F43" s="86"/>
      <c r="G43" s="86"/>
      <c r="H43" s="96">
        <v>0.15999999983168622</v>
      </c>
      <c r="I43" s="99" t="s">
        <v>158</v>
      </c>
      <c r="J43" s="100">
        <v>0</v>
      </c>
      <c r="K43" s="97">
        <v>3.7000000006503029E-3</v>
      </c>
      <c r="L43" s="96">
        <v>2615.7348000000002</v>
      </c>
      <c r="M43" s="98">
        <v>99.94</v>
      </c>
      <c r="N43" s="86"/>
      <c r="O43" s="96">
        <v>2.6141653590000002</v>
      </c>
      <c r="P43" s="97">
        <v>1.1967421157306564E-6</v>
      </c>
      <c r="Q43" s="97">
        <f t="shared" si="1"/>
        <v>1.48256712057035E-2</v>
      </c>
      <c r="R43" s="97">
        <f>O43/'סכום נכסי הקרן'!$C$42</f>
        <v>9.0871234288947365E-4</v>
      </c>
    </row>
    <row r="44" spans="2:18">
      <c r="B44" s="88" t="s">
        <v>300</v>
      </c>
      <c r="C44" s="86" t="s">
        <v>301</v>
      </c>
      <c r="D44" s="99" t="s">
        <v>114</v>
      </c>
      <c r="E44" s="86" t="s">
        <v>249</v>
      </c>
      <c r="F44" s="86"/>
      <c r="G44" s="86"/>
      <c r="H44" s="96">
        <v>5.8299999996905498</v>
      </c>
      <c r="I44" s="99" t="s">
        <v>158</v>
      </c>
      <c r="J44" s="100">
        <v>1.7500000000000002E-2</v>
      </c>
      <c r="K44" s="97">
        <v>1.1300000000073099E-2</v>
      </c>
      <c r="L44" s="96">
        <v>3904.1750410000004</v>
      </c>
      <c r="M44" s="98">
        <v>105.12</v>
      </c>
      <c r="N44" s="86"/>
      <c r="O44" s="96">
        <v>4.1040689690000001</v>
      </c>
      <c r="P44" s="97">
        <v>2.1235347049098993E-7</v>
      </c>
      <c r="Q44" s="97">
        <f t="shared" si="1"/>
        <v>2.327533601898844E-2</v>
      </c>
      <c r="R44" s="97">
        <f>O44/'סכום נכסי הקרן'!$C$42</f>
        <v>1.4266190604050369E-3</v>
      </c>
    </row>
    <row r="45" spans="2:18">
      <c r="B45" s="88" t="s">
        <v>302</v>
      </c>
      <c r="C45" s="86" t="s">
        <v>303</v>
      </c>
      <c r="D45" s="99" t="s">
        <v>114</v>
      </c>
      <c r="E45" s="86" t="s">
        <v>249</v>
      </c>
      <c r="F45" s="86"/>
      <c r="G45" s="86"/>
      <c r="H45" s="96">
        <v>8.3500000000262808</v>
      </c>
      <c r="I45" s="99" t="s">
        <v>158</v>
      </c>
      <c r="J45" s="100">
        <v>2.2499999999999999E-2</v>
      </c>
      <c r="K45" s="97">
        <v>1.6000000000262814E-2</v>
      </c>
      <c r="L45" s="96">
        <v>7098.8113439999997</v>
      </c>
      <c r="M45" s="98">
        <v>107.2</v>
      </c>
      <c r="N45" s="86"/>
      <c r="O45" s="96">
        <v>7.6099255279999998</v>
      </c>
      <c r="P45" s="97">
        <v>5.9077936463273872E-7</v>
      </c>
      <c r="Q45" s="97">
        <f t="shared" si="1"/>
        <v>4.3158040247758322E-2</v>
      </c>
      <c r="R45" s="97">
        <f>O45/'סכום נכסי הקרן'!$C$42</f>
        <v>2.6452929735128103E-3</v>
      </c>
    </row>
    <row r="46" spans="2:18">
      <c r="B46" s="88" t="s">
        <v>304</v>
      </c>
      <c r="C46" s="86" t="s">
        <v>305</v>
      </c>
      <c r="D46" s="99" t="s">
        <v>114</v>
      </c>
      <c r="E46" s="86" t="s">
        <v>249</v>
      </c>
      <c r="F46" s="86"/>
      <c r="G46" s="86"/>
      <c r="H46" s="96">
        <v>0.58999999998483799</v>
      </c>
      <c r="I46" s="99" t="s">
        <v>158</v>
      </c>
      <c r="J46" s="100">
        <v>0.05</v>
      </c>
      <c r="K46" s="97">
        <v>2.8000000004548605E-3</v>
      </c>
      <c r="L46" s="96">
        <v>12583.098932999999</v>
      </c>
      <c r="M46" s="98">
        <v>104.83</v>
      </c>
      <c r="N46" s="86"/>
      <c r="O46" s="96">
        <v>13.190863180000001</v>
      </c>
      <c r="P46" s="97">
        <v>6.7983053443239216E-7</v>
      </c>
      <c r="Q46" s="97">
        <f>O46/$O$11</f>
        <v>7.4809116321895422E-2</v>
      </c>
      <c r="R46" s="97">
        <f>O46/'סכום נכסי הקרן'!$C$42</f>
        <v>4.5852876688785979E-3</v>
      </c>
    </row>
    <row r="47" spans="2:18">
      <c r="C47" s="1"/>
      <c r="D47" s="1"/>
    </row>
    <row r="48" spans="2:18">
      <c r="C48" s="1"/>
      <c r="D48" s="1"/>
    </row>
    <row r="49" spans="2:4">
      <c r="C49" s="1"/>
      <c r="D49" s="1"/>
    </row>
    <row r="50" spans="2:4">
      <c r="B50" s="101" t="s">
        <v>105</v>
      </c>
      <c r="C50" s="102"/>
      <c r="D50" s="102"/>
    </row>
    <row r="51" spans="2:4">
      <c r="B51" s="101" t="s">
        <v>226</v>
      </c>
      <c r="C51" s="102"/>
      <c r="D51" s="102"/>
    </row>
    <row r="52" spans="2:4">
      <c r="B52" s="134" t="s">
        <v>234</v>
      </c>
      <c r="C52" s="134"/>
      <c r="D52" s="134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2:D52"/>
  </mergeCells>
  <phoneticPr fontId="3" type="noConversion"/>
  <dataValidations count="1">
    <dataValidation allowBlank="1" showInputMessage="1" showErrorMessage="1" sqref="N10:Q10 N9 N1:N7 N32:N1048576 C5:C29 O1:Q9 O11:Q1048576 B53:B1048576 J1:M1048576 E1:I30 B50:B52 D1:D29 R1:AF1048576 AJ1:XFD1048576 AG1:AI27 AG31:AI1048576 C50:D51 A1:A1048576 B1:B49 E32:I1048576 C32:D49 C53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C37" sqref="C37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8" t="s">
        <v>173</v>
      </c>
      <c r="C1" s="80" t="s" vm="1">
        <v>244</v>
      </c>
    </row>
    <row r="2" spans="2:67">
      <c r="B2" s="58" t="s">
        <v>172</v>
      </c>
      <c r="C2" s="80" t="s">
        <v>245</v>
      </c>
    </row>
    <row r="3" spans="2:67">
      <c r="B3" s="58" t="s">
        <v>174</v>
      </c>
      <c r="C3" s="80" t="s">
        <v>246</v>
      </c>
    </row>
    <row r="4" spans="2:67">
      <c r="B4" s="58" t="s">
        <v>175</v>
      </c>
      <c r="C4" s="80">
        <v>12146</v>
      </c>
    </row>
    <row r="6" spans="2:67" ht="26.25" customHeight="1">
      <c r="B6" s="131" t="s">
        <v>203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BO6" s="3"/>
    </row>
    <row r="7" spans="2:67" ht="26.25" customHeight="1">
      <c r="B7" s="131" t="s">
        <v>79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  <c r="AZ7" s="45"/>
      <c r="BJ7" s="3"/>
      <c r="BO7" s="3"/>
    </row>
    <row r="8" spans="2:67" s="3" customFormat="1" ht="78.75">
      <c r="B8" s="39" t="s">
        <v>108</v>
      </c>
      <c r="C8" s="14" t="s">
        <v>37</v>
      </c>
      <c r="D8" s="14" t="s">
        <v>113</v>
      </c>
      <c r="E8" s="14" t="s">
        <v>219</v>
      </c>
      <c r="F8" s="14" t="s">
        <v>110</v>
      </c>
      <c r="G8" s="14" t="s">
        <v>53</v>
      </c>
      <c r="H8" s="14" t="s">
        <v>15</v>
      </c>
      <c r="I8" s="14" t="s">
        <v>54</v>
      </c>
      <c r="J8" s="14" t="s">
        <v>94</v>
      </c>
      <c r="K8" s="14" t="s">
        <v>18</v>
      </c>
      <c r="L8" s="14" t="s">
        <v>93</v>
      </c>
      <c r="M8" s="14" t="s">
        <v>17</v>
      </c>
      <c r="N8" s="14" t="s">
        <v>19</v>
      </c>
      <c r="O8" s="14" t="s">
        <v>228</v>
      </c>
      <c r="P8" s="14" t="s">
        <v>227</v>
      </c>
      <c r="Q8" s="14" t="s">
        <v>50</v>
      </c>
      <c r="R8" s="14" t="s">
        <v>49</v>
      </c>
      <c r="S8" s="14" t="s">
        <v>176</v>
      </c>
      <c r="T8" s="40" t="s">
        <v>178</v>
      </c>
      <c r="V8" s="1"/>
      <c r="AZ8" s="45"/>
      <c r="BJ8" s="1"/>
      <c r="BK8" s="1"/>
      <c r="BL8" s="1"/>
      <c r="BO8" s="4"/>
    </row>
    <row r="9" spans="2:67" s="3" customFormat="1" ht="20.25" customHeight="1">
      <c r="B9" s="41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235</v>
      </c>
      <c r="P9" s="17"/>
      <c r="Q9" s="17" t="s">
        <v>231</v>
      </c>
      <c r="R9" s="17" t="s">
        <v>20</v>
      </c>
      <c r="S9" s="17" t="s">
        <v>20</v>
      </c>
      <c r="T9" s="76" t="s">
        <v>20</v>
      </c>
      <c r="BJ9" s="1"/>
      <c r="BL9" s="1"/>
      <c r="BO9" s="4"/>
    </row>
    <row r="10" spans="2:67" s="4" customFormat="1" ht="18" customHeight="1">
      <c r="B10" s="42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106</v>
      </c>
      <c r="R10" s="20" t="s">
        <v>107</v>
      </c>
      <c r="S10" s="47" t="s">
        <v>179</v>
      </c>
      <c r="T10" s="75" t="s">
        <v>220</v>
      </c>
      <c r="U10" s="5"/>
      <c r="BJ10" s="1"/>
      <c r="BK10" s="3"/>
      <c r="BL10" s="1"/>
      <c r="BO10" s="1"/>
    </row>
    <row r="11" spans="2:67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5"/>
      <c r="BJ11" s="1"/>
      <c r="BK11" s="3"/>
      <c r="BL11" s="1"/>
      <c r="BO11" s="1"/>
    </row>
    <row r="12" spans="2:67" ht="20.25">
      <c r="B12" s="101" t="s">
        <v>243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BK12" s="4"/>
    </row>
    <row r="13" spans="2:67">
      <c r="B13" s="101" t="s">
        <v>105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2:67">
      <c r="B14" s="101" t="s">
        <v>226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2:67">
      <c r="B15" s="101" t="s">
        <v>234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2:67" ht="2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BJ16" s="4"/>
    </row>
    <row r="17" spans="2:2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2:20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2:20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2:20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2:20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2:2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</row>
    <row r="24" spans="2:2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  <row r="25" spans="2:2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</row>
    <row r="26" spans="2:2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2:2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2:2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2:2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2:2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2:2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2:20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2:20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2:20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2:20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2:20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2:20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2:20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2:20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2:20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2:20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2:20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</row>
    <row r="43" spans="2:20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</row>
    <row r="44" spans="2:20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</row>
    <row r="45" spans="2:20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</row>
    <row r="46" spans="2:20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</row>
    <row r="47" spans="2:20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</row>
    <row r="48" spans="2:20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</row>
    <row r="49" spans="2:20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</row>
    <row r="50" spans="2:20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</row>
    <row r="51" spans="2:20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</row>
    <row r="52" spans="2:20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</row>
    <row r="53" spans="2:20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</row>
    <row r="54" spans="2:20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</row>
    <row r="55" spans="2:20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</row>
    <row r="56" spans="2:20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</row>
    <row r="57" spans="2:20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</row>
    <row r="58" spans="2:20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</row>
    <row r="59" spans="2:20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</row>
    <row r="60" spans="2:20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</row>
    <row r="61" spans="2:20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</row>
    <row r="62" spans="2:20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</row>
    <row r="63" spans="2:20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</row>
    <row r="64" spans="2:20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</row>
    <row r="65" spans="2:20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</row>
    <row r="66" spans="2:20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</row>
    <row r="67" spans="2:20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</row>
    <row r="68" spans="2:20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</row>
    <row r="69" spans="2:20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</row>
    <row r="70" spans="2:20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</row>
    <row r="71" spans="2:20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</row>
    <row r="72" spans="2:20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</row>
    <row r="73" spans="2:20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</row>
    <row r="74" spans="2:20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</row>
    <row r="75" spans="2:20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</row>
    <row r="76" spans="2:20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</row>
    <row r="77" spans="2:20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</row>
    <row r="78" spans="2:20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</row>
    <row r="79" spans="2:20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</row>
    <row r="80" spans="2:20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</row>
    <row r="81" spans="2:20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</row>
    <row r="82" spans="2:20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</row>
    <row r="83" spans="2:20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</row>
    <row r="84" spans="2:20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</row>
    <row r="85" spans="2:20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</row>
    <row r="86" spans="2:20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</row>
    <row r="87" spans="2:20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</row>
    <row r="88" spans="2:20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</row>
    <row r="89" spans="2:20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</row>
    <row r="90" spans="2:20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</row>
    <row r="91" spans="2:20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</row>
    <row r="92" spans="2:20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</row>
    <row r="93" spans="2:20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</row>
    <row r="94" spans="2:20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</row>
    <row r="95" spans="2:20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</row>
    <row r="96" spans="2:20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</row>
    <row r="97" spans="2:20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</row>
    <row r="98" spans="2:20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</row>
    <row r="99" spans="2:20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</row>
    <row r="100" spans="2:20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1" spans="2:20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</row>
    <row r="102" spans="2:20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</row>
    <row r="103" spans="2:20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</row>
    <row r="104" spans="2:20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</row>
    <row r="105" spans="2:20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</row>
    <row r="106" spans="2:20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</row>
    <row r="107" spans="2:20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</row>
    <row r="108" spans="2:20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</row>
    <row r="109" spans="2:20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</row>
    <row r="110" spans="2:20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5"/>
      <c r="C697" s="1"/>
      <c r="D697" s="1"/>
      <c r="E697" s="1"/>
      <c r="F697" s="1"/>
      <c r="G697" s="1"/>
    </row>
    <row r="698" spans="2:7">
      <c r="B698" s="45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8" t="s">
        <v>173</v>
      </c>
      <c r="C1" s="80" t="s" vm="1">
        <v>244</v>
      </c>
    </row>
    <row r="2" spans="2:66">
      <c r="B2" s="58" t="s">
        <v>172</v>
      </c>
      <c r="C2" s="80" t="s">
        <v>245</v>
      </c>
    </row>
    <row r="3" spans="2:66">
      <c r="B3" s="58" t="s">
        <v>174</v>
      </c>
      <c r="C3" s="80" t="s">
        <v>246</v>
      </c>
    </row>
    <row r="4" spans="2:66">
      <c r="B4" s="58" t="s">
        <v>175</v>
      </c>
      <c r="C4" s="80">
        <v>12146</v>
      </c>
    </row>
    <row r="6" spans="2:66" ht="26.25" customHeight="1">
      <c r="B6" s="137" t="s">
        <v>203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9"/>
    </row>
    <row r="7" spans="2:66" ht="26.25" customHeight="1">
      <c r="B7" s="137" t="s">
        <v>80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9"/>
      <c r="BN7" s="3"/>
    </row>
    <row r="8" spans="2:66" s="3" customFormat="1" ht="78.75">
      <c r="B8" s="23" t="s">
        <v>108</v>
      </c>
      <c r="C8" s="31" t="s">
        <v>37</v>
      </c>
      <c r="D8" s="31" t="s">
        <v>113</v>
      </c>
      <c r="E8" s="31" t="s">
        <v>219</v>
      </c>
      <c r="F8" s="31" t="s">
        <v>110</v>
      </c>
      <c r="G8" s="31" t="s">
        <v>53</v>
      </c>
      <c r="H8" s="31" t="s">
        <v>15</v>
      </c>
      <c r="I8" s="31" t="s">
        <v>54</v>
      </c>
      <c r="J8" s="31" t="s">
        <v>94</v>
      </c>
      <c r="K8" s="31" t="s">
        <v>18</v>
      </c>
      <c r="L8" s="31" t="s">
        <v>93</v>
      </c>
      <c r="M8" s="31" t="s">
        <v>17</v>
      </c>
      <c r="N8" s="31" t="s">
        <v>19</v>
      </c>
      <c r="O8" s="14" t="s">
        <v>228</v>
      </c>
      <c r="P8" s="31" t="s">
        <v>227</v>
      </c>
      <c r="Q8" s="31" t="s">
        <v>242</v>
      </c>
      <c r="R8" s="31" t="s">
        <v>50</v>
      </c>
      <c r="S8" s="14" t="s">
        <v>49</v>
      </c>
      <c r="T8" s="31" t="s">
        <v>176</v>
      </c>
      <c r="U8" s="15" t="s">
        <v>178</v>
      </c>
      <c r="V8" s="1"/>
      <c r="W8" s="1"/>
      <c r="BJ8" s="1"/>
      <c r="BK8" s="1"/>
    </row>
    <row r="9" spans="2:66" s="3" customFormat="1" ht="25.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235</v>
      </c>
      <c r="P9" s="33"/>
      <c r="Q9" s="17" t="s">
        <v>231</v>
      </c>
      <c r="R9" s="33" t="s">
        <v>231</v>
      </c>
      <c r="S9" s="17" t="s">
        <v>20</v>
      </c>
      <c r="T9" s="33" t="s">
        <v>231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4" t="s">
        <v>106</v>
      </c>
      <c r="R10" s="20" t="s">
        <v>107</v>
      </c>
      <c r="S10" s="20" t="s">
        <v>179</v>
      </c>
      <c r="T10" s="21" t="s">
        <v>220</v>
      </c>
      <c r="U10" s="21" t="s">
        <v>237</v>
      </c>
      <c r="V10" s="5"/>
      <c r="BI10" s="1"/>
      <c r="BJ10" s="3"/>
      <c r="BK10" s="1"/>
    </row>
    <row r="11" spans="2:66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5"/>
      <c r="BI11" s="1"/>
      <c r="BJ11" s="3"/>
      <c r="BK11" s="1"/>
      <c r="BN11" s="1"/>
    </row>
    <row r="12" spans="2:66">
      <c r="B12" s="101" t="s">
        <v>243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BJ12" s="3"/>
    </row>
    <row r="13" spans="2:66" ht="20.25">
      <c r="B13" s="101" t="s">
        <v>105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BJ13" s="4"/>
    </row>
    <row r="14" spans="2:66">
      <c r="B14" s="101" t="s">
        <v>226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3"/>
      <c r="M14" s="103"/>
      <c r="N14" s="103"/>
      <c r="O14" s="103"/>
      <c r="P14" s="103"/>
      <c r="Q14" s="103"/>
      <c r="R14" s="103"/>
      <c r="S14" s="103"/>
      <c r="T14" s="103"/>
      <c r="U14" s="103"/>
    </row>
    <row r="15" spans="2:66">
      <c r="B15" s="101" t="s">
        <v>234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3"/>
      <c r="M15" s="103"/>
      <c r="N15" s="103"/>
      <c r="O15" s="103"/>
      <c r="P15" s="103"/>
      <c r="Q15" s="103"/>
      <c r="R15" s="103"/>
      <c r="S15" s="103"/>
      <c r="T15" s="103"/>
      <c r="U15" s="103"/>
    </row>
    <row r="16" spans="2:66">
      <c r="B16" s="134" t="s">
        <v>239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61" ht="20.2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BI17" s="4"/>
    </row>
    <row r="18" spans="2:6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61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BI19" s="3"/>
    </row>
    <row r="20" spans="2:61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61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61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</row>
    <row r="23" spans="2:61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</row>
    <row r="24" spans="2:6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</row>
    <row r="25" spans="2:61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</row>
    <row r="26" spans="2:61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2:61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</row>
    <row r="28" spans="2:61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</row>
    <row r="29" spans="2:61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</row>
    <row r="30" spans="2:61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</row>
    <row r="31" spans="2:61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</row>
    <row r="32" spans="2:61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</row>
    <row r="33" spans="2:21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</row>
    <row r="34" spans="2:21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</row>
    <row r="35" spans="2:21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</row>
    <row r="36" spans="2:21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</row>
    <row r="37" spans="2:2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</row>
    <row r="38" spans="2:2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</row>
    <row r="39" spans="2:2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</row>
    <row r="40" spans="2:2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</row>
    <row r="41" spans="2:2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</row>
    <row r="42" spans="2:2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</row>
    <row r="43" spans="2:2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</row>
    <row r="44" spans="2:2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</row>
    <row r="45" spans="2:2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</row>
    <row r="46" spans="2:21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</row>
    <row r="47" spans="2:21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</row>
    <row r="48" spans="2:21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</row>
    <row r="49" spans="2:21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</row>
    <row r="50" spans="2:21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</row>
    <row r="51" spans="2:21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</row>
    <row r="52" spans="2:21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</row>
    <row r="53" spans="2:21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</row>
    <row r="54" spans="2:21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</row>
    <row r="55" spans="2:21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</row>
    <row r="56" spans="2:21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</row>
    <row r="57" spans="2:21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</row>
    <row r="58" spans="2:21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</row>
    <row r="59" spans="2:2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</row>
    <row r="60" spans="2:21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</row>
    <row r="61" spans="2:2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2:21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</row>
    <row r="63" spans="2:21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</row>
    <row r="64" spans="2:21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</row>
    <row r="65" spans="2:21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</row>
    <row r="66" spans="2:21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</row>
    <row r="67" spans="2:21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</row>
    <row r="68" spans="2:21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</row>
    <row r="69" spans="2:21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</row>
    <row r="70" spans="2:21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</row>
    <row r="71" spans="2:21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</row>
    <row r="72" spans="2:21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</row>
    <row r="73" spans="2:21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</row>
    <row r="74" spans="2:21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</row>
    <row r="75" spans="2:21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</row>
    <row r="76" spans="2:21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</row>
    <row r="77" spans="2:21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</row>
    <row r="78" spans="2:21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</row>
    <row r="79" spans="2:21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</row>
    <row r="80" spans="2:21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</row>
    <row r="81" spans="2:21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</row>
    <row r="82" spans="2:21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</row>
    <row r="83" spans="2:21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</row>
    <row r="84" spans="2:21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</row>
    <row r="85" spans="2:21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</row>
    <row r="86" spans="2:21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</row>
    <row r="87" spans="2:21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</row>
    <row r="88" spans="2:21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</row>
    <row r="89" spans="2:21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</row>
    <row r="90" spans="2:21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</row>
    <row r="91" spans="2:21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</row>
    <row r="92" spans="2:21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</row>
    <row r="93" spans="2:21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</row>
    <row r="94" spans="2:21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</row>
    <row r="95" spans="2:2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</row>
    <row r="96" spans="2:21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</row>
    <row r="97" spans="2:2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</row>
    <row r="98" spans="2:2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</row>
    <row r="99" spans="2:21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</row>
    <row r="100" spans="2:2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</row>
    <row r="101" spans="2:2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</row>
    <row r="102" spans="2:2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</row>
    <row r="103" spans="2:2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</row>
    <row r="104" spans="2:2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</row>
    <row r="105" spans="2:2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</row>
    <row r="106" spans="2:2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</row>
    <row r="107" spans="2:2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</row>
    <row r="108" spans="2:2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</row>
    <row r="109" spans="2:2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</row>
    <row r="110" spans="2:2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5"/>
      <c r="C796" s="1"/>
      <c r="D796" s="1"/>
      <c r="E796" s="1"/>
      <c r="F796" s="1"/>
    </row>
    <row r="797" spans="2:6">
      <c r="B797" s="45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8"/>
  <cols>
    <col min="1" max="1" width="6.28515625" style="1" customWidth="1"/>
    <col min="2" max="2" width="41.570312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4.7109375" style="2" bestFit="1" customWidth="1"/>
    <col min="8" max="8" width="12.28515625" style="1" bestFit="1" customWidth="1"/>
    <col min="9" max="9" width="7" style="1" bestFit="1" customWidth="1"/>
    <col min="10" max="10" width="10.710937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8" t="s">
        <v>173</v>
      </c>
      <c r="C1" s="80" t="s" vm="1">
        <v>244</v>
      </c>
    </row>
    <row r="2" spans="2:62">
      <c r="B2" s="58" t="s">
        <v>172</v>
      </c>
      <c r="C2" s="80" t="s">
        <v>245</v>
      </c>
    </row>
    <row r="3" spans="2:62">
      <c r="B3" s="58" t="s">
        <v>174</v>
      </c>
      <c r="C3" s="80" t="s">
        <v>246</v>
      </c>
    </row>
    <row r="4" spans="2:62">
      <c r="B4" s="58" t="s">
        <v>175</v>
      </c>
      <c r="C4" s="80">
        <v>12146</v>
      </c>
    </row>
    <row r="6" spans="2:62" ht="26.25" customHeight="1">
      <c r="B6" s="137" t="s">
        <v>203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  <c r="BJ6" s="3"/>
    </row>
    <row r="7" spans="2:62" ht="26.25" customHeight="1">
      <c r="B7" s="137" t="s">
        <v>81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BF7" s="3"/>
      <c r="BJ7" s="3"/>
    </row>
    <row r="8" spans="2:62" s="3" customFormat="1" ht="78.75">
      <c r="B8" s="23" t="s">
        <v>108</v>
      </c>
      <c r="C8" s="31" t="s">
        <v>37</v>
      </c>
      <c r="D8" s="31" t="s">
        <v>113</v>
      </c>
      <c r="E8" s="31" t="s">
        <v>219</v>
      </c>
      <c r="F8" s="31" t="s">
        <v>110</v>
      </c>
      <c r="G8" s="31" t="s">
        <v>53</v>
      </c>
      <c r="H8" s="31" t="s">
        <v>93</v>
      </c>
      <c r="I8" s="14" t="s">
        <v>228</v>
      </c>
      <c r="J8" s="14" t="s">
        <v>227</v>
      </c>
      <c r="K8" s="31" t="s">
        <v>242</v>
      </c>
      <c r="L8" s="14" t="s">
        <v>50</v>
      </c>
      <c r="M8" s="14" t="s">
        <v>49</v>
      </c>
      <c r="N8" s="14" t="s">
        <v>176</v>
      </c>
      <c r="O8" s="15" t="s">
        <v>178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235</v>
      </c>
      <c r="J9" s="17"/>
      <c r="K9" s="17" t="s">
        <v>231</v>
      </c>
      <c r="L9" s="17" t="s">
        <v>231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81" t="s">
        <v>30</v>
      </c>
      <c r="C11" s="82"/>
      <c r="D11" s="82"/>
      <c r="E11" s="82"/>
      <c r="F11" s="82"/>
      <c r="G11" s="82"/>
      <c r="H11" s="82"/>
      <c r="I11" s="90"/>
      <c r="J11" s="92"/>
      <c r="K11" s="90">
        <v>6.1200000000000015E-6</v>
      </c>
      <c r="L11" s="90">
        <v>6.1340284000000009E-2</v>
      </c>
      <c r="M11" s="82"/>
      <c r="N11" s="91">
        <f>L11/$L$11</f>
        <v>1</v>
      </c>
      <c r="O11" s="91">
        <f>L11/'סכום נכסי הקרן'!$C$42</f>
        <v>2.1322550616487491E-5</v>
      </c>
      <c r="BF11" s="1"/>
      <c r="BG11" s="3"/>
      <c r="BH11" s="1"/>
      <c r="BJ11" s="1"/>
    </row>
    <row r="12" spans="2:62" ht="20.25">
      <c r="B12" s="83" t="s">
        <v>225</v>
      </c>
      <c r="C12" s="84"/>
      <c r="D12" s="84"/>
      <c r="E12" s="84"/>
      <c r="F12" s="84"/>
      <c r="G12" s="84"/>
      <c r="H12" s="84"/>
      <c r="I12" s="93"/>
      <c r="J12" s="95"/>
      <c r="K12" s="93">
        <v>3.8129999999999997E-6</v>
      </c>
      <c r="L12" s="93">
        <v>5.3991750000000019E-2</v>
      </c>
      <c r="M12" s="84"/>
      <c r="N12" s="94">
        <f t="shared" ref="N12:N41" si="0">L12/$L$11</f>
        <v>0.88020052205822863</v>
      </c>
      <c r="O12" s="94">
        <f>L12/'סכום נכסי הקרן'!$C$42</f>
        <v>1.8768120184245294E-5</v>
      </c>
      <c r="BG12" s="4"/>
    </row>
    <row r="13" spans="2:62">
      <c r="B13" s="104" t="s">
        <v>306</v>
      </c>
      <c r="C13" s="84"/>
      <c r="D13" s="84"/>
      <c r="E13" s="84"/>
      <c r="F13" s="84"/>
      <c r="G13" s="84"/>
      <c r="H13" s="84"/>
      <c r="I13" s="93"/>
      <c r="J13" s="95"/>
      <c r="K13" s="93">
        <v>3.8129999999999997E-6</v>
      </c>
      <c r="L13" s="93">
        <v>3.9085036000000004E-2</v>
      </c>
      <c r="M13" s="84"/>
      <c r="N13" s="94">
        <f t="shared" si="0"/>
        <v>0.63718381219102271</v>
      </c>
      <c r="O13" s="94">
        <f>L13/'סכום נכסי הקרן'!$C$42</f>
        <v>1.3586384087449542E-5</v>
      </c>
    </row>
    <row r="14" spans="2:62">
      <c r="B14" s="89" t="s">
        <v>307</v>
      </c>
      <c r="C14" s="86" t="s">
        <v>308</v>
      </c>
      <c r="D14" s="99" t="s">
        <v>114</v>
      </c>
      <c r="E14" s="99" t="s">
        <v>309</v>
      </c>
      <c r="F14" s="86" t="s">
        <v>310</v>
      </c>
      <c r="G14" s="99" t="s">
        <v>184</v>
      </c>
      <c r="H14" s="99" t="s">
        <v>158</v>
      </c>
      <c r="I14" s="96">
        <v>5.6400000000000009E-3</v>
      </c>
      <c r="J14" s="98">
        <v>22840</v>
      </c>
      <c r="K14" s="86"/>
      <c r="L14" s="96">
        <v>1.2881010000000003E-3</v>
      </c>
      <c r="M14" s="97">
        <v>1.1112840431965567E-10</v>
      </c>
      <c r="N14" s="97">
        <f t="shared" si="0"/>
        <v>2.0999266974375274E-2</v>
      </c>
      <c r="O14" s="97">
        <f>L14/'סכום נכסי הקרן'!$C$42</f>
        <v>4.4775793297025093E-7</v>
      </c>
    </row>
    <row r="15" spans="2:62">
      <c r="B15" s="89" t="s">
        <v>311</v>
      </c>
      <c r="C15" s="86" t="s">
        <v>312</v>
      </c>
      <c r="D15" s="99" t="s">
        <v>114</v>
      </c>
      <c r="E15" s="99" t="s">
        <v>309</v>
      </c>
      <c r="F15" s="86">
        <v>29389</v>
      </c>
      <c r="G15" s="99" t="s">
        <v>313</v>
      </c>
      <c r="H15" s="99" t="s">
        <v>158</v>
      </c>
      <c r="I15" s="96">
        <v>4.15E-4</v>
      </c>
      <c r="J15" s="98">
        <v>52150</v>
      </c>
      <c r="K15" s="96">
        <v>3.8129999999999997E-6</v>
      </c>
      <c r="L15" s="96">
        <v>2.20182E-4</v>
      </c>
      <c r="M15" s="97">
        <v>3.8923252284773804E-12</v>
      </c>
      <c r="N15" s="97">
        <f t="shared" si="0"/>
        <v>3.5895171271133988E-3</v>
      </c>
      <c r="O15" s="97">
        <f>L15/'סכום נכסי הקרן'!$C$42</f>
        <v>7.6537660631624201E-8</v>
      </c>
    </row>
    <row r="16" spans="2:62" ht="20.25">
      <c r="B16" s="89" t="s">
        <v>314</v>
      </c>
      <c r="C16" s="86" t="s">
        <v>315</v>
      </c>
      <c r="D16" s="99" t="s">
        <v>114</v>
      </c>
      <c r="E16" s="99" t="s">
        <v>309</v>
      </c>
      <c r="F16" s="86" t="s">
        <v>316</v>
      </c>
      <c r="G16" s="99" t="s">
        <v>317</v>
      </c>
      <c r="H16" s="99" t="s">
        <v>158</v>
      </c>
      <c r="I16" s="96">
        <v>9.6139999999999993E-3</v>
      </c>
      <c r="J16" s="98">
        <v>6550</v>
      </c>
      <c r="K16" s="86"/>
      <c r="L16" s="96">
        <v>6.2974099999999996E-4</v>
      </c>
      <c r="M16" s="97">
        <v>7.311616549441745E-11</v>
      </c>
      <c r="N16" s="97">
        <f t="shared" si="0"/>
        <v>1.0266352858751026E-2</v>
      </c>
      <c r="O16" s="97">
        <f>L16/'סכום נכסי הקרן'!$C$42</f>
        <v>2.1890482847743983E-7</v>
      </c>
      <c r="BF16" s="4"/>
    </row>
    <row r="17" spans="2:15">
      <c r="B17" s="89" t="s">
        <v>318</v>
      </c>
      <c r="C17" s="86" t="s">
        <v>319</v>
      </c>
      <c r="D17" s="99" t="s">
        <v>114</v>
      </c>
      <c r="E17" s="99" t="s">
        <v>309</v>
      </c>
      <c r="F17" s="86" t="s">
        <v>320</v>
      </c>
      <c r="G17" s="99" t="s">
        <v>321</v>
      </c>
      <c r="H17" s="99" t="s">
        <v>158</v>
      </c>
      <c r="I17" s="96">
        <v>3.2269999999999998E-3</v>
      </c>
      <c r="J17" s="98">
        <v>53780</v>
      </c>
      <c r="K17" s="86"/>
      <c r="L17" s="96">
        <v>1.7357059999999998E-3</v>
      </c>
      <c r="M17" s="97">
        <v>7.3071701318209408E-11</v>
      </c>
      <c r="N17" s="97">
        <f t="shared" si="0"/>
        <v>2.8296347633473617E-2</v>
      </c>
      <c r="O17" s="97">
        <f>L17/'סכום נכסי הקרן'!$C$42</f>
        <v>6.0335030467646725E-7</v>
      </c>
    </row>
    <row r="18" spans="2:15">
      <c r="B18" s="89" t="s">
        <v>322</v>
      </c>
      <c r="C18" s="86" t="s">
        <v>323</v>
      </c>
      <c r="D18" s="99" t="s">
        <v>114</v>
      </c>
      <c r="E18" s="99" t="s">
        <v>309</v>
      </c>
      <c r="F18" s="86" t="s">
        <v>324</v>
      </c>
      <c r="G18" s="99" t="s">
        <v>317</v>
      </c>
      <c r="H18" s="99" t="s">
        <v>158</v>
      </c>
      <c r="I18" s="96">
        <v>2.3862999999999999E-2</v>
      </c>
      <c r="J18" s="98">
        <v>2387</v>
      </c>
      <c r="K18" s="86"/>
      <c r="L18" s="96">
        <v>5.69616E-4</v>
      </c>
      <c r="M18" s="97">
        <v>6.6259424943661087E-11</v>
      </c>
      <c r="N18" s="97">
        <f t="shared" si="0"/>
        <v>9.2861650265590543E-3</v>
      </c>
      <c r="O18" s="97">
        <f>L18/'סכום נכסי הקרן'!$C$42</f>
        <v>1.9800472381186134E-7</v>
      </c>
    </row>
    <row r="19" spans="2:15">
      <c r="B19" s="89" t="s">
        <v>325</v>
      </c>
      <c r="C19" s="86" t="s">
        <v>326</v>
      </c>
      <c r="D19" s="99" t="s">
        <v>114</v>
      </c>
      <c r="E19" s="99" t="s">
        <v>309</v>
      </c>
      <c r="F19" s="86" t="s">
        <v>327</v>
      </c>
      <c r="G19" s="99" t="s">
        <v>328</v>
      </c>
      <c r="H19" s="99" t="s">
        <v>158</v>
      </c>
      <c r="I19" s="96">
        <v>1.4499999999999999E-3</v>
      </c>
      <c r="J19" s="98">
        <v>3841</v>
      </c>
      <c r="K19" s="86"/>
      <c r="L19" s="96">
        <v>5.5713E-5</v>
      </c>
      <c r="M19" s="97">
        <v>9.4569184568596993E-12</v>
      </c>
      <c r="N19" s="97">
        <f t="shared" si="0"/>
        <v>9.0826120074696739E-4</v>
      </c>
      <c r="O19" s="97">
        <f>L19/'סכום נכסי הקרן'!$C$42</f>
        <v>1.936644542591892E-8</v>
      </c>
    </row>
    <row r="20" spans="2:15">
      <c r="B20" s="89" t="s">
        <v>329</v>
      </c>
      <c r="C20" s="86" t="s">
        <v>330</v>
      </c>
      <c r="D20" s="99" t="s">
        <v>114</v>
      </c>
      <c r="E20" s="99" t="s">
        <v>309</v>
      </c>
      <c r="F20" s="86" t="s">
        <v>331</v>
      </c>
      <c r="G20" s="99" t="s">
        <v>332</v>
      </c>
      <c r="H20" s="99" t="s">
        <v>158</v>
      </c>
      <c r="I20" s="96">
        <v>0.37618499999999999</v>
      </c>
      <c r="J20" s="98">
        <v>270.89999999999998</v>
      </c>
      <c r="K20" s="86"/>
      <c r="L20" s="96">
        <v>1.0190840000000002E-3</v>
      </c>
      <c r="M20" s="97">
        <v>1.3602854384330651E-10</v>
      </c>
      <c r="N20" s="97">
        <f t="shared" si="0"/>
        <v>1.6613617243767569E-2</v>
      </c>
      <c r="O20" s="97">
        <f>L20/'סכום נכסי הקרן'!$C$42</f>
        <v>3.5424469460318345E-7</v>
      </c>
    </row>
    <row r="21" spans="2:15">
      <c r="B21" s="89" t="s">
        <v>333</v>
      </c>
      <c r="C21" s="86" t="s">
        <v>334</v>
      </c>
      <c r="D21" s="99" t="s">
        <v>114</v>
      </c>
      <c r="E21" s="99" t="s">
        <v>309</v>
      </c>
      <c r="F21" s="86" t="s">
        <v>335</v>
      </c>
      <c r="G21" s="99" t="s">
        <v>336</v>
      </c>
      <c r="H21" s="99" t="s">
        <v>158</v>
      </c>
      <c r="I21" s="96">
        <v>9.5099999999999994E-3</v>
      </c>
      <c r="J21" s="98">
        <v>8960</v>
      </c>
      <c r="K21" s="86"/>
      <c r="L21" s="96">
        <v>8.5213200000000002E-4</v>
      </c>
      <c r="M21" s="97">
        <v>9.4787164442474052E-11</v>
      </c>
      <c r="N21" s="97">
        <f t="shared" si="0"/>
        <v>1.3891882209087911E-2</v>
      </c>
      <c r="O21" s="97">
        <f>L21/'סכום נכסי הקרן'!$C$42</f>
        <v>2.9621036156155909E-7</v>
      </c>
    </row>
    <row r="22" spans="2:15">
      <c r="B22" s="89" t="s">
        <v>337</v>
      </c>
      <c r="C22" s="86" t="s">
        <v>338</v>
      </c>
      <c r="D22" s="99" t="s">
        <v>114</v>
      </c>
      <c r="E22" s="99" t="s">
        <v>309</v>
      </c>
      <c r="F22" s="86" t="s">
        <v>339</v>
      </c>
      <c r="G22" s="99" t="s">
        <v>340</v>
      </c>
      <c r="H22" s="99" t="s">
        <v>158</v>
      </c>
      <c r="I22" s="96">
        <v>0.16379200000000002</v>
      </c>
      <c r="J22" s="98">
        <v>183</v>
      </c>
      <c r="K22" s="86"/>
      <c r="L22" s="96">
        <v>2.9973899999999998E-4</v>
      </c>
      <c r="M22" s="97">
        <v>5.1101142832981795E-11</v>
      </c>
      <c r="N22" s="97">
        <f t="shared" si="0"/>
        <v>4.8864951456696866E-3</v>
      </c>
      <c r="O22" s="97">
        <f>L22/'סכום נכסי הקרן'!$C$42</f>
        <v>1.0419254008076231E-7</v>
      </c>
    </row>
    <row r="23" spans="2:15">
      <c r="B23" s="89" t="s">
        <v>341</v>
      </c>
      <c r="C23" s="86" t="s">
        <v>342</v>
      </c>
      <c r="D23" s="99" t="s">
        <v>114</v>
      </c>
      <c r="E23" s="99" t="s">
        <v>309</v>
      </c>
      <c r="F23" s="86" t="s">
        <v>343</v>
      </c>
      <c r="G23" s="99" t="s">
        <v>336</v>
      </c>
      <c r="H23" s="99" t="s">
        <v>158</v>
      </c>
      <c r="I23" s="96">
        <v>0.11959</v>
      </c>
      <c r="J23" s="98">
        <v>1457</v>
      </c>
      <c r="K23" s="86"/>
      <c r="L23" s="96">
        <v>1.7424200000000002E-3</v>
      </c>
      <c r="M23" s="97">
        <v>1.0273904996161855E-10</v>
      </c>
      <c r="N23" s="97">
        <f t="shared" si="0"/>
        <v>2.8405802620672573E-2</v>
      </c>
      <c r="O23" s="97">
        <f>L23/'סכום נכסי הקרן'!$C$42</f>
        <v>6.0568416418124401E-7</v>
      </c>
    </row>
    <row r="24" spans="2:15">
      <c r="B24" s="89" t="s">
        <v>344</v>
      </c>
      <c r="C24" s="86" t="s">
        <v>345</v>
      </c>
      <c r="D24" s="99" t="s">
        <v>114</v>
      </c>
      <c r="E24" s="99" t="s">
        <v>309</v>
      </c>
      <c r="F24" s="86" t="s">
        <v>346</v>
      </c>
      <c r="G24" s="99" t="s">
        <v>328</v>
      </c>
      <c r="H24" s="99" t="s">
        <v>158</v>
      </c>
      <c r="I24" s="96">
        <v>0.19278600000000001</v>
      </c>
      <c r="J24" s="98">
        <v>1059</v>
      </c>
      <c r="K24" s="86"/>
      <c r="L24" s="96">
        <v>2.0415999999999998E-3</v>
      </c>
      <c r="M24" s="97">
        <v>1.6423887132964843E-10</v>
      </c>
      <c r="N24" s="97">
        <f t="shared" si="0"/>
        <v>3.328318466865917E-2</v>
      </c>
      <c r="O24" s="97">
        <f>L24/'סכום נכסי הקרן'!$C$42</f>
        <v>7.0968238977538563E-7</v>
      </c>
    </row>
    <row r="25" spans="2:15">
      <c r="B25" s="89" t="s">
        <v>347</v>
      </c>
      <c r="C25" s="86" t="s">
        <v>348</v>
      </c>
      <c r="D25" s="99" t="s">
        <v>114</v>
      </c>
      <c r="E25" s="99" t="s">
        <v>309</v>
      </c>
      <c r="F25" s="86" t="s">
        <v>349</v>
      </c>
      <c r="G25" s="99" t="s">
        <v>350</v>
      </c>
      <c r="H25" s="99" t="s">
        <v>158</v>
      </c>
      <c r="I25" s="96">
        <v>2.6891999999999999E-2</v>
      </c>
      <c r="J25" s="98">
        <v>2180</v>
      </c>
      <c r="K25" s="86"/>
      <c r="L25" s="96">
        <v>5.8624600000000001E-4</v>
      </c>
      <c r="M25" s="97">
        <v>1.0499771433188463E-10</v>
      </c>
      <c r="N25" s="97">
        <f t="shared" si="0"/>
        <v>9.557275607005665E-3</v>
      </c>
      <c r="O25" s="97">
        <f>L25/'סכום נכסי הקרן'!$C$42</f>
        <v>2.0378549288609952E-7</v>
      </c>
    </row>
    <row r="26" spans="2:15">
      <c r="B26" s="89" t="s">
        <v>351</v>
      </c>
      <c r="C26" s="86" t="s">
        <v>352</v>
      </c>
      <c r="D26" s="99" t="s">
        <v>114</v>
      </c>
      <c r="E26" s="99" t="s">
        <v>309</v>
      </c>
      <c r="F26" s="86" t="s">
        <v>353</v>
      </c>
      <c r="G26" s="99" t="s">
        <v>350</v>
      </c>
      <c r="H26" s="99" t="s">
        <v>158</v>
      </c>
      <c r="I26" s="96">
        <v>2.3075999999999999E-2</v>
      </c>
      <c r="J26" s="98">
        <v>2716</v>
      </c>
      <c r="K26" s="86"/>
      <c r="L26" s="96">
        <v>6.2673299999999998E-4</v>
      </c>
      <c r="M26" s="97">
        <v>1.0764125420197269E-10</v>
      </c>
      <c r="N26" s="97">
        <f t="shared" si="0"/>
        <v>1.0217314937765854E-2</v>
      </c>
      <c r="O26" s="97">
        <f>L26/'סכום נכסי הקרן'!$C$42</f>
        <v>2.178592149251062E-7</v>
      </c>
    </row>
    <row r="27" spans="2:15">
      <c r="B27" s="89" t="s">
        <v>354</v>
      </c>
      <c r="C27" s="86" t="s">
        <v>355</v>
      </c>
      <c r="D27" s="99" t="s">
        <v>114</v>
      </c>
      <c r="E27" s="99" t="s">
        <v>309</v>
      </c>
      <c r="F27" s="86" t="s">
        <v>356</v>
      </c>
      <c r="G27" s="99" t="s">
        <v>357</v>
      </c>
      <c r="H27" s="99" t="s">
        <v>158</v>
      </c>
      <c r="I27" s="96">
        <v>4.764E-3</v>
      </c>
      <c r="J27" s="98">
        <v>5749</v>
      </c>
      <c r="K27" s="86"/>
      <c r="L27" s="96">
        <v>2.7386899999999999E-4</v>
      </c>
      <c r="M27" s="97">
        <v>4.4822353460893949E-11</v>
      </c>
      <c r="N27" s="97">
        <f t="shared" si="0"/>
        <v>4.464749462196816E-3</v>
      </c>
      <c r="O27" s="97">
        <f>L27/'סכום נכסי הקרן'!$C$42</f>
        <v>9.5199846397626914E-8</v>
      </c>
    </row>
    <row r="28" spans="2:15">
      <c r="B28" s="89" t="s">
        <v>358</v>
      </c>
      <c r="C28" s="86" t="s">
        <v>359</v>
      </c>
      <c r="D28" s="99" t="s">
        <v>114</v>
      </c>
      <c r="E28" s="99" t="s">
        <v>309</v>
      </c>
      <c r="F28" s="86" t="s">
        <v>360</v>
      </c>
      <c r="G28" s="99" t="s">
        <v>361</v>
      </c>
      <c r="H28" s="99" t="s">
        <v>158</v>
      </c>
      <c r="I28" s="96">
        <v>1.1367E-2</v>
      </c>
      <c r="J28" s="98">
        <v>3394</v>
      </c>
      <c r="K28" s="86"/>
      <c r="L28" s="96">
        <v>3.8578199999999999E-4</v>
      </c>
      <c r="M28" s="97">
        <v>1.0404914987826113E-11</v>
      </c>
      <c r="N28" s="97">
        <f t="shared" si="0"/>
        <v>6.2892111813502519E-3</v>
      </c>
      <c r="O28" s="97">
        <f>L28/'סכום נכסי הקרן'!$C$42</f>
        <v>1.3410202375211983E-7</v>
      </c>
    </row>
    <row r="29" spans="2:15">
      <c r="B29" s="89" t="s">
        <v>362</v>
      </c>
      <c r="C29" s="86" t="s">
        <v>363</v>
      </c>
      <c r="D29" s="99" t="s">
        <v>114</v>
      </c>
      <c r="E29" s="99" t="s">
        <v>309</v>
      </c>
      <c r="F29" s="86" t="s">
        <v>364</v>
      </c>
      <c r="G29" s="99" t="s">
        <v>328</v>
      </c>
      <c r="H29" s="99" t="s">
        <v>158</v>
      </c>
      <c r="I29" s="96">
        <v>2.4477600000000002</v>
      </c>
      <c r="J29" s="98">
        <v>75.900000000000006</v>
      </c>
      <c r="K29" s="86"/>
      <c r="L29" s="96">
        <v>1.8578500000000001E-3</v>
      </c>
      <c r="M29" s="97">
        <v>4.7245717592788786E-10</v>
      </c>
      <c r="N29" s="97">
        <f t="shared" si="0"/>
        <v>3.0287600233477884E-2</v>
      </c>
      <c r="O29" s="97">
        <f>L29/'סכום נכסי הקרן'!$C$42</f>
        <v>6.4580888903027061E-7</v>
      </c>
    </row>
    <row r="30" spans="2:15">
      <c r="B30" s="89" t="s">
        <v>365</v>
      </c>
      <c r="C30" s="86" t="s">
        <v>366</v>
      </c>
      <c r="D30" s="99" t="s">
        <v>114</v>
      </c>
      <c r="E30" s="99" t="s">
        <v>309</v>
      </c>
      <c r="F30" s="86" t="s">
        <v>367</v>
      </c>
      <c r="G30" s="99" t="s">
        <v>368</v>
      </c>
      <c r="H30" s="99" t="s">
        <v>158</v>
      </c>
      <c r="I30" s="96">
        <v>0.13009200000000001</v>
      </c>
      <c r="J30" s="98">
        <v>1907</v>
      </c>
      <c r="K30" s="86"/>
      <c r="L30" s="96">
        <v>2.4808510000000001E-3</v>
      </c>
      <c r="M30" s="97">
        <v>1.0161046899382338E-10</v>
      </c>
      <c r="N30" s="97">
        <f t="shared" si="0"/>
        <v>4.0444074240021444E-2</v>
      </c>
      <c r="O30" s="97">
        <f>L30/'סכום נכסי הקרן'!$C$42</f>
        <v>8.6237082011983517E-7</v>
      </c>
    </row>
    <row r="31" spans="2:15">
      <c r="B31" s="89" t="s">
        <v>369</v>
      </c>
      <c r="C31" s="86" t="s">
        <v>370</v>
      </c>
      <c r="D31" s="99" t="s">
        <v>114</v>
      </c>
      <c r="E31" s="99" t="s">
        <v>309</v>
      </c>
      <c r="F31" s="86" t="s">
        <v>371</v>
      </c>
      <c r="G31" s="99" t="s">
        <v>336</v>
      </c>
      <c r="H31" s="99" t="s">
        <v>158</v>
      </c>
      <c r="I31" s="96">
        <v>0.197353</v>
      </c>
      <c r="J31" s="98">
        <v>2530</v>
      </c>
      <c r="K31" s="86"/>
      <c r="L31" s="96">
        <v>4.9930299999999999E-3</v>
      </c>
      <c r="M31" s="97">
        <v>1.3258770340362731E-10</v>
      </c>
      <c r="N31" s="97">
        <f t="shared" si="0"/>
        <v>8.1398873210303355E-2</v>
      </c>
      <c r="O31" s="97">
        <f>L31/'סכום נכסי הקרן'!$C$42</f>
        <v>1.7356315941517409E-6</v>
      </c>
    </row>
    <row r="32" spans="2:15">
      <c r="B32" s="89" t="s">
        <v>372</v>
      </c>
      <c r="C32" s="86" t="s">
        <v>373</v>
      </c>
      <c r="D32" s="99" t="s">
        <v>114</v>
      </c>
      <c r="E32" s="99" t="s">
        <v>309</v>
      </c>
      <c r="F32" s="86" t="s">
        <v>374</v>
      </c>
      <c r="G32" s="99" t="s">
        <v>336</v>
      </c>
      <c r="H32" s="99" t="s">
        <v>158</v>
      </c>
      <c r="I32" s="96">
        <v>3.2672E-2</v>
      </c>
      <c r="J32" s="98">
        <v>8200</v>
      </c>
      <c r="K32" s="86"/>
      <c r="L32" s="96">
        <v>2.6791369999999998E-3</v>
      </c>
      <c r="M32" s="97">
        <v>1.3936748413695637E-10</v>
      </c>
      <c r="N32" s="97">
        <f t="shared" si="0"/>
        <v>4.3676631819963521E-2</v>
      </c>
      <c r="O32" s="97">
        <f>L32/'סכום נכסי הקרן'!$C$42</f>
        <v>9.3129719273886045E-7</v>
      </c>
    </row>
    <row r="33" spans="2:15">
      <c r="B33" s="89" t="s">
        <v>375</v>
      </c>
      <c r="C33" s="86" t="s">
        <v>376</v>
      </c>
      <c r="D33" s="99" t="s">
        <v>114</v>
      </c>
      <c r="E33" s="99" t="s">
        <v>309</v>
      </c>
      <c r="F33" s="86" t="s">
        <v>377</v>
      </c>
      <c r="G33" s="99" t="s">
        <v>317</v>
      </c>
      <c r="H33" s="99" t="s">
        <v>158</v>
      </c>
      <c r="I33" s="96">
        <v>5.7580000000000001E-3</v>
      </c>
      <c r="J33" s="98">
        <v>19400</v>
      </c>
      <c r="K33" s="86"/>
      <c r="L33" s="96">
        <v>1.1170209999999999E-3</v>
      </c>
      <c r="M33" s="97">
        <v>1.284643142064888E-10</v>
      </c>
      <c r="N33" s="97">
        <f t="shared" si="0"/>
        <v>1.8210235218343623E-2</v>
      </c>
      <c r="O33" s="97">
        <f>L33/'סכום נכסי הקרן'!$C$42</f>
        <v>3.8828866218127501E-7</v>
      </c>
    </row>
    <row r="34" spans="2:15">
      <c r="B34" s="89" t="s">
        <v>378</v>
      </c>
      <c r="C34" s="86" t="s">
        <v>379</v>
      </c>
      <c r="D34" s="99" t="s">
        <v>114</v>
      </c>
      <c r="E34" s="99" t="s">
        <v>309</v>
      </c>
      <c r="F34" s="86" t="s">
        <v>380</v>
      </c>
      <c r="G34" s="99" t="s">
        <v>186</v>
      </c>
      <c r="H34" s="99" t="s">
        <v>158</v>
      </c>
      <c r="I34" s="96">
        <v>1.013E-3</v>
      </c>
      <c r="J34" s="98">
        <v>49460</v>
      </c>
      <c r="K34" s="86"/>
      <c r="L34" s="96">
        <v>5.0111000000000003E-4</v>
      </c>
      <c r="M34" s="97">
        <v>1.6269372498333033E-11</v>
      </c>
      <c r="N34" s="97">
        <f t="shared" si="0"/>
        <v>8.16934593912216E-3</v>
      </c>
      <c r="O34" s="97">
        <f>L34/'סכום נכסי הקרן'!$C$42</f>
        <v>1.7419129229052878E-7</v>
      </c>
    </row>
    <row r="35" spans="2:15">
      <c r="B35" s="89" t="s">
        <v>381</v>
      </c>
      <c r="C35" s="86" t="s">
        <v>382</v>
      </c>
      <c r="D35" s="99" t="s">
        <v>114</v>
      </c>
      <c r="E35" s="99" t="s">
        <v>309</v>
      </c>
      <c r="F35" s="86" t="s">
        <v>383</v>
      </c>
      <c r="G35" s="99" t="s">
        <v>336</v>
      </c>
      <c r="H35" s="99" t="s">
        <v>158</v>
      </c>
      <c r="I35" s="96">
        <v>0.18291499999999999</v>
      </c>
      <c r="J35" s="98">
        <v>2642</v>
      </c>
      <c r="K35" s="86"/>
      <c r="L35" s="96">
        <v>4.8326109999999997E-3</v>
      </c>
      <c r="M35" s="97">
        <v>1.3699772479370518E-10</v>
      </c>
      <c r="N35" s="97">
        <f t="shared" si="0"/>
        <v>7.8783642410263366E-2</v>
      </c>
      <c r="O35" s="97">
        <f>L35/'סכום נכסי הקרן'!$C$42</f>
        <v>1.679868203044091E-6</v>
      </c>
    </row>
    <row r="36" spans="2:15">
      <c r="B36" s="89" t="s">
        <v>384</v>
      </c>
      <c r="C36" s="86" t="s">
        <v>385</v>
      </c>
      <c r="D36" s="99" t="s">
        <v>114</v>
      </c>
      <c r="E36" s="99" t="s">
        <v>309</v>
      </c>
      <c r="F36" s="86" t="s">
        <v>386</v>
      </c>
      <c r="G36" s="99" t="s">
        <v>340</v>
      </c>
      <c r="H36" s="99" t="s">
        <v>158</v>
      </c>
      <c r="I36" s="96">
        <v>2.7620000000000001E-3</v>
      </c>
      <c r="J36" s="98">
        <v>50300</v>
      </c>
      <c r="K36" s="86"/>
      <c r="L36" s="96">
        <v>1.389176E-3</v>
      </c>
      <c r="M36" s="97">
        <v>2.7165894900837598E-10</v>
      </c>
      <c r="N36" s="97">
        <f t="shared" si="0"/>
        <v>2.2647042194979074E-2</v>
      </c>
      <c r="O36" s="97">
        <f>L36/'סכום נכסי הקרן'!$C$42</f>
        <v>4.8289270351616924E-7</v>
      </c>
    </row>
    <row r="37" spans="2:15">
      <c r="B37" s="89" t="s">
        <v>387</v>
      </c>
      <c r="C37" s="86" t="s">
        <v>388</v>
      </c>
      <c r="D37" s="99" t="s">
        <v>114</v>
      </c>
      <c r="E37" s="99" t="s">
        <v>309</v>
      </c>
      <c r="F37" s="86" t="s">
        <v>389</v>
      </c>
      <c r="G37" s="99" t="s">
        <v>361</v>
      </c>
      <c r="H37" s="99" t="s">
        <v>158</v>
      </c>
      <c r="I37" s="96">
        <v>2.9230000000000003E-3</v>
      </c>
      <c r="J37" s="98">
        <v>17190</v>
      </c>
      <c r="K37" s="86"/>
      <c r="L37" s="96">
        <v>5.0251000000000007E-4</v>
      </c>
      <c r="M37" s="97">
        <v>2.1504599663184853E-11</v>
      </c>
      <c r="N37" s="97">
        <f t="shared" si="0"/>
        <v>8.1921694395806835E-3</v>
      </c>
      <c r="O37" s="97">
        <f>L37/'סכום נכסי הקרן'!$C$42</f>
        <v>1.7467794753430109E-7</v>
      </c>
    </row>
    <row r="38" spans="2:15">
      <c r="B38" s="89" t="s">
        <v>390</v>
      </c>
      <c r="C38" s="86" t="s">
        <v>391</v>
      </c>
      <c r="D38" s="99" t="s">
        <v>114</v>
      </c>
      <c r="E38" s="99" t="s">
        <v>309</v>
      </c>
      <c r="F38" s="86" t="s">
        <v>392</v>
      </c>
      <c r="G38" s="99" t="s">
        <v>317</v>
      </c>
      <c r="H38" s="99" t="s">
        <v>158</v>
      </c>
      <c r="I38" s="96">
        <v>1.3236E-2</v>
      </c>
      <c r="J38" s="98">
        <v>23800</v>
      </c>
      <c r="K38" s="86"/>
      <c r="L38" s="96">
        <v>3.1502409999999998E-3</v>
      </c>
      <c r="M38" s="97">
        <v>1.0914239933188623E-10</v>
      </c>
      <c r="N38" s="97">
        <f t="shared" si="0"/>
        <v>5.1356804934258198E-2</v>
      </c>
      <c r="O38" s="97">
        <f>L38/'סכום נכסי הקרן'!$C$42</f>
        <v>1.0950580727117951E-6</v>
      </c>
    </row>
    <row r="39" spans="2:15">
      <c r="B39" s="89" t="s">
        <v>393</v>
      </c>
      <c r="C39" s="86" t="s">
        <v>394</v>
      </c>
      <c r="D39" s="99" t="s">
        <v>114</v>
      </c>
      <c r="E39" s="99" t="s">
        <v>309</v>
      </c>
      <c r="F39" s="86" t="s">
        <v>395</v>
      </c>
      <c r="G39" s="99" t="s">
        <v>145</v>
      </c>
      <c r="H39" s="99" t="s">
        <v>158</v>
      </c>
      <c r="I39" s="96">
        <v>3.7328E-2</v>
      </c>
      <c r="J39" s="98">
        <v>2385</v>
      </c>
      <c r="K39" s="86"/>
      <c r="L39" s="96">
        <v>8.9027099999999999E-4</v>
      </c>
      <c r="M39" s="97">
        <v>1.5673732678274769E-10</v>
      </c>
      <c r="N39" s="97">
        <f t="shared" si="0"/>
        <v>1.451364326907909E-2</v>
      </c>
      <c r="O39" s="97">
        <f>L39/'סכום נכסי הקרן'!$C$42</f>
        <v>3.0946789323458192E-7</v>
      </c>
    </row>
    <row r="40" spans="2:15">
      <c r="B40" s="89" t="s">
        <v>396</v>
      </c>
      <c r="C40" s="86" t="s">
        <v>397</v>
      </c>
      <c r="D40" s="99" t="s">
        <v>114</v>
      </c>
      <c r="E40" s="99" t="s">
        <v>309</v>
      </c>
      <c r="F40" s="86" t="s">
        <v>398</v>
      </c>
      <c r="G40" s="99" t="s">
        <v>399</v>
      </c>
      <c r="H40" s="99" t="s">
        <v>158</v>
      </c>
      <c r="I40" s="96">
        <v>1.5869000000000001E-2</v>
      </c>
      <c r="J40" s="98">
        <v>10290</v>
      </c>
      <c r="K40" s="86"/>
      <c r="L40" s="96">
        <v>1.6328879999999999E-3</v>
      </c>
      <c r="M40" s="97">
        <v>1.3728282825914725E-10</v>
      </c>
      <c r="N40" s="97">
        <f t="shared" si="0"/>
        <v>2.662015715479895E-2</v>
      </c>
      <c r="O40" s="97">
        <f>L40/'סכום נכסי הקרן'!$C$42</f>
        <v>5.6760964835205234E-7</v>
      </c>
    </row>
    <row r="41" spans="2:15">
      <c r="B41" s="89" t="s">
        <v>400</v>
      </c>
      <c r="C41" s="86" t="s">
        <v>401</v>
      </c>
      <c r="D41" s="99" t="s">
        <v>114</v>
      </c>
      <c r="E41" s="99" t="s">
        <v>309</v>
      </c>
      <c r="F41" s="86" t="s">
        <v>402</v>
      </c>
      <c r="G41" s="99" t="s">
        <v>403</v>
      </c>
      <c r="H41" s="99" t="s">
        <v>158</v>
      </c>
      <c r="I41" s="96">
        <v>5.4931000000000001E-2</v>
      </c>
      <c r="J41" s="98">
        <v>1332</v>
      </c>
      <c r="K41" s="86"/>
      <c r="L41" s="96">
        <v>7.316759999999999E-4</v>
      </c>
      <c r="M41" s="97">
        <v>1.5485254980576114E-10</v>
      </c>
      <c r="N41" s="97">
        <f t="shared" si="0"/>
        <v>1.1928148229636495E-2</v>
      </c>
      <c r="O41" s="97">
        <f>L41/'סכום נכסי הקרן'!$C$42</f>
        <v>2.5433854438738983E-7</v>
      </c>
    </row>
    <row r="42" spans="2:15">
      <c r="B42" s="85"/>
      <c r="C42" s="86"/>
      <c r="D42" s="86"/>
      <c r="E42" s="86"/>
      <c r="F42" s="86"/>
      <c r="G42" s="86"/>
      <c r="H42" s="86"/>
      <c r="I42" s="96"/>
      <c r="J42" s="98"/>
      <c r="K42" s="86"/>
      <c r="L42" s="86"/>
      <c r="M42" s="86"/>
      <c r="N42" s="97"/>
      <c r="O42" s="86"/>
    </row>
    <row r="43" spans="2:15">
      <c r="B43" s="104" t="s">
        <v>404</v>
      </c>
      <c r="C43" s="84"/>
      <c r="D43" s="84"/>
      <c r="E43" s="84"/>
      <c r="F43" s="84"/>
      <c r="G43" s="84"/>
      <c r="H43" s="84"/>
      <c r="I43" s="93"/>
      <c r="J43" s="95"/>
      <c r="K43" s="84"/>
      <c r="L43" s="93">
        <v>1.3129499000000003E-2</v>
      </c>
      <c r="M43" s="84"/>
      <c r="N43" s="94">
        <f t="shared" ref="N43:N81" si="1">L43/$L$11</f>
        <v>0.21404366174763717</v>
      </c>
      <c r="O43" s="94">
        <f>L43/'סכום נכסי הקרן'!$C$42</f>
        <v>4.5639568117523211E-6</v>
      </c>
    </row>
    <row r="44" spans="2:15">
      <c r="B44" s="89" t="s">
        <v>405</v>
      </c>
      <c r="C44" s="86" t="s">
        <v>406</v>
      </c>
      <c r="D44" s="99" t="s">
        <v>114</v>
      </c>
      <c r="E44" s="99" t="s">
        <v>309</v>
      </c>
      <c r="F44" s="86" t="s">
        <v>407</v>
      </c>
      <c r="G44" s="99" t="s">
        <v>408</v>
      </c>
      <c r="H44" s="99" t="s">
        <v>158</v>
      </c>
      <c r="I44" s="96">
        <v>7.2567999999999994E-2</v>
      </c>
      <c r="J44" s="98">
        <v>370</v>
      </c>
      <c r="K44" s="86"/>
      <c r="L44" s="96">
        <v>2.6850000000000002E-4</v>
      </c>
      <c r="M44" s="97">
        <v>2.4446112693480295E-10</v>
      </c>
      <c r="N44" s="97">
        <f t="shared" si="1"/>
        <v>4.3772213379383767E-3</v>
      </c>
      <c r="O44" s="97">
        <f>L44/'סכום נכסי הקרן'!$C$42</f>
        <v>9.3333523537760132E-8</v>
      </c>
    </row>
    <row r="45" spans="2:15">
      <c r="B45" s="89" t="s">
        <v>409</v>
      </c>
      <c r="C45" s="86" t="s">
        <v>410</v>
      </c>
      <c r="D45" s="99" t="s">
        <v>114</v>
      </c>
      <c r="E45" s="99" t="s">
        <v>309</v>
      </c>
      <c r="F45" s="86" t="s">
        <v>411</v>
      </c>
      <c r="G45" s="99" t="s">
        <v>340</v>
      </c>
      <c r="H45" s="99" t="s">
        <v>158</v>
      </c>
      <c r="I45" s="96">
        <v>3.3678E-2</v>
      </c>
      <c r="J45" s="98">
        <v>2944</v>
      </c>
      <c r="K45" s="86"/>
      <c r="L45" s="96">
        <v>9.91481E-4</v>
      </c>
      <c r="M45" s="97">
        <v>2.4570668461385295E-10</v>
      </c>
      <c r="N45" s="97">
        <f t="shared" si="1"/>
        <v>1.6163619327227111E-2</v>
      </c>
      <c r="O45" s="97">
        <f>L45/'סכום נכסי הקרן'!$C$42</f>
        <v>3.4464959125043557E-7</v>
      </c>
    </row>
    <row r="46" spans="2:15">
      <c r="B46" s="89" t="s">
        <v>412</v>
      </c>
      <c r="C46" s="86" t="s">
        <v>413</v>
      </c>
      <c r="D46" s="99" t="s">
        <v>114</v>
      </c>
      <c r="E46" s="99" t="s">
        <v>309</v>
      </c>
      <c r="F46" s="86" t="s">
        <v>414</v>
      </c>
      <c r="G46" s="99" t="s">
        <v>415</v>
      </c>
      <c r="H46" s="99" t="s">
        <v>158</v>
      </c>
      <c r="I46" s="96">
        <v>3.1182000000000001E-2</v>
      </c>
      <c r="J46" s="98">
        <v>489.4</v>
      </c>
      <c r="K46" s="86"/>
      <c r="L46" s="96">
        <v>1.5260399999999998E-4</v>
      </c>
      <c r="M46" s="97">
        <v>1.479640866268562E-10</v>
      </c>
      <c r="N46" s="97">
        <f t="shared" si="1"/>
        <v>2.4878267599804391E-3</v>
      </c>
      <c r="O46" s="97">
        <f>L46/'סכום נכסי הקרן'!$C$42</f>
        <v>5.3046812014734983E-8</v>
      </c>
    </row>
    <row r="47" spans="2:15">
      <c r="B47" s="89" t="s">
        <v>416</v>
      </c>
      <c r="C47" s="86" t="s">
        <v>417</v>
      </c>
      <c r="D47" s="99" t="s">
        <v>114</v>
      </c>
      <c r="E47" s="99" t="s">
        <v>309</v>
      </c>
      <c r="F47" s="86" t="s">
        <v>418</v>
      </c>
      <c r="G47" s="99" t="s">
        <v>350</v>
      </c>
      <c r="H47" s="99" t="s">
        <v>158</v>
      </c>
      <c r="I47" s="96">
        <v>2.052E-3</v>
      </c>
      <c r="J47" s="98">
        <v>14220</v>
      </c>
      <c r="K47" s="86"/>
      <c r="L47" s="96">
        <v>2.91732E-4</v>
      </c>
      <c r="M47" s="97">
        <v>1.3983047122664373E-10</v>
      </c>
      <c r="N47" s="97">
        <f t="shared" si="1"/>
        <v>4.7559610255472565E-3</v>
      </c>
      <c r="O47" s="97">
        <f>L47/'סכום נכסי הקרן'!$C$42</f>
        <v>1.0140921969727313E-7</v>
      </c>
    </row>
    <row r="48" spans="2:15">
      <c r="B48" s="89" t="s">
        <v>419</v>
      </c>
      <c r="C48" s="86" t="s">
        <v>420</v>
      </c>
      <c r="D48" s="99" t="s">
        <v>114</v>
      </c>
      <c r="E48" s="99" t="s">
        <v>309</v>
      </c>
      <c r="F48" s="86" t="s">
        <v>421</v>
      </c>
      <c r="G48" s="99" t="s">
        <v>403</v>
      </c>
      <c r="H48" s="99" t="s">
        <v>158</v>
      </c>
      <c r="I48" s="96">
        <v>2.9520000000000001E-2</v>
      </c>
      <c r="J48" s="98">
        <v>1245</v>
      </c>
      <c r="K48" s="86"/>
      <c r="L48" s="96">
        <v>3.6753000000000003E-4</v>
      </c>
      <c r="M48" s="97">
        <v>2.7128647686538401E-10</v>
      </c>
      <c r="N48" s="97">
        <f t="shared" si="1"/>
        <v>5.991657945372408E-3</v>
      </c>
      <c r="O48" s="97">
        <f>L48/'סכום נכסי הקרן'!$C$42</f>
        <v>1.2775742981688262E-7</v>
      </c>
    </row>
    <row r="49" spans="2:15">
      <c r="B49" s="89" t="s">
        <v>422</v>
      </c>
      <c r="C49" s="86" t="s">
        <v>423</v>
      </c>
      <c r="D49" s="99" t="s">
        <v>114</v>
      </c>
      <c r="E49" s="99" t="s">
        <v>309</v>
      </c>
      <c r="F49" s="86" t="s">
        <v>424</v>
      </c>
      <c r="G49" s="99" t="s">
        <v>186</v>
      </c>
      <c r="H49" s="99" t="s">
        <v>158</v>
      </c>
      <c r="I49" s="96">
        <v>4.2499999999999998E-4</v>
      </c>
      <c r="J49" s="98">
        <v>2570</v>
      </c>
      <c r="K49" s="86"/>
      <c r="L49" s="96">
        <v>1.0921999999999998E-5</v>
      </c>
      <c r="M49" s="97">
        <v>1.2538256063109733E-11</v>
      </c>
      <c r="N49" s="97">
        <f t="shared" si="1"/>
        <v>1.7805590857714314E-4</v>
      </c>
      <c r="O49" s="97">
        <f>L49/'סכום נכסי הקרן'!$C$42</f>
        <v>3.7966061232008042E-9</v>
      </c>
    </row>
    <row r="50" spans="2:15">
      <c r="B50" s="89" t="s">
        <v>425</v>
      </c>
      <c r="C50" s="86" t="s">
        <v>426</v>
      </c>
      <c r="D50" s="99" t="s">
        <v>114</v>
      </c>
      <c r="E50" s="99" t="s">
        <v>309</v>
      </c>
      <c r="F50" s="86" t="s">
        <v>427</v>
      </c>
      <c r="G50" s="99" t="s">
        <v>428</v>
      </c>
      <c r="H50" s="99" t="s">
        <v>158</v>
      </c>
      <c r="I50" s="96">
        <v>9.3300000000000013E-4</v>
      </c>
      <c r="J50" s="98">
        <v>100300</v>
      </c>
      <c r="K50" s="86"/>
      <c r="L50" s="96">
        <v>9.3606100000000008E-4</v>
      </c>
      <c r="M50" s="97">
        <v>2.5823372560134143E-10</v>
      </c>
      <c r="N50" s="97">
        <f t="shared" si="1"/>
        <v>1.5260134759076106E-2</v>
      </c>
      <c r="O50" s="97">
        <f>L50/'סכום נכסי הקרן'!$C$42</f>
        <v>3.2538499581482042E-7</v>
      </c>
    </row>
    <row r="51" spans="2:15">
      <c r="B51" s="89" t="s">
        <v>429</v>
      </c>
      <c r="C51" s="86" t="s">
        <v>430</v>
      </c>
      <c r="D51" s="99" t="s">
        <v>114</v>
      </c>
      <c r="E51" s="99" t="s">
        <v>309</v>
      </c>
      <c r="F51" s="86" t="s">
        <v>431</v>
      </c>
      <c r="G51" s="99" t="s">
        <v>184</v>
      </c>
      <c r="H51" s="99" t="s">
        <v>158</v>
      </c>
      <c r="I51" s="96">
        <v>0.116531</v>
      </c>
      <c r="J51" s="98">
        <v>283.60000000000002</v>
      </c>
      <c r="K51" s="86"/>
      <c r="L51" s="96">
        <v>3.30482E-4</v>
      </c>
      <c r="M51" s="97">
        <v>1.7489592142294003E-10</v>
      </c>
      <c r="N51" s="97">
        <f t="shared" si="1"/>
        <v>5.3876829132385486E-3</v>
      </c>
      <c r="O51" s="97">
        <f>L51/'סכום נכסי הקרן'!$C$42</f>
        <v>1.1487914162311374E-7</v>
      </c>
    </row>
    <row r="52" spans="2:15">
      <c r="B52" s="89" t="s">
        <v>432</v>
      </c>
      <c r="C52" s="86" t="s">
        <v>433</v>
      </c>
      <c r="D52" s="99" t="s">
        <v>114</v>
      </c>
      <c r="E52" s="99" t="s">
        <v>309</v>
      </c>
      <c r="F52" s="86" t="s">
        <v>434</v>
      </c>
      <c r="G52" s="99" t="s">
        <v>184</v>
      </c>
      <c r="H52" s="99" t="s">
        <v>158</v>
      </c>
      <c r="I52" s="96">
        <v>5.7780999999999999E-2</v>
      </c>
      <c r="J52" s="98">
        <v>754.9</v>
      </c>
      <c r="K52" s="86"/>
      <c r="L52" s="96">
        <v>4.3619199999999996E-4</v>
      </c>
      <c r="M52" s="97">
        <v>1.4315673471036101E-10</v>
      </c>
      <c r="N52" s="97">
        <f t="shared" si="1"/>
        <v>7.1110202228603942E-3</v>
      </c>
      <c r="O52" s="97">
        <f>L52/'סכום נכסי הקרן'!$C$42</f>
        <v>1.5162508863680692E-7</v>
      </c>
    </row>
    <row r="53" spans="2:15">
      <c r="B53" s="89" t="s">
        <v>435</v>
      </c>
      <c r="C53" s="86" t="s">
        <v>436</v>
      </c>
      <c r="D53" s="99" t="s">
        <v>114</v>
      </c>
      <c r="E53" s="99" t="s">
        <v>309</v>
      </c>
      <c r="F53" s="86" t="s">
        <v>437</v>
      </c>
      <c r="G53" s="99" t="s">
        <v>438</v>
      </c>
      <c r="H53" s="99" t="s">
        <v>158</v>
      </c>
      <c r="I53" s="96">
        <v>8.8800000000000001E-4</v>
      </c>
      <c r="J53" s="98">
        <v>17130</v>
      </c>
      <c r="K53" s="86"/>
      <c r="L53" s="96">
        <v>1.5215799999999998E-4</v>
      </c>
      <c r="M53" s="97">
        <v>1.7558436176073152E-10</v>
      </c>
      <c r="N53" s="97">
        <f t="shared" si="1"/>
        <v>2.4805558448343663E-3</v>
      </c>
      <c r="O53" s="97">
        <f>L53/'סכום נכסי הקרן'!$C$42</f>
        <v>5.2891777558504667E-8</v>
      </c>
    </row>
    <row r="54" spans="2:15">
      <c r="B54" s="89" t="s">
        <v>439</v>
      </c>
      <c r="C54" s="86" t="s">
        <v>440</v>
      </c>
      <c r="D54" s="99" t="s">
        <v>114</v>
      </c>
      <c r="E54" s="99" t="s">
        <v>309</v>
      </c>
      <c r="F54" s="86" t="s">
        <v>441</v>
      </c>
      <c r="G54" s="99" t="s">
        <v>428</v>
      </c>
      <c r="H54" s="99" t="s">
        <v>158</v>
      </c>
      <c r="I54" s="96">
        <v>1.8990000000000001E-3</v>
      </c>
      <c r="J54" s="98">
        <v>11130</v>
      </c>
      <c r="K54" s="86"/>
      <c r="L54" s="96">
        <v>2.11399E-4</v>
      </c>
      <c r="M54" s="97">
        <v>5.2269358565239966E-11</v>
      </c>
      <c r="N54" s="97">
        <f t="shared" si="1"/>
        <v>3.4463322667368148E-3</v>
      </c>
      <c r="O54" s="97">
        <f>L54/'סכום נכסי הקרן'!$C$42</f>
        <v>7.3484594198729807E-8</v>
      </c>
    </row>
    <row r="55" spans="2:15">
      <c r="B55" s="89" t="s">
        <v>442</v>
      </c>
      <c r="C55" s="86" t="s">
        <v>443</v>
      </c>
      <c r="D55" s="99" t="s">
        <v>114</v>
      </c>
      <c r="E55" s="99" t="s">
        <v>309</v>
      </c>
      <c r="F55" s="86" t="s">
        <v>444</v>
      </c>
      <c r="G55" s="99" t="s">
        <v>445</v>
      </c>
      <c r="H55" s="99" t="s">
        <v>158</v>
      </c>
      <c r="I55" s="96">
        <v>4.9189999999999998E-3</v>
      </c>
      <c r="J55" s="98">
        <v>4793</v>
      </c>
      <c r="K55" s="86"/>
      <c r="L55" s="96">
        <v>2.3578799999999999E-4</v>
      </c>
      <c r="M55" s="97">
        <v>1.9890235337997329E-10</v>
      </c>
      <c r="N55" s="97">
        <f t="shared" si="1"/>
        <v>3.8439339472246324E-3</v>
      </c>
      <c r="O55" s="97">
        <f>L55/'סכום נכסי הקרן'!$C$42</f>
        <v>8.1962476156131779E-8</v>
      </c>
    </row>
    <row r="56" spans="2:15">
      <c r="B56" s="89" t="s">
        <v>446</v>
      </c>
      <c r="C56" s="86" t="s">
        <v>447</v>
      </c>
      <c r="D56" s="99" t="s">
        <v>114</v>
      </c>
      <c r="E56" s="99" t="s">
        <v>309</v>
      </c>
      <c r="F56" s="86" t="s">
        <v>448</v>
      </c>
      <c r="G56" s="99" t="s">
        <v>317</v>
      </c>
      <c r="H56" s="99" t="s">
        <v>158</v>
      </c>
      <c r="I56" s="96">
        <v>6.1899999999999998E-4</v>
      </c>
      <c r="J56" s="98">
        <v>189700</v>
      </c>
      <c r="K56" s="86"/>
      <c r="L56" s="96">
        <v>1.1734500000000001E-3</v>
      </c>
      <c r="M56" s="97">
        <v>2.8969161181324018E-10</v>
      </c>
      <c r="N56" s="97">
        <f t="shared" si="1"/>
        <v>1.9130169009325095E-2</v>
      </c>
      <c r="O56" s="97">
        <f>L56/'סכום נכסי הקרן'!$C$42</f>
        <v>4.0790399700329468E-7</v>
      </c>
    </row>
    <row r="57" spans="2:15">
      <c r="B57" s="89" t="s">
        <v>449</v>
      </c>
      <c r="C57" s="86" t="s">
        <v>450</v>
      </c>
      <c r="D57" s="99" t="s">
        <v>114</v>
      </c>
      <c r="E57" s="99" t="s">
        <v>309</v>
      </c>
      <c r="F57" s="86" t="s">
        <v>451</v>
      </c>
      <c r="G57" s="99" t="s">
        <v>415</v>
      </c>
      <c r="H57" s="99" t="s">
        <v>158</v>
      </c>
      <c r="I57" s="96">
        <v>2.294E-3</v>
      </c>
      <c r="J57" s="98">
        <v>7106</v>
      </c>
      <c r="K57" s="86"/>
      <c r="L57" s="96">
        <v>1.6302300000000001E-4</v>
      </c>
      <c r="M57" s="97">
        <v>1.2790486643447902E-10</v>
      </c>
      <c r="N57" s="97">
        <f t="shared" si="1"/>
        <v>2.6576825108928417E-3</v>
      </c>
      <c r="O57" s="97">
        <f>L57/'סכום נכסי הקרן'!$C$42</f>
        <v>5.666856986106618E-8</v>
      </c>
    </row>
    <row r="58" spans="2:15">
      <c r="B58" s="89" t="s">
        <v>452</v>
      </c>
      <c r="C58" s="86" t="s">
        <v>453</v>
      </c>
      <c r="D58" s="99" t="s">
        <v>114</v>
      </c>
      <c r="E58" s="99" t="s">
        <v>309</v>
      </c>
      <c r="F58" s="86" t="s">
        <v>454</v>
      </c>
      <c r="G58" s="99" t="s">
        <v>455</v>
      </c>
      <c r="H58" s="99" t="s">
        <v>158</v>
      </c>
      <c r="I58" s="96">
        <v>1.835E-3</v>
      </c>
      <c r="J58" s="98">
        <v>23190</v>
      </c>
      <c r="K58" s="86"/>
      <c r="L58" s="96">
        <v>4.2564699999999997E-4</v>
      </c>
      <c r="M58" s="97">
        <v>3.4811926433198477E-10</v>
      </c>
      <c r="N58" s="97">
        <f t="shared" si="1"/>
        <v>6.9391103569067256E-3</v>
      </c>
      <c r="O58" s="97">
        <f>L58/'סכום נכסי הקרן'!$C$42</f>
        <v>1.4795953181853625E-7</v>
      </c>
    </row>
    <row r="59" spans="2:15">
      <c r="B59" s="89" t="s">
        <v>456</v>
      </c>
      <c r="C59" s="86" t="s">
        <v>457</v>
      </c>
      <c r="D59" s="99" t="s">
        <v>114</v>
      </c>
      <c r="E59" s="99" t="s">
        <v>309</v>
      </c>
      <c r="F59" s="86" t="s">
        <v>458</v>
      </c>
      <c r="G59" s="99" t="s">
        <v>403</v>
      </c>
      <c r="H59" s="99" t="s">
        <v>158</v>
      </c>
      <c r="I59" s="96">
        <v>2.0509999999999999E-3</v>
      </c>
      <c r="J59" s="98">
        <v>6526</v>
      </c>
      <c r="K59" s="86"/>
      <c r="L59" s="96">
        <v>1.3382499999999999E-4</v>
      </c>
      <c r="M59" s="97">
        <v>1.460429169648109E-10</v>
      </c>
      <c r="N59" s="97">
        <f t="shared" si="1"/>
        <v>2.1816821063299929E-3</v>
      </c>
      <c r="O59" s="97">
        <f>L59/'סכום נכסי הקרן'!$C$42</f>
        <v>4.6519027141306318E-8</v>
      </c>
    </row>
    <row r="60" spans="2:15">
      <c r="B60" s="89" t="s">
        <v>459</v>
      </c>
      <c r="C60" s="86" t="s">
        <v>460</v>
      </c>
      <c r="D60" s="99" t="s">
        <v>114</v>
      </c>
      <c r="E60" s="99" t="s">
        <v>309</v>
      </c>
      <c r="F60" s="86" t="s">
        <v>461</v>
      </c>
      <c r="G60" s="99" t="s">
        <v>462</v>
      </c>
      <c r="H60" s="99" t="s">
        <v>158</v>
      </c>
      <c r="I60" s="96">
        <v>1.3730000000000001E-3</v>
      </c>
      <c r="J60" s="98">
        <v>19970</v>
      </c>
      <c r="K60" s="86"/>
      <c r="L60" s="96">
        <v>2.7414300000000002E-4</v>
      </c>
      <c r="M60" s="97">
        <v>2.0210745227437862E-10</v>
      </c>
      <c r="N60" s="97">
        <f t="shared" si="1"/>
        <v>4.4692163472865561E-3</v>
      </c>
      <c r="O60" s="97">
        <f>L60/'סכום נכסי הקרן'!$C$42</f>
        <v>9.5295091781050927E-8</v>
      </c>
    </row>
    <row r="61" spans="2:15">
      <c r="B61" s="89" t="s">
        <v>463</v>
      </c>
      <c r="C61" s="86" t="s">
        <v>464</v>
      </c>
      <c r="D61" s="99" t="s">
        <v>114</v>
      </c>
      <c r="E61" s="99" t="s">
        <v>309</v>
      </c>
      <c r="F61" s="86" t="s">
        <v>465</v>
      </c>
      <c r="G61" s="99" t="s">
        <v>462</v>
      </c>
      <c r="H61" s="99" t="s">
        <v>158</v>
      </c>
      <c r="I61" s="96">
        <v>4.9430000000000003E-3</v>
      </c>
      <c r="J61" s="98">
        <v>11620</v>
      </c>
      <c r="K61" s="86"/>
      <c r="L61" s="96">
        <v>5.7437800000000006E-4</v>
      </c>
      <c r="M61" s="97">
        <v>2.1985816012924085E-10</v>
      </c>
      <c r="N61" s="97">
        <f t="shared" si="1"/>
        <v>9.3637975331186916E-3</v>
      </c>
      <c r="O61" s="97">
        <f>L61/'סכום נכסי הקרן'!$C$42</f>
        <v>1.9966004686246402E-7</v>
      </c>
    </row>
    <row r="62" spans="2:15">
      <c r="B62" s="89" t="s">
        <v>466</v>
      </c>
      <c r="C62" s="86" t="s">
        <v>467</v>
      </c>
      <c r="D62" s="99" t="s">
        <v>114</v>
      </c>
      <c r="E62" s="99" t="s">
        <v>309</v>
      </c>
      <c r="F62" s="86" t="s">
        <v>468</v>
      </c>
      <c r="G62" s="99" t="s">
        <v>469</v>
      </c>
      <c r="H62" s="99" t="s">
        <v>158</v>
      </c>
      <c r="I62" s="96">
        <v>2.6100000000000002E-2</v>
      </c>
      <c r="J62" s="98">
        <v>1217</v>
      </c>
      <c r="K62" s="86"/>
      <c r="L62" s="96">
        <v>3.1763700000000001E-4</v>
      </c>
      <c r="M62" s="97">
        <v>1.3050000000000001E-10</v>
      </c>
      <c r="N62" s="97">
        <f t="shared" si="1"/>
        <v>5.1782772965315903E-3</v>
      </c>
      <c r="O62" s="97">
        <f>L62/'סכום נכסי הקרן'!$C$42</f>
        <v>1.1041407976150284E-7</v>
      </c>
    </row>
    <row r="63" spans="2:15">
      <c r="B63" s="89" t="s">
        <v>470</v>
      </c>
      <c r="C63" s="86" t="s">
        <v>471</v>
      </c>
      <c r="D63" s="99" t="s">
        <v>114</v>
      </c>
      <c r="E63" s="99" t="s">
        <v>309</v>
      </c>
      <c r="F63" s="86" t="s">
        <v>472</v>
      </c>
      <c r="G63" s="99" t="s">
        <v>317</v>
      </c>
      <c r="H63" s="99" t="s">
        <v>158</v>
      </c>
      <c r="I63" s="96">
        <v>3.7199999999999999E-4</v>
      </c>
      <c r="J63" s="98">
        <v>56440</v>
      </c>
      <c r="K63" s="86"/>
      <c r="L63" s="96">
        <v>2.09953E-4</v>
      </c>
      <c r="M63" s="97">
        <v>6.883922266453684E-11</v>
      </c>
      <c r="N63" s="97">
        <f t="shared" si="1"/>
        <v>3.422758851263225E-3</v>
      </c>
      <c r="O63" s="97">
        <f>L63/'סכום נכסי הקרן'!$C$42</f>
        <v>7.2981948854090698E-8</v>
      </c>
    </row>
    <row r="64" spans="2:15">
      <c r="B64" s="89" t="s">
        <v>473</v>
      </c>
      <c r="C64" s="86" t="s">
        <v>474</v>
      </c>
      <c r="D64" s="99" t="s">
        <v>114</v>
      </c>
      <c r="E64" s="99" t="s">
        <v>309</v>
      </c>
      <c r="F64" s="86" t="s">
        <v>475</v>
      </c>
      <c r="G64" s="99" t="s">
        <v>350</v>
      </c>
      <c r="H64" s="99" t="s">
        <v>158</v>
      </c>
      <c r="I64" s="96">
        <v>7.3020000000000003E-3</v>
      </c>
      <c r="J64" s="98">
        <v>6080</v>
      </c>
      <c r="K64" s="86"/>
      <c r="L64" s="96">
        <v>4.4396299999999996E-4</v>
      </c>
      <c r="M64" s="97">
        <v>1.3138087179790838E-10</v>
      </c>
      <c r="N64" s="97">
        <f t="shared" si="1"/>
        <v>7.2377069529055314E-3</v>
      </c>
      <c r="O64" s="97">
        <f>L64/'סכום נכסי הקרן'!$C$42</f>
        <v>1.5432637285063162E-7</v>
      </c>
    </row>
    <row r="65" spans="2:15">
      <c r="B65" s="89" t="s">
        <v>476</v>
      </c>
      <c r="C65" s="86" t="s">
        <v>477</v>
      </c>
      <c r="D65" s="99" t="s">
        <v>114</v>
      </c>
      <c r="E65" s="99" t="s">
        <v>309</v>
      </c>
      <c r="F65" s="86" t="s">
        <v>478</v>
      </c>
      <c r="G65" s="99" t="s">
        <v>462</v>
      </c>
      <c r="H65" s="99" t="s">
        <v>158</v>
      </c>
      <c r="I65" s="96">
        <v>1.4881999999999999E-2</v>
      </c>
      <c r="J65" s="98">
        <v>5282</v>
      </c>
      <c r="K65" s="86"/>
      <c r="L65" s="96">
        <v>7.86088E-4</v>
      </c>
      <c r="M65" s="97">
        <v>2.3970156655652561E-10</v>
      </c>
      <c r="N65" s="97">
        <f t="shared" si="1"/>
        <v>1.2815199877457363E-2</v>
      </c>
      <c r="O65" s="97">
        <f>L65/'סכום נכסי הקרן'!$C$42</f>
        <v>2.7325274804748896E-7</v>
      </c>
    </row>
    <row r="66" spans="2:15">
      <c r="B66" s="89" t="s">
        <v>479</v>
      </c>
      <c r="C66" s="86" t="s">
        <v>480</v>
      </c>
      <c r="D66" s="99" t="s">
        <v>114</v>
      </c>
      <c r="E66" s="99" t="s">
        <v>309</v>
      </c>
      <c r="F66" s="86" t="s">
        <v>481</v>
      </c>
      <c r="G66" s="99" t="s">
        <v>445</v>
      </c>
      <c r="H66" s="99" t="s">
        <v>158</v>
      </c>
      <c r="I66" s="96">
        <v>2.9121999999999999E-2</v>
      </c>
      <c r="J66" s="98">
        <v>2500</v>
      </c>
      <c r="K66" s="86"/>
      <c r="L66" s="96">
        <v>7.2805999999999988E-4</v>
      </c>
      <c r="M66" s="97">
        <v>2.7049008610923062E-10</v>
      </c>
      <c r="N66" s="97">
        <f t="shared" si="1"/>
        <v>1.1869198388452191E-2</v>
      </c>
      <c r="O66" s="97">
        <f>L66/'סכום נכסי הקרן'!$C$42</f>
        <v>2.5308158341490364E-7</v>
      </c>
    </row>
    <row r="67" spans="2:15">
      <c r="B67" s="89" t="s">
        <v>482</v>
      </c>
      <c r="C67" s="86" t="s">
        <v>483</v>
      </c>
      <c r="D67" s="99" t="s">
        <v>114</v>
      </c>
      <c r="E67" s="99" t="s">
        <v>309</v>
      </c>
      <c r="F67" s="86" t="s">
        <v>484</v>
      </c>
      <c r="G67" s="99" t="s">
        <v>350</v>
      </c>
      <c r="H67" s="99" t="s">
        <v>158</v>
      </c>
      <c r="I67" s="96">
        <v>6.7330000000000003E-3</v>
      </c>
      <c r="J67" s="98">
        <v>5655</v>
      </c>
      <c r="K67" s="86"/>
      <c r="L67" s="96">
        <v>3.8077E-4</v>
      </c>
      <c r="M67" s="97">
        <v>1.0641369551373421E-10</v>
      </c>
      <c r="N67" s="97">
        <f t="shared" si="1"/>
        <v>6.207503049708735E-3</v>
      </c>
      <c r="O67" s="97">
        <f>L67/'סכום נכסי הקרן'!$C$42</f>
        <v>1.3235979797941497E-7</v>
      </c>
    </row>
    <row r="68" spans="2:15">
      <c r="B68" s="89" t="s">
        <v>485</v>
      </c>
      <c r="C68" s="86" t="s">
        <v>486</v>
      </c>
      <c r="D68" s="99" t="s">
        <v>114</v>
      </c>
      <c r="E68" s="99" t="s">
        <v>309</v>
      </c>
      <c r="F68" s="86" t="s">
        <v>487</v>
      </c>
      <c r="G68" s="99" t="s">
        <v>357</v>
      </c>
      <c r="H68" s="99" t="s">
        <v>158</v>
      </c>
      <c r="I68" s="96">
        <v>5.3899999999999998E-4</v>
      </c>
      <c r="J68" s="98">
        <v>9030</v>
      </c>
      <c r="K68" s="86"/>
      <c r="L68" s="96">
        <v>4.8674000000000002E-5</v>
      </c>
      <c r="M68" s="97">
        <v>1.9294888869852537E-11</v>
      </c>
      <c r="N68" s="97">
        <f t="shared" si="1"/>
        <v>7.9350790094157367E-4</v>
      </c>
      <c r="O68" s="97">
        <f>L68/'סכום נכסי הקרן'!$C$42</f>
        <v>1.6919612382409446E-8</v>
      </c>
    </row>
    <row r="69" spans="2:15">
      <c r="B69" s="89" t="s">
        <v>488</v>
      </c>
      <c r="C69" s="86" t="s">
        <v>489</v>
      </c>
      <c r="D69" s="99" t="s">
        <v>114</v>
      </c>
      <c r="E69" s="99" t="s">
        <v>309</v>
      </c>
      <c r="F69" s="86" t="s">
        <v>490</v>
      </c>
      <c r="G69" s="99" t="s">
        <v>328</v>
      </c>
      <c r="H69" s="99" t="s">
        <v>158</v>
      </c>
      <c r="I69" s="96">
        <v>1.9594E-2</v>
      </c>
      <c r="J69" s="98">
        <v>2252</v>
      </c>
      <c r="K69" s="86"/>
      <c r="L69" s="96">
        <v>4.4126500000000004E-4</v>
      </c>
      <c r="M69" s="97">
        <v>1.9957688966027927E-10</v>
      </c>
      <c r="N69" s="97">
        <f t="shared" si="1"/>
        <v>7.1937228070218908E-3</v>
      </c>
      <c r="O69" s="97">
        <f>L69/'סכום נכסי הקרן'!$C$42</f>
        <v>1.5338851867370475E-7</v>
      </c>
    </row>
    <row r="70" spans="2:15">
      <c r="B70" s="89" t="s">
        <v>491</v>
      </c>
      <c r="C70" s="86" t="s">
        <v>492</v>
      </c>
      <c r="D70" s="99" t="s">
        <v>114</v>
      </c>
      <c r="E70" s="99" t="s">
        <v>309</v>
      </c>
      <c r="F70" s="86" t="s">
        <v>493</v>
      </c>
      <c r="G70" s="99" t="s">
        <v>332</v>
      </c>
      <c r="H70" s="99" t="s">
        <v>158</v>
      </c>
      <c r="I70" s="96">
        <v>6.202E-3</v>
      </c>
      <c r="J70" s="98">
        <v>1027</v>
      </c>
      <c r="K70" s="86"/>
      <c r="L70" s="96">
        <v>6.3693000000000002E-5</v>
      </c>
      <c r="M70" s="97">
        <v>5.337499646827408E-11</v>
      </c>
      <c r="N70" s="97">
        <f t="shared" si="1"/>
        <v>1.0383551533605549E-3</v>
      </c>
      <c r="O70" s="97">
        <f>L70/'סכום נכסי הקרן'!$C$42</f>
        <v>2.2140380315421064E-8</v>
      </c>
    </row>
    <row r="71" spans="2:15">
      <c r="B71" s="89" t="s">
        <v>494</v>
      </c>
      <c r="C71" s="86" t="s">
        <v>495</v>
      </c>
      <c r="D71" s="99" t="s">
        <v>114</v>
      </c>
      <c r="E71" s="99" t="s">
        <v>309</v>
      </c>
      <c r="F71" s="86" t="s">
        <v>496</v>
      </c>
      <c r="G71" s="99" t="s">
        <v>145</v>
      </c>
      <c r="H71" s="99" t="s">
        <v>158</v>
      </c>
      <c r="I71" s="96">
        <v>2.5309999999999998E-3</v>
      </c>
      <c r="J71" s="98">
        <v>8361</v>
      </c>
      <c r="K71" s="86"/>
      <c r="L71" s="96">
        <v>2.1161499999999999E-4</v>
      </c>
      <c r="M71" s="97">
        <v>2.3233245259353146E-10</v>
      </c>
      <c r="N71" s="97">
        <f t="shared" si="1"/>
        <v>3.4498536068075583E-3</v>
      </c>
      <c r="O71" s="97">
        <f>L71/'סכום נכסי הקרן'!$C$42</f>
        <v>7.3559678150626097E-8</v>
      </c>
    </row>
    <row r="72" spans="2:15">
      <c r="B72" s="89" t="s">
        <v>497</v>
      </c>
      <c r="C72" s="86" t="s">
        <v>498</v>
      </c>
      <c r="D72" s="99" t="s">
        <v>114</v>
      </c>
      <c r="E72" s="99" t="s">
        <v>309</v>
      </c>
      <c r="F72" s="86" t="s">
        <v>499</v>
      </c>
      <c r="G72" s="99" t="s">
        <v>368</v>
      </c>
      <c r="H72" s="99" t="s">
        <v>158</v>
      </c>
      <c r="I72" s="96">
        <v>1.6050000000000001E-3</v>
      </c>
      <c r="J72" s="98">
        <v>15180</v>
      </c>
      <c r="K72" s="86"/>
      <c r="L72" s="96">
        <v>2.4366500000000001E-4</v>
      </c>
      <c r="M72" s="97">
        <v>1.6809882325586999E-10</v>
      </c>
      <c r="N72" s="97">
        <f t="shared" si="1"/>
        <v>3.9723487423044858E-3</v>
      </c>
      <c r="O72" s="97">
        <f>L72/'סכום נכסי הקרן'!$C$42</f>
        <v>8.4700607124127824E-8</v>
      </c>
    </row>
    <row r="73" spans="2:15">
      <c r="B73" s="89" t="s">
        <v>500</v>
      </c>
      <c r="C73" s="86" t="s">
        <v>501</v>
      </c>
      <c r="D73" s="99" t="s">
        <v>114</v>
      </c>
      <c r="E73" s="99" t="s">
        <v>309</v>
      </c>
      <c r="F73" s="86" t="s">
        <v>502</v>
      </c>
      <c r="G73" s="99" t="s">
        <v>332</v>
      </c>
      <c r="H73" s="99" t="s">
        <v>158</v>
      </c>
      <c r="I73" s="96">
        <v>1.5167999999999999E-2</v>
      </c>
      <c r="J73" s="98">
        <v>1565</v>
      </c>
      <c r="K73" s="86"/>
      <c r="L73" s="96">
        <v>2.37385E-4</v>
      </c>
      <c r="M73" s="97">
        <v>9.2505639288433054E-11</v>
      </c>
      <c r="N73" s="97">
        <f t="shared" si="1"/>
        <v>3.8699690402476776E-3</v>
      </c>
      <c r="O73" s="97">
        <f>L73/'סכום נכסי הקרן'!$C$42</f>
        <v>8.2517610744920624E-8</v>
      </c>
    </row>
    <row r="74" spans="2:15">
      <c r="B74" s="89" t="s">
        <v>503</v>
      </c>
      <c r="C74" s="86" t="s">
        <v>504</v>
      </c>
      <c r="D74" s="99" t="s">
        <v>114</v>
      </c>
      <c r="E74" s="99" t="s">
        <v>309</v>
      </c>
      <c r="F74" s="86" t="s">
        <v>505</v>
      </c>
      <c r="G74" s="99" t="s">
        <v>403</v>
      </c>
      <c r="H74" s="99" t="s">
        <v>158</v>
      </c>
      <c r="I74" s="96">
        <v>3.9399999999999998E-4</v>
      </c>
      <c r="J74" s="98">
        <v>30370</v>
      </c>
      <c r="K74" s="86"/>
      <c r="L74" s="96">
        <v>1.19542E-4</v>
      </c>
      <c r="M74" s="97">
        <v>1.684032719815423E-10</v>
      </c>
      <c r="N74" s="97">
        <f t="shared" si="1"/>
        <v>1.9488334941520646E-3</v>
      </c>
      <c r="O74" s="97">
        <f>L74/'סכום נכסי הקרן'!$C$42</f>
        <v>4.1554100822163578E-8</v>
      </c>
    </row>
    <row r="75" spans="2:15">
      <c r="B75" s="89" t="s">
        <v>506</v>
      </c>
      <c r="C75" s="86" t="s">
        <v>507</v>
      </c>
      <c r="D75" s="99" t="s">
        <v>114</v>
      </c>
      <c r="E75" s="99" t="s">
        <v>309</v>
      </c>
      <c r="F75" s="86" t="s">
        <v>508</v>
      </c>
      <c r="G75" s="99" t="s">
        <v>509</v>
      </c>
      <c r="H75" s="99" t="s">
        <v>158</v>
      </c>
      <c r="I75" s="96">
        <v>3.6410000000000001E-3</v>
      </c>
      <c r="J75" s="98">
        <v>1957</v>
      </c>
      <c r="K75" s="86"/>
      <c r="L75" s="96">
        <v>7.1254999999999995E-5</v>
      </c>
      <c r="M75" s="97">
        <v>9.0420253520907808E-11</v>
      </c>
      <c r="N75" s="97">
        <f t="shared" si="1"/>
        <v>1.1616346608372401E-3</v>
      </c>
      <c r="O75" s="97">
        <f>L75/'סכום נכסי הקרן'!$C$42</f>
        <v>2.4769013853568332E-8</v>
      </c>
    </row>
    <row r="76" spans="2:15">
      <c r="B76" s="89" t="s">
        <v>510</v>
      </c>
      <c r="C76" s="86" t="s">
        <v>511</v>
      </c>
      <c r="D76" s="99" t="s">
        <v>114</v>
      </c>
      <c r="E76" s="99" t="s">
        <v>309</v>
      </c>
      <c r="F76" s="86" t="s">
        <v>512</v>
      </c>
      <c r="G76" s="99" t="s">
        <v>399</v>
      </c>
      <c r="H76" s="99" t="s">
        <v>158</v>
      </c>
      <c r="I76" s="96">
        <v>2.758E-3</v>
      </c>
      <c r="J76" s="98">
        <v>9256</v>
      </c>
      <c r="K76" s="86"/>
      <c r="L76" s="96">
        <v>2.5532300000000001E-4</v>
      </c>
      <c r="M76" s="97">
        <v>2.1927986837483404E-10</v>
      </c>
      <c r="N76" s="97">
        <f t="shared" si="1"/>
        <v>4.1624032911226818E-3</v>
      </c>
      <c r="O76" s="97">
        <f>L76/'סכום נכסי הקרן'!$C$42</f>
        <v>8.8753054861197493E-8</v>
      </c>
    </row>
    <row r="77" spans="2:15">
      <c r="B77" s="89" t="s">
        <v>513</v>
      </c>
      <c r="C77" s="86" t="s">
        <v>514</v>
      </c>
      <c r="D77" s="99" t="s">
        <v>114</v>
      </c>
      <c r="E77" s="99" t="s">
        <v>309</v>
      </c>
      <c r="F77" s="86" t="s">
        <v>515</v>
      </c>
      <c r="G77" s="99" t="s">
        <v>509</v>
      </c>
      <c r="H77" s="99" t="s">
        <v>158</v>
      </c>
      <c r="I77" s="96">
        <v>1.5013E-2</v>
      </c>
      <c r="J77" s="98">
        <v>230.6</v>
      </c>
      <c r="K77" s="86"/>
      <c r="L77" s="96">
        <v>3.4618999999999995E-5</v>
      </c>
      <c r="M77" s="97">
        <v>5.2921018124671443E-11</v>
      </c>
      <c r="N77" s="97">
        <f t="shared" si="1"/>
        <v>5.6437625883831884E-4</v>
      </c>
      <c r="O77" s="97">
        <f>L77/'סכום נכסי הקרן'!$C$42</f>
        <v>1.20339413458239E-8</v>
      </c>
    </row>
    <row r="78" spans="2:15">
      <c r="B78" s="89" t="s">
        <v>516</v>
      </c>
      <c r="C78" s="86" t="s">
        <v>517</v>
      </c>
      <c r="D78" s="99" t="s">
        <v>114</v>
      </c>
      <c r="E78" s="99" t="s">
        <v>309</v>
      </c>
      <c r="F78" s="86" t="s">
        <v>518</v>
      </c>
      <c r="G78" s="99" t="s">
        <v>317</v>
      </c>
      <c r="H78" s="99" t="s">
        <v>158</v>
      </c>
      <c r="I78" s="96">
        <v>2.5095999999999997E-2</v>
      </c>
      <c r="J78" s="98">
        <v>1874</v>
      </c>
      <c r="K78" s="86"/>
      <c r="L78" s="96">
        <v>4.70304E-4</v>
      </c>
      <c r="M78" s="97">
        <v>1.4094442989533797E-10</v>
      </c>
      <c r="N78" s="97">
        <f t="shared" si="1"/>
        <v>7.6671311140326633E-3</v>
      </c>
      <c r="O78" s="97">
        <f>L78/'סכום נכסי הקרן'!$C$42</f>
        <v>1.6348279126220759E-7</v>
      </c>
    </row>
    <row r="79" spans="2:15">
      <c r="B79" s="89" t="s">
        <v>519</v>
      </c>
      <c r="C79" s="86" t="s">
        <v>520</v>
      </c>
      <c r="D79" s="99" t="s">
        <v>114</v>
      </c>
      <c r="E79" s="99" t="s">
        <v>309</v>
      </c>
      <c r="F79" s="86" t="s">
        <v>521</v>
      </c>
      <c r="G79" s="99" t="s">
        <v>145</v>
      </c>
      <c r="H79" s="99" t="s">
        <v>158</v>
      </c>
      <c r="I79" s="96">
        <v>1.173E-3</v>
      </c>
      <c r="J79" s="98">
        <v>18660</v>
      </c>
      <c r="K79" s="86"/>
      <c r="L79" s="96">
        <v>2.1885300000000003E-4</v>
      </c>
      <c r="M79" s="97">
        <v>8.5150661137172923E-11</v>
      </c>
      <c r="N79" s="97">
        <f t="shared" si="1"/>
        <v>3.5678511041781287E-3</v>
      </c>
      <c r="O79" s="97">
        <f>L79/'סכום נכסי הקרן'!$C$42</f>
        <v>7.6075685760928933E-8</v>
      </c>
    </row>
    <row r="80" spans="2:15">
      <c r="B80" s="89" t="s">
        <v>522</v>
      </c>
      <c r="C80" s="86" t="s">
        <v>523</v>
      </c>
      <c r="D80" s="99" t="s">
        <v>114</v>
      </c>
      <c r="E80" s="99" t="s">
        <v>309</v>
      </c>
      <c r="F80" s="86" t="s">
        <v>524</v>
      </c>
      <c r="G80" s="99" t="s">
        <v>328</v>
      </c>
      <c r="H80" s="99" t="s">
        <v>158</v>
      </c>
      <c r="I80" s="96">
        <v>0.18686900000000001</v>
      </c>
      <c r="J80" s="98">
        <v>269.89999999999998</v>
      </c>
      <c r="K80" s="86"/>
      <c r="L80" s="96">
        <v>5.0435900000000001E-4</v>
      </c>
      <c r="M80" s="97">
        <v>1.6628059203760373E-10</v>
      </c>
      <c r="N80" s="97">
        <f t="shared" si="1"/>
        <v>8.2223127626862621E-3</v>
      </c>
      <c r="O80" s="97">
        <f>L80/'סכום נכסי הקרן'!$C$42</f>
        <v>1.7532068006696893E-7</v>
      </c>
    </row>
    <row r="81" spans="2:15">
      <c r="B81" s="89" t="s">
        <v>525</v>
      </c>
      <c r="C81" s="86" t="s">
        <v>526</v>
      </c>
      <c r="D81" s="99" t="s">
        <v>114</v>
      </c>
      <c r="E81" s="99" t="s">
        <v>309</v>
      </c>
      <c r="F81" s="86" t="s">
        <v>527</v>
      </c>
      <c r="G81" s="99" t="s">
        <v>328</v>
      </c>
      <c r="H81" s="99" t="s">
        <v>158</v>
      </c>
      <c r="I81" s="96">
        <v>1.9921999999999999E-2</v>
      </c>
      <c r="J81" s="98">
        <v>1070</v>
      </c>
      <c r="K81" s="86"/>
      <c r="L81" s="96">
        <v>2.1316099999999999E-4</v>
      </c>
      <c r="M81" s="97">
        <v>2.2511859801895632E-10</v>
      </c>
      <c r="N81" s="97">
        <f t="shared" si="1"/>
        <v>3.4750572723138999E-3</v>
      </c>
      <c r="O81" s="97">
        <f>L81/'סכום נכסי הקרן'!$C$42</f>
        <v>7.4097084584106091E-8</v>
      </c>
    </row>
    <row r="82" spans="2:15">
      <c r="B82" s="85"/>
      <c r="C82" s="86"/>
      <c r="D82" s="86"/>
      <c r="E82" s="86"/>
      <c r="F82" s="86"/>
      <c r="G82" s="86"/>
      <c r="H82" s="86"/>
      <c r="I82" s="96"/>
      <c r="J82" s="98"/>
      <c r="K82" s="86"/>
      <c r="L82" s="86"/>
      <c r="M82" s="86"/>
      <c r="N82" s="97"/>
      <c r="O82" s="86"/>
    </row>
    <row r="83" spans="2:15">
      <c r="B83" s="104" t="s">
        <v>29</v>
      </c>
      <c r="C83" s="84"/>
      <c r="D83" s="84"/>
      <c r="E83" s="84"/>
      <c r="F83" s="84"/>
      <c r="G83" s="84"/>
      <c r="H83" s="84"/>
      <c r="I83" s="93"/>
      <c r="J83" s="95"/>
      <c r="K83" s="84"/>
      <c r="L83" s="93">
        <v>1.777215E-3</v>
      </c>
      <c r="M83" s="84"/>
      <c r="N83" s="94">
        <f t="shared" ref="N83:N117" si="2">L83/$L$11</f>
        <v>2.8973048119568533E-2</v>
      </c>
      <c r="O83" s="94">
        <f>L83/'סכום נכסי הקרן'!$C$42</f>
        <v>6.1777928504342777E-7</v>
      </c>
    </row>
    <row r="84" spans="2:15">
      <c r="B84" s="89" t="s">
        <v>528</v>
      </c>
      <c r="C84" s="86" t="s">
        <v>529</v>
      </c>
      <c r="D84" s="99" t="s">
        <v>114</v>
      </c>
      <c r="E84" s="99" t="s">
        <v>309</v>
      </c>
      <c r="F84" s="86" t="s">
        <v>530</v>
      </c>
      <c r="G84" s="99" t="s">
        <v>445</v>
      </c>
      <c r="H84" s="99" t="s">
        <v>158</v>
      </c>
      <c r="I84" s="96">
        <v>1.0020000000000001E-3</v>
      </c>
      <c r="J84" s="98">
        <v>3627</v>
      </c>
      <c r="K84" s="86"/>
      <c r="L84" s="96">
        <v>3.6337000000000001E-5</v>
      </c>
      <c r="M84" s="97">
        <v>2.0297325432366456E-10</v>
      </c>
      <c r="N84" s="97">
        <f t="shared" si="2"/>
        <v>5.923839544009936E-4</v>
      </c>
      <c r="O84" s="97">
        <f>L84/'סכום נכסי הקרן'!$C$42</f>
        <v>1.2631136852110203E-8</v>
      </c>
    </row>
    <row r="85" spans="2:15">
      <c r="B85" s="89" t="s">
        <v>531</v>
      </c>
      <c r="C85" s="86" t="s">
        <v>532</v>
      </c>
      <c r="D85" s="99" t="s">
        <v>114</v>
      </c>
      <c r="E85" s="99" t="s">
        <v>309</v>
      </c>
      <c r="F85" s="86" t="s">
        <v>533</v>
      </c>
      <c r="G85" s="99" t="s">
        <v>455</v>
      </c>
      <c r="H85" s="99" t="s">
        <v>158</v>
      </c>
      <c r="I85" s="96">
        <v>1.3095000000000001E-2</v>
      </c>
      <c r="J85" s="98">
        <v>354.6</v>
      </c>
      <c r="K85" s="86"/>
      <c r="L85" s="96">
        <v>4.6436000000000007E-5</v>
      </c>
      <c r="M85" s="97">
        <v>2.3814330061704487E-10</v>
      </c>
      <c r="N85" s="97">
        <f t="shared" si="2"/>
        <v>7.5702290520859015E-4</v>
      </c>
      <c r="O85" s="97">
        <f>L85/'סכום נכסי הקרן'!$C$42</f>
        <v>1.6141659214150576E-8</v>
      </c>
    </row>
    <row r="86" spans="2:15">
      <c r="B86" s="89" t="s">
        <v>534</v>
      </c>
      <c r="C86" s="86" t="s">
        <v>535</v>
      </c>
      <c r="D86" s="99" t="s">
        <v>114</v>
      </c>
      <c r="E86" s="99" t="s">
        <v>309</v>
      </c>
      <c r="F86" s="86" t="s">
        <v>536</v>
      </c>
      <c r="G86" s="99" t="s">
        <v>455</v>
      </c>
      <c r="H86" s="99" t="s">
        <v>158</v>
      </c>
      <c r="I86" s="96">
        <v>4.1679999999999998E-3</v>
      </c>
      <c r="J86" s="98">
        <v>1928</v>
      </c>
      <c r="K86" s="86"/>
      <c r="L86" s="96">
        <v>8.0365999999999996E-5</v>
      </c>
      <c r="M86" s="97">
        <v>3.1397959494221662E-10</v>
      </c>
      <c r="N86" s="97">
        <f t="shared" si="2"/>
        <v>1.3101667413212496E-3</v>
      </c>
      <c r="O86" s="97">
        <f>L86/'סכום נכסי הקרן'!$C$42</f>
        <v>2.7936096657860818E-8</v>
      </c>
    </row>
    <row r="87" spans="2:15">
      <c r="B87" s="89" t="s">
        <v>537</v>
      </c>
      <c r="C87" s="86" t="s">
        <v>538</v>
      </c>
      <c r="D87" s="99" t="s">
        <v>114</v>
      </c>
      <c r="E87" s="99" t="s">
        <v>309</v>
      </c>
      <c r="F87" s="86" t="s">
        <v>539</v>
      </c>
      <c r="G87" s="99" t="s">
        <v>145</v>
      </c>
      <c r="H87" s="99" t="s">
        <v>158</v>
      </c>
      <c r="I87" s="96">
        <v>4.4999999999999999E-4</v>
      </c>
      <c r="J87" s="98">
        <v>6666</v>
      </c>
      <c r="K87" s="86"/>
      <c r="L87" s="96">
        <v>3.0002999999999997E-5</v>
      </c>
      <c r="M87" s="97">
        <v>4.4843049327354258E-11</v>
      </c>
      <c r="N87" s="97">
        <f t="shared" si="2"/>
        <v>4.8912391732649943E-4</v>
      </c>
      <c r="O87" s="97">
        <f>L87/'סכום נכסי הקרן'!$C$42</f>
        <v>1.0429369484928925E-8</v>
      </c>
    </row>
    <row r="88" spans="2:15">
      <c r="B88" s="89" t="s">
        <v>540</v>
      </c>
      <c r="C88" s="86" t="s">
        <v>541</v>
      </c>
      <c r="D88" s="99" t="s">
        <v>114</v>
      </c>
      <c r="E88" s="99" t="s">
        <v>309</v>
      </c>
      <c r="F88" s="86" t="s">
        <v>542</v>
      </c>
      <c r="G88" s="99" t="s">
        <v>543</v>
      </c>
      <c r="H88" s="99" t="s">
        <v>158</v>
      </c>
      <c r="I88" s="96">
        <v>6.1487E-2</v>
      </c>
      <c r="J88" s="98">
        <v>121.1</v>
      </c>
      <c r="K88" s="86"/>
      <c r="L88" s="96">
        <v>7.4461000000000004E-5</v>
      </c>
      <c r="M88" s="97">
        <v>1.8409131904266897E-10</v>
      </c>
      <c r="N88" s="97">
        <f t="shared" si="2"/>
        <v>1.2139004768872605E-3</v>
      </c>
      <c r="O88" s="97">
        <f>L88/'סכום נכסי הקרן'!$C$42</f>
        <v>2.5883454361806914E-8</v>
      </c>
    </row>
    <row r="89" spans="2:15">
      <c r="B89" s="89" t="s">
        <v>544</v>
      </c>
      <c r="C89" s="86" t="s">
        <v>545</v>
      </c>
      <c r="D89" s="99" t="s">
        <v>114</v>
      </c>
      <c r="E89" s="99" t="s">
        <v>309</v>
      </c>
      <c r="F89" s="86" t="s">
        <v>546</v>
      </c>
      <c r="G89" s="99" t="s">
        <v>438</v>
      </c>
      <c r="H89" s="99" t="s">
        <v>158</v>
      </c>
      <c r="I89" s="96">
        <v>6.561E-3</v>
      </c>
      <c r="J89" s="98">
        <v>232.2</v>
      </c>
      <c r="K89" s="86"/>
      <c r="L89" s="96">
        <v>1.5235000000000001E-5</v>
      </c>
      <c r="M89" s="97">
        <v>3.3988943672741334E-10</v>
      </c>
      <c r="N89" s="97">
        <f t="shared" si="2"/>
        <v>2.4836859248972498E-4</v>
      </c>
      <c r="O89" s="97">
        <f>L89/'סכום נכסי הקרן'!$C$42</f>
        <v>5.2958518849079159E-9</v>
      </c>
    </row>
    <row r="90" spans="2:15">
      <c r="B90" s="89" t="s">
        <v>547</v>
      </c>
      <c r="C90" s="86" t="s">
        <v>548</v>
      </c>
      <c r="D90" s="99" t="s">
        <v>114</v>
      </c>
      <c r="E90" s="99" t="s">
        <v>309</v>
      </c>
      <c r="F90" s="86" t="s">
        <v>549</v>
      </c>
      <c r="G90" s="99" t="s">
        <v>183</v>
      </c>
      <c r="H90" s="99" t="s">
        <v>158</v>
      </c>
      <c r="I90" s="96">
        <v>3.9379999999999997E-3</v>
      </c>
      <c r="J90" s="98">
        <v>591.9</v>
      </c>
      <c r="K90" s="86"/>
      <c r="L90" s="96">
        <v>2.3309000000000003E-5</v>
      </c>
      <c r="M90" s="97">
        <v>9.1442175699615654E-11</v>
      </c>
      <c r="N90" s="97">
        <f t="shared" si="2"/>
        <v>3.7999498013409913E-4</v>
      </c>
      <c r="O90" s="97">
        <f>L90/'סכום נכסי הקרן'!$C$42</f>
        <v>8.1024621979204882E-9</v>
      </c>
    </row>
    <row r="91" spans="2:15">
      <c r="B91" s="89" t="s">
        <v>550</v>
      </c>
      <c r="C91" s="86" t="s">
        <v>551</v>
      </c>
      <c r="D91" s="99" t="s">
        <v>114</v>
      </c>
      <c r="E91" s="99" t="s">
        <v>309</v>
      </c>
      <c r="F91" s="86" t="s">
        <v>552</v>
      </c>
      <c r="G91" s="99" t="s">
        <v>428</v>
      </c>
      <c r="H91" s="99" t="s">
        <v>158</v>
      </c>
      <c r="I91" s="96">
        <v>4.1279999999999997E-3</v>
      </c>
      <c r="J91" s="98">
        <v>1890</v>
      </c>
      <c r="K91" s="86"/>
      <c r="L91" s="96">
        <v>7.8022999999999995E-5</v>
      </c>
      <c r="M91" s="97">
        <v>1.4746136051537745E-10</v>
      </c>
      <c r="N91" s="97">
        <f t="shared" si="2"/>
        <v>1.2719699830538768E-3</v>
      </c>
      <c r="O91" s="97">
        <f>L91/'סכום נכסי הקרן'!$C$42</f>
        <v>2.7121644346319021E-8</v>
      </c>
    </row>
    <row r="92" spans="2:15">
      <c r="B92" s="89" t="s">
        <v>553</v>
      </c>
      <c r="C92" s="86" t="s">
        <v>554</v>
      </c>
      <c r="D92" s="99" t="s">
        <v>114</v>
      </c>
      <c r="E92" s="99" t="s">
        <v>309</v>
      </c>
      <c r="F92" s="86" t="s">
        <v>555</v>
      </c>
      <c r="G92" s="99" t="s">
        <v>455</v>
      </c>
      <c r="H92" s="99" t="s">
        <v>158</v>
      </c>
      <c r="I92" s="96">
        <v>2.2039999999999998E-3</v>
      </c>
      <c r="J92" s="98">
        <v>1973</v>
      </c>
      <c r="K92" s="86"/>
      <c r="L92" s="96">
        <v>4.3480999999999999E-5</v>
      </c>
      <c r="M92" s="97">
        <v>3.3130850323416624E-10</v>
      </c>
      <c r="N92" s="97">
        <f t="shared" si="2"/>
        <v>7.0884901674077663E-4</v>
      </c>
      <c r="O92" s="97">
        <f>L92/'סכום נכסי הקרן'!$C$42</f>
        <v>1.5114469038902598E-8</v>
      </c>
    </row>
    <row r="93" spans="2:15">
      <c r="B93" s="89" t="s">
        <v>556</v>
      </c>
      <c r="C93" s="86" t="s">
        <v>557</v>
      </c>
      <c r="D93" s="99" t="s">
        <v>114</v>
      </c>
      <c r="E93" s="99" t="s">
        <v>309</v>
      </c>
      <c r="F93" s="86" t="s">
        <v>558</v>
      </c>
      <c r="G93" s="99" t="s">
        <v>403</v>
      </c>
      <c r="H93" s="99" t="s">
        <v>158</v>
      </c>
      <c r="I93" s="96">
        <v>3.6600000000000001E-4</v>
      </c>
      <c r="J93" s="96">
        <v>4.3480999999999999E-5</v>
      </c>
      <c r="K93" s="86"/>
      <c r="L93" s="96">
        <v>4.3480999999999999E-5</v>
      </c>
      <c r="M93" s="97">
        <v>2.3150915504851256E-10</v>
      </c>
      <c r="N93" s="97">
        <f t="shared" si="2"/>
        <v>7.0884901674077663E-4</v>
      </c>
      <c r="O93" s="97">
        <f>L93/'סכום נכסי הקרן'!$C$42</f>
        <v>1.5114469038902598E-8</v>
      </c>
    </row>
    <row r="94" spans="2:15">
      <c r="B94" s="89" t="s">
        <v>559</v>
      </c>
      <c r="C94" s="86" t="s">
        <v>560</v>
      </c>
      <c r="D94" s="99" t="s">
        <v>114</v>
      </c>
      <c r="E94" s="99" t="s">
        <v>309</v>
      </c>
      <c r="F94" s="86" t="s">
        <v>561</v>
      </c>
      <c r="G94" s="99" t="s">
        <v>543</v>
      </c>
      <c r="H94" s="99" t="s">
        <v>158</v>
      </c>
      <c r="I94" s="96">
        <v>4.1029999999999999E-3</v>
      </c>
      <c r="J94" s="98">
        <v>466.5</v>
      </c>
      <c r="K94" s="86"/>
      <c r="L94" s="96">
        <v>1.9142000000000001E-5</v>
      </c>
      <c r="M94" s="97">
        <v>1.5151027830883511E-10</v>
      </c>
      <c r="N94" s="97">
        <f t="shared" si="2"/>
        <v>3.1206246126933479E-4</v>
      </c>
      <c r="O94" s="97">
        <f>L94/'סכום נכסי הקרן'!$C$42</f>
        <v>6.6539676259210586E-9</v>
      </c>
    </row>
    <row r="95" spans="2:15">
      <c r="B95" s="89" t="s">
        <v>562</v>
      </c>
      <c r="C95" s="86" t="s">
        <v>563</v>
      </c>
      <c r="D95" s="99" t="s">
        <v>114</v>
      </c>
      <c r="E95" s="99" t="s">
        <v>309</v>
      </c>
      <c r="F95" s="86" t="s">
        <v>564</v>
      </c>
      <c r="G95" s="99" t="s">
        <v>181</v>
      </c>
      <c r="H95" s="99" t="s">
        <v>158</v>
      </c>
      <c r="I95" s="96">
        <v>2.5379999999999999E-3</v>
      </c>
      <c r="J95" s="98">
        <v>654.5</v>
      </c>
      <c r="K95" s="86"/>
      <c r="L95" s="96">
        <v>1.6614000000000001E-5</v>
      </c>
      <c r="M95" s="97">
        <v>4.2071802543006729E-10</v>
      </c>
      <c r="N95" s="97">
        <f t="shared" si="2"/>
        <v>2.7084974044137123E-4</v>
      </c>
      <c r="O95" s="97">
        <f>L95/'סכום נכסי הקרן'!$C$42</f>
        <v>5.7752073000236378E-9</v>
      </c>
    </row>
    <row r="96" spans="2:15">
      <c r="B96" s="89" t="s">
        <v>565</v>
      </c>
      <c r="C96" s="86" t="s">
        <v>566</v>
      </c>
      <c r="D96" s="99" t="s">
        <v>114</v>
      </c>
      <c r="E96" s="99" t="s">
        <v>309</v>
      </c>
      <c r="F96" s="86" t="s">
        <v>567</v>
      </c>
      <c r="G96" s="99" t="s">
        <v>184</v>
      </c>
      <c r="H96" s="99" t="s">
        <v>158</v>
      </c>
      <c r="I96" s="96">
        <v>5.7999999999999996E-3</v>
      </c>
      <c r="J96" s="98">
        <v>376.6</v>
      </c>
      <c r="K96" s="86"/>
      <c r="L96" s="96">
        <v>2.1843999999999996E-5</v>
      </c>
      <c r="M96" s="97">
        <v>3.7605365533554324E-10</v>
      </c>
      <c r="N96" s="97">
        <f t="shared" si="2"/>
        <v>3.5611181715428629E-4</v>
      </c>
      <c r="O96" s="97">
        <f>L96/'סכום נכסי הקרן'!$C$42</f>
        <v>7.5932122464016084E-9</v>
      </c>
    </row>
    <row r="97" spans="2:15">
      <c r="B97" s="89" t="s">
        <v>568</v>
      </c>
      <c r="C97" s="86" t="s">
        <v>569</v>
      </c>
      <c r="D97" s="99" t="s">
        <v>114</v>
      </c>
      <c r="E97" s="99" t="s">
        <v>309</v>
      </c>
      <c r="F97" s="86" t="s">
        <v>570</v>
      </c>
      <c r="G97" s="99" t="s">
        <v>368</v>
      </c>
      <c r="H97" s="99" t="s">
        <v>158</v>
      </c>
      <c r="I97" s="96">
        <v>8.1200000000000005E-3</v>
      </c>
      <c r="J97" s="98">
        <v>700.1</v>
      </c>
      <c r="K97" s="86"/>
      <c r="L97" s="96">
        <v>5.6848000000000002E-5</v>
      </c>
      <c r="M97" s="97">
        <v>2.3720607698599183E-10</v>
      </c>
      <c r="N97" s="97">
        <f t="shared" si="2"/>
        <v>9.2676453861869951E-4</v>
      </c>
      <c r="O97" s="97">
        <f>L97/'סכום נכסי הקרן'!$C$42</f>
        <v>1.9760983784262898E-8</v>
      </c>
    </row>
    <row r="98" spans="2:15">
      <c r="B98" s="89" t="s">
        <v>571</v>
      </c>
      <c r="C98" s="86" t="s">
        <v>572</v>
      </c>
      <c r="D98" s="99" t="s">
        <v>114</v>
      </c>
      <c r="E98" s="99" t="s">
        <v>309</v>
      </c>
      <c r="F98" s="86" t="s">
        <v>573</v>
      </c>
      <c r="G98" s="99" t="s">
        <v>368</v>
      </c>
      <c r="H98" s="99" t="s">
        <v>158</v>
      </c>
      <c r="I98" s="96">
        <v>5.0699999999999999E-3</v>
      </c>
      <c r="J98" s="98">
        <v>1734</v>
      </c>
      <c r="K98" s="86"/>
      <c r="L98" s="96">
        <v>8.7905999999999995E-5</v>
      </c>
      <c r="M98" s="97">
        <v>3.339972214329772E-10</v>
      </c>
      <c r="N98" s="97">
        <f t="shared" si="2"/>
        <v>1.4330875937907295E-3</v>
      </c>
      <c r="O98" s="97">
        <f>L98/'סכום נכסי הקרן'!$C$42</f>
        <v>3.0557082756463096E-8</v>
      </c>
    </row>
    <row r="99" spans="2:15">
      <c r="B99" s="89" t="s">
        <v>574</v>
      </c>
      <c r="C99" s="86" t="s">
        <v>575</v>
      </c>
      <c r="D99" s="99" t="s">
        <v>114</v>
      </c>
      <c r="E99" s="99" t="s">
        <v>309</v>
      </c>
      <c r="F99" s="86" t="s">
        <v>576</v>
      </c>
      <c r="G99" s="99" t="s">
        <v>328</v>
      </c>
      <c r="H99" s="99" t="s">
        <v>158</v>
      </c>
      <c r="I99" s="96">
        <v>4.7720000000000002E-3</v>
      </c>
      <c r="J99" s="98">
        <v>916.7</v>
      </c>
      <c r="K99" s="86"/>
      <c r="L99" s="96">
        <v>4.3740000000000005E-5</v>
      </c>
      <c r="M99" s="97">
        <v>2.385880705964702E-10</v>
      </c>
      <c r="N99" s="97">
        <f t="shared" si="2"/>
        <v>7.1307136432560367E-4</v>
      </c>
      <c r="O99" s="97">
        <f>L99/'סכום נכסי הקרן'!$C$42</f>
        <v>1.5204500259000476E-8</v>
      </c>
    </row>
    <row r="100" spans="2:15">
      <c r="B100" s="89" t="s">
        <v>577</v>
      </c>
      <c r="C100" s="86" t="s">
        <v>578</v>
      </c>
      <c r="D100" s="99" t="s">
        <v>114</v>
      </c>
      <c r="E100" s="99" t="s">
        <v>309</v>
      </c>
      <c r="F100" s="86" t="s">
        <v>579</v>
      </c>
      <c r="G100" s="99" t="s">
        <v>399</v>
      </c>
      <c r="H100" s="99" t="s">
        <v>158</v>
      </c>
      <c r="I100" s="96">
        <v>3.5170000000000002E-3</v>
      </c>
      <c r="J100" s="98">
        <v>1494</v>
      </c>
      <c r="K100" s="86"/>
      <c r="L100" s="96">
        <v>5.2540000000000002E-5</v>
      </c>
      <c r="M100" s="97">
        <v>2.4340207025329803E-10</v>
      </c>
      <c r="N100" s="97">
        <f t="shared" si="2"/>
        <v>8.5653336720775523E-4</v>
      </c>
      <c r="O100" s="97">
        <f>L100/'סכום נכסי הקרן'!$C$42</f>
        <v>1.8263476076997828E-8</v>
      </c>
    </row>
    <row r="101" spans="2:15">
      <c r="B101" s="89" t="s">
        <v>580</v>
      </c>
      <c r="C101" s="86" t="s">
        <v>581</v>
      </c>
      <c r="D101" s="99" t="s">
        <v>114</v>
      </c>
      <c r="E101" s="99" t="s">
        <v>309</v>
      </c>
      <c r="F101" s="86" t="s">
        <v>582</v>
      </c>
      <c r="G101" s="99" t="s">
        <v>403</v>
      </c>
      <c r="H101" s="99" t="s">
        <v>158</v>
      </c>
      <c r="I101" s="96">
        <v>2.6250000000000002E-3</v>
      </c>
      <c r="J101" s="98">
        <v>1316</v>
      </c>
      <c r="K101" s="86"/>
      <c r="L101" s="96">
        <v>3.4542999999999998E-5</v>
      </c>
      <c r="M101" s="97">
        <v>2.1357959399536229E-10</v>
      </c>
      <c r="N101" s="97">
        <f t="shared" si="2"/>
        <v>5.6313726881342758E-4</v>
      </c>
      <c r="O101" s="97">
        <f>L101/'סכום נכסי הקרן'!$C$42</f>
        <v>1.2007522918304833E-8</v>
      </c>
    </row>
    <row r="102" spans="2:15">
      <c r="B102" s="89" t="s">
        <v>583</v>
      </c>
      <c r="C102" s="86" t="s">
        <v>584</v>
      </c>
      <c r="D102" s="99" t="s">
        <v>114</v>
      </c>
      <c r="E102" s="99" t="s">
        <v>309</v>
      </c>
      <c r="F102" s="86" t="s">
        <v>585</v>
      </c>
      <c r="G102" s="99" t="s">
        <v>455</v>
      </c>
      <c r="H102" s="99" t="s">
        <v>158</v>
      </c>
      <c r="I102" s="96">
        <v>3.5200000000000006E-3</v>
      </c>
      <c r="J102" s="98">
        <v>612.5</v>
      </c>
      <c r="K102" s="86"/>
      <c r="L102" s="96">
        <v>2.1557999999999999E-5</v>
      </c>
      <c r="M102" s="97">
        <v>3.0543158002880083E-10</v>
      </c>
      <c r="N102" s="97">
        <f t="shared" si="2"/>
        <v>3.5144930206061642E-4</v>
      </c>
      <c r="O102" s="97">
        <f>L102/'סכום נכסי הקרן'!$C$42</f>
        <v>7.4937955323166943E-9</v>
      </c>
    </row>
    <row r="103" spans="2:15">
      <c r="B103" s="89" t="s">
        <v>586</v>
      </c>
      <c r="C103" s="86" t="s">
        <v>587</v>
      </c>
      <c r="D103" s="99" t="s">
        <v>114</v>
      </c>
      <c r="E103" s="99" t="s">
        <v>309</v>
      </c>
      <c r="F103" s="86" t="s">
        <v>588</v>
      </c>
      <c r="G103" s="99" t="s">
        <v>415</v>
      </c>
      <c r="H103" s="99" t="s">
        <v>158</v>
      </c>
      <c r="I103" s="96">
        <v>1.4760000000000001E-3</v>
      </c>
      <c r="J103" s="98">
        <v>15460</v>
      </c>
      <c r="K103" s="86"/>
      <c r="L103" s="96">
        <v>2.2824999999999999E-4</v>
      </c>
      <c r="M103" s="97">
        <v>4.0436229107948296E-10</v>
      </c>
      <c r="N103" s="97">
        <f t="shared" si="2"/>
        <v>3.7210456997558076E-3</v>
      </c>
      <c r="O103" s="97">
        <f>L103/'סכום נכסי הקרן'!$C$42</f>
        <v>7.9342185279306315E-8</v>
      </c>
    </row>
    <row r="104" spans="2:15">
      <c r="B104" s="89" t="s">
        <v>589</v>
      </c>
      <c r="C104" s="86" t="s">
        <v>590</v>
      </c>
      <c r="D104" s="99" t="s">
        <v>114</v>
      </c>
      <c r="E104" s="99" t="s">
        <v>309</v>
      </c>
      <c r="F104" s="86" t="s">
        <v>591</v>
      </c>
      <c r="G104" s="99" t="s">
        <v>145</v>
      </c>
      <c r="H104" s="99" t="s">
        <v>158</v>
      </c>
      <c r="I104" s="96">
        <v>3.6489999999999999E-3</v>
      </c>
      <c r="J104" s="98">
        <v>1636</v>
      </c>
      <c r="K104" s="86"/>
      <c r="L104" s="96">
        <v>5.9703000000000001E-5</v>
      </c>
      <c r="M104" s="97">
        <v>2.5349403563060476E-10</v>
      </c>
      <c r="N104" s="97">
        <f t="shared" si="2"/>
        <v>9.7330817705376118E-4</v>
      </c>
      <c r="O104" s="97">
        <f>L104/'סכום נכסי הקרן'!$C$42</f>
        <v>2.075341287066999E-8</v>
      </c>
    </row>
    <row r="105" spans="2:15">
      <c r="B105" s="89" t="s">
        <v>592</v>
      </c>
      <c r="C105" s="86" t="s">
        <v>593</v>
      </c>
      <c r="D105" s="99" t="s">
        <v>114</v>
      </c>
      <c r="E105" s="99" t="s">
        <v>309</v>
      </c>
      <c r="F105" s="86" t="s">
        <v>594</v>
      </c>
      <c r="G105" s="99" t="s">
        <v>145</v>
      </c>
      <c r="H105" s="99" t="s">
        <v>158</v>
      </c>
      <c r="I105" s="96">
        <v>9.5379999999999996E-3</v>
      </c>
      <c r="J105" s="98">
        <v>728.9</v>
      </c>
      <c r="K105" s="86"/>
      <c r="L105" s="96">
        <v>6.9521000000000001E-5</v>
      </c>
      <c r="M105" s="97">
        <v>2.4073635136825854E-10</v>
      </c>
      <c r="N105" s="97">
        <f t="shared" si="2"/>
        <v>1.1333661252693253E-3</v>
      </c>
      <c r="O105" s="97">
        <f>L105/'סכום נכסי הקרן'!$C$42</f>
        <v>2.4166256573067491E-8</v>
      </c>
    </row>
    <row r="106" spans="2:15">
      <c r="B106" s="89" t="s">
        <v>595</v>
      </c>
      <c r="C106" s="86" t="s">
        <v>596</v>
      </c>
      <c r="D106" s="99" t="s">
        <v>114</v>
      </c>
      <c r="E106" s="99" t="s">
        <v>309</v>
      </c>
      <c r="F106" s="86" t="s">
        <v>597</v>
      </c>
      <c r="G106" s="99" t="s">
        <v>145</v>
      </c>
      <c r="H106" s="99" t="s">
        <v>158</v>
      </c>
      <c r="I106" s="96">
        <v>1.5602E-2</v>
      </c>
      <c r="J106" s="98">
        <v>86.7</v>
      </c>
      <c r="K106" s="86"/>
      <c r="L106" s="96">
        <v>1.3527000000000001E-5</v>
      </c>
      <c r="M106" s="97">
        <v>8.9233433730383223E-11</v>
      </c>
      <c r="N106" s="97">
        <f t="shared" si="2"/>
        <v>2.2052392193032557E-4</v>
      </c>
      <c r="O106" s="97">
        <f>L106/'סכום נכסי הקרן'!$C$42</f>
        <v>4.7021324875057029E-9</v>
      </c>
    </row>
    <row r="107" spans="2:15">
      <c r="B107" s="89" t="s">
        <v>598</v>
      </c>
      <c r="C107" s="86" t="s">
        <v>599</v>
      </c>
      <c r="D107" s="99" t="s">
        <v>114</v>
      </c>
      <c r="E107" s="99" t="s">
        <v>309</v>
      </c>
      <c r="F107" s="86" t="s">
        <v>600</v>
      </c>
      <c r="G107" s="99" t="s">
        <v>455</v>
      </c>
      <c r="H107" s="99" t="s">
        <v>158</v>
      </c>
      <c r="I107" s="96">
        <v>3.9497999999999998E-2</v>
      </c>
      <c r="J107" s="98">
        <v>146.9</v>
      </c>
      <c r="K107" s="86"/>
      <c r="L107" s="96">
        <v>5.8022999999999997E-5</v>
      </c>
      <c r="M107" s="97">
        <v>1.1285142857142857E-10</v>
      </c>
      <c r="N107" s="97">
        <f t="shared" si="2"/>
        <v>9.4591997650353215E-4</v>
      </c>
      <c r="O107" s="97">
        <f>L107/'סכום נכסי הקרן'!$C$42</f>
        <v>2.0169426578143222E-8</v>
      </c>
    </row>
    <row r="108" spans="2:15">
      <c r="B108" s="89" t="s">
        <v>601</v>
      </c>
      <c r="C108" s="86" t="s">
        <v>602</v>
      </c>
      <c r="D108" s="99" t="s">
        <v>114</v>
      </c>
      <c r="E108" s="99" t="s">
        <v>309</v>
      </c>
      <c r="F108" s="86" t="s">
        <v>603</v>
      </c>
      <c r="G108" s="99" t="s">
        <v>408</v>
      </c>
      <c r="H108" s="99" t="s">
        <v>158</v>
      </c>
      <c r="I108" s="96">
        <v>1.7520000000000003E-3</v>
      </c>
      <c r="J108" s="98">
        <v>2340</v>
      </c>
      <c r="K108" s="86"/>
      <c r="L108" s="96">
        <v>4.0994999999999996E-5</v>
      </c>
      <c r="M108" s="97">
        <v>1.6637001146357753E-10</v>
      </c>
      <c r="N108" s="97">
        <f t="shared" si="2"/>
        <v>6.6832100092656876E-4</v>
      </c>
      <c r="O108" s="97">
        <f>L108/'סכום נכסי הקרן'!$C$42</f>
        <v>1.4250308370318345E-8</v>
      </c>
    </row>
    <row r="109" spans="2:15">
      <c r="B109" s="89" t="s">
        <v>604</v>
      </c>
      <c r="C109" s="86" t="s">
        <v>605</v>
      </c>
      <c r="D109" s="99" t="s">
        <v>114</v>
      </c>
      <c r="E109" s="99" t="s">
        <v>309</v>
      </c>
      <c r="F109" s="86" t="s">
        <v>606</v>
      </c>
      <c r="G109" s="99" t="s">
        <v>415</v>
      </c>
      <c r="H109" s="99" t="s">
        <v>158</v>
      </c>
      <c r="I109" s="96">
        <v>4.6E-5</v>
      </c>
      <c r="J109" s="98">
        <v>70.3</v>
      </c>
      <c r="K109" s="86"/>
      <c r="L109" s="96">
        <v>3.1999999999999995E-8</v>
      </c>
      <c r="M109" s="97">
        <v>6.7098401118034401E-12</v>
      </c>
      <c r="N109" s="97">
        <f t="shared" si="2"/>
        <v>5.2168001048055126E-7</v>
      </c>
      <c r="O109" s="97">
        <f>L109/'סכום נכסי הקרן'!$C$42</f>
        <v>1.1123548429081279E-11</v>
      </c>
    </row>
    <row r="110" spans="2:15">
      <c r="B110" s="89" t="s">
        <v>607</v>
      </c>
      <c r="C110" s="86" t="s">
        <v>608</v>
      </c>
      <c r="D110" s="99" t="s">
        <v>114</v>
      </c>
      <c r="E110" s="99" t="s">
        <v>309</v>
      </c>
      <c r="F110" s="86" t="s">
        <v>609</v>
      </c>
      <c r="G110" s="99" t="s">
        <v>368</v>
      </c>
      <c r="H110" s="99" t="s">
        <v>158</v>
      </c>
      <c r="I110" s="96">
        <v>2.215E-3</v>
      </c>
      <c r="J110" s="98">
        <v>603</v>
      </c>
      <c r="K110" s="86"/>
      <c r="L110" s="96">
        <v>1.3356000000000001E-5</v>
      </c>
      <c r="M110" s="97">
        <v>1.6875710884559242E-10</v>
      </c>
      <c r="N110" s="97">
        <f t="shared" si="2"/>
        <v>2.1773619437432011E-4</v>
      </c>
      <c r="O110" s="97">
        <f>L110/'סכום נכסי הקרן'!$C$42</f>
        <v>4.6426910255877996E-9</v>
      </c>
    </row>
    <row r="111" spans="2:15">
      <c r="B111" s="89" t="s">
        <v>610</v>
      </c>
      <c r="C111" s="86" t="s">
        <v>611</v>
      </c>
      <c r="D111" s="99" t="s">
        <v>114</v>
      </c>
      <c r="E111" s="99" t="s">
        <v>309</v>
      </c>
      <c r="F111" s="86" t="s">
        <v>612</v>
      </c>
      <c r="G111" s="99" t="s">
        <v>368</v>
      </c>
      <c r="H111" s="99" t="s">
        <v>158</v>
      </c>
      <c r="I111" s="96">
        <v>4.8589999999999996E-3</v>
      </c>
      <c r="J111" s="98">
        <v>1730</v>
      </c>
      <c r="K111" s="86"/>
      <c r="L111" s="96">
        <v>8.4069000000000011E-5</v>
      </c>
      <c r="M111" s="97">
        <v>1.8887883444150151E-10</v>
      </c>
      <c r="N111" s="97">
        <f t="shared" si="2"/>
        <v>1.3705349000340461E-3</v>
      </c>
      <c r="O111" s="97">
        <f>L111/'סכום נכסי הקרן'!$C$42</f>
        <v>2.9223299777638571E-8</v>
      </c>
    </row>
    <row r="112" spans="2:15">
      <c r="B112" s="89" t="s">
        <v>613</v>
      </c>
      <c r="C112" s="86" t="s">
        <v>614</v>
      </c>
      <c r="D112" s="99" t="s">
        <v>114</v>
      </c>
      <c r="E112" s="99" t="s">
        <v>309</v>
      </c>
      <c r="F112" s="86" t="s">
        <v>615</v>
      </c>
      <c r="G112" s="99" t="s">
        <v>469</v>
      </c>
      <c r="H112" s="99" t="s">
        <v>158</v>
      </c>
      <c r="I112" s="96">
        <v>3.7337000000000002E-2</v>
      </c>
      <c r="J112" s="98">
        <v>251.1</v>
      </c>
      <c r="K112" s="86"/>
      <c r="L112" s="96">
        <v>9.3753000000000022E-5</v>
      </c>
      <c r="M112" s="97">
        <v>2.3711719095951033E-10</v>
      </c>
      <c r="N112" s="97">
        <f t="shared" si="2"/>
        <v>1.5284083132057231E-3</v>
      </c>
      <c r="O112" s="97">
        <f>L112/'סכום נכסי הקרן'!$C$42</f>
        <v>3.25895636209893E-8</v>
      </c>
    </row>
    <row r="113" spans="2:15">
      <c r="B113" s="89" t="s">
        <v>616</v>
      </c>
      <c r="C113" s="86" t="s">
        <v>617</v>
      </c>
      <c r="D113" s="99" t="s">
        <v>114</v>
      </c>
      <c r="E113" s="99" t="s">
        <v>309</v>
      </c>
      <c r="F113" s="86" t="s">
        <v>618</v>
      </c>
      <c r="G113" s="99" t="s">
        <v>332</v>
      </c>
      <c r="H113" s="99" t="s">
        <v>158</v>
      </c>
      <c r="I113" s="96">
        <v>2.1549999999999998E-3</v>
      </c>
      <c r="J113" s="98">
        <v>1459</v>
      </c>
      <c r="K113" s="86"/>
      <c r="L113" s="96">
        <v>3.1440000000000004E-5</v>
      </c>
      <c r="M113" s="97">
        <v>2.43639676025935E-10</v>
      </c>
      <c r="N113" s="97">
        <f t="shared" si="2"/>
        <v>5.1255061029714178E-4</v>
      </c>
      <c r="O113" s="97">
        <f>L113/'סכום נכסי הקרן'!$C$42</f>
        <v>1.0928886331572359E-8</v>
      </c>
    </row>
    <row r="114" spans="2:15">
      <c r="B114" s="89" t="s">
        <v>619</v>
      </c>
      <c r="C114" s="86" t="s">
        <v>620</v>
      </c>
      <c r="D114" s="99" t="s">
        <v>114</v>
      </c>
      <c r="E114" s="99" t="s">
        <v>309</v>
      </c>
      <c r="F114" s="86" t="s">
        <v>621</v>
      </c>
      <c r="G114" s="99" t="s">
        <v>181</v>
      </c>
      <c r="H114" s="99" t="s">
        <v>158</v>
      </c>
      <c r="I114" s="96">
        <v>1.1280000000000001E-3</v>
      </c>
      <c r="J114" s="98">
        <v>5692</v>
      </c>
      <c r="K114" s="86"/>
      <c r="L114" s="96">
        <v>6.4209000000000008E-5</v>
      </c>
      <c r="M114" s="97">
        <v>1.3676656203054698E-10</v>
      </c>
      <c r="N114" s="97">
        <f t="shared" si="2"/>
        <v>1.0467672435295538E-3</v>
      </c>
      <c r="O114" s="97">
        <f>L114/'סכום נכסי הקרן'!$C$42</f>
        <v>2.2319747533840003E-8</v>
      </c>
    </row>
    <row r="115" spans="2:15">
      <c r="B115" s="89" t="s">
        <v>622</v>
      </c>
      <c r="C115" s="86" t="s">
        <v>623</v>
      </c>
      <c r="D115" s="99" t="s">
        <v>114</v>
      </c>
      <c r="E115" s="99" t="s">
        <v>309</v>
      </c>
      <c r="F115" s="86" t="s">
        <v>624</v>
      </c>
      <c r="G115" s="99" t="s">
        <v>368</v>
      </c>
      <c r="H115" s="99" t="s">
        <v>158</v>
      </c>
      <c r="I115" s="96">
        <v>2.4839000000000003E-2</v>
      </c>
      <c r="J115" s="98">
        <v>704.9</v>
      </c>
      <c r="K115" s="86"/>
      <c r="L115" s="96">
        <v>1.7509200000000001E-4</v>
      </c>
      <c r="M115" s="97">
        <v>2.9490049384880361E-10</v>
      </c>
      <c r="N115" s="97">
        <f t="shared" si="2"/>
        <v>2.8544373873456469E-3</v>
      </c>
      <c r="O115" s="97">
        <f>L115/'סכום נכסי הקרן'!$C$42</f>
        <v>6.0863885673271869E-8</v>
      </c>
    </row>
    <row r="116" spans="2:15">
      <c r="B116" s="89" t="s">
        <v>625</v>
      </c>
      <c r="C116" s="86" t="s">
        <v>626</v>
      </c>
      <c r="D116" s="99" t="s">
        <v>114</v>
      </c>
      <c r="E116" s="99" t="s">
        <v>309</v>
      </c>
      <c r="F116" s="86" t="s">
        <v>627</v>
      </c>
      <c r="G116" s="99" t="s">
        <v>368</v>
      </c>
      <c r="H116" s="99" t="s">
        <v>158</v>
      </c>
      <c r="I116" s="96">
        <v>5.8820000000000009E-3</v>
      </c>
      <c r="J116" s="98">
        <v>1001</v>
      </c>
      <c r="K116" s="86"/>
      <c r="L116" s="96">
        <v>5.8876999999999999E-5</v>
      </c>
      <c r="M116" s="97">
        <v>3.501850199754895E-10</v>
      </c>
      <c r="N116" s="97">
        <f t="shared" si="2"/>
        <v>9.5984231178323186E-4</v>
      </c>
      <c r="O116" s="97">
        <f>L116/'סכום נכסי הקרן'!$C$42</f>
        <v>2.0466286276844329E-8</v>
      </c>
    </row>
    <row r="117" spans="2:15">
      <c r="B117" s="89" t="s">
        <v>628</v>
      </c>
      <c r="C117" s="86" t="s">
        <v>629</v>
      </c>
      <c r="D117" s="99" t="s">
        <v>114</v>
      </c>
      <c r="E117" s="99" t="s">
        <v>309</v>
      </c>
      <c r="F117" s="86" t="s">
        <v>630</v>
      </c>
      <c r="G117" s="99" t="s">
        <v>403</v>
      </c>
      <c r="H117" s="99" t="s">
        <v>158</v>
      </c>
      <c r="I117" s="96">
        <v>3.04E-2</v>
      </c>
      <c r="J117" s="98">
        <v>13.1</v>
      </c>
      <c r="K117" s="86"/>
      <c r="L117" s="96">
        <v>3.9820000000000002E-6</v>
      </c>
      <c r="M117" s="97">
        <v>7.3830417864038999E-11</v>
      </c>
      <c r="N117" s="97">
        <f t="shared" si="2"/>
        <v>6.4916556304173611E-5</v>
      </c>
      <c r="O117" s="97">
        <f>L117/'סכום נכסי הקרן'!$C$42</f>
        <v>1.384186557643802E-9</v>
      </c>
    </row>
    <row r="118" spans="2:15">
      <c r="B118" s="85"/>
      <c r="C118" s="86"/>
      <c r="D118" s="86"/>
      <c r="E118" s="86"/>
      <c r="F118" s="86"/>
      <c r="G118" s="86"/>
      <c r="H118" s="86"/>
      <c r="I118" s="96"/>
      <c r="J118" s="98"/>
      <c r="K118" s="86"/>
      <c r="L118" s="86"/>
      <c r="M118" s="86"/>
      <c r="N118" s="97"/>
      <c r="O118" s="86"/>
    </row>
    <row r="119" spans="2:15">
      <c r="B119" s="83" t="s">
        <v>224</v>
      </c>
      <c r="C119" s="84"/>
      <c r="D119" s="84"/>
      <c r="E119" s="84"/>
      <c r="F119" s="84"/>
      <c r="G119" s="84"/>
      <c r="H119" s="84"/>
      <c r="I119" s="93"/>
      <c r="J119" s="95"/>
      <c r="K119" s="93">
        <v>2.3070000000000001E-6</v>
      </c>
      <c r="L119" s="93">
        <f>L120+L143</f>
        <v>7.3485340000000003E-3</v>
      </c>
      <c r="M119" s="84"/>
      <c r="N119" s="94">
        <f t="shared" ref="N119:N141" si="3">L119/$L$11</f>
        <v>0.1197994779417715</v>
      </c>
      <c r="O119" s="94">
        <f>L119/'סכום נכסי הקרן'!$C$42</f>
        <v>2.5544304322421997E-6</v>
      </c>
    </row>
    <row r="120" spans="2:15">
      <c r="B120" s="104" t="s">
        <v>52</v>
      </c>
      <c r="C120" s="84"/>
      <c r="D120" s="84"/>
      <c r="E120" s="84"/>
      <c r="F120" s="84"/>
      <c r="G120" s="84"/>
      <c r="H120" s="84"/>
      <c r="I120" s="93"/>
      <c r="J120" s="95"/>
      <c r="K120" s="93">
        <v>9.6800000000000009E-7</v>
      </c>
      <c r="L120" s="93">
        <f>SUM(L121:L141)</f>
        <v>5.4545340000000005E-3</v>
      </c>
      <c r="M120" s="84"/>
      <c r="N120" s="94">
        <f t="shared" si="3"/>
        <v>8.8922542321453871E-2</v>
      </c>
      <c r="O120" s="94">
        <f>L120/'סכום נכסי הקרן'!$C$42</f>
        <v>1.8960554095959513E-6</v>
      </c>
    </row>
    <row r="121" spans="2:15">
      <c r="B121" s="89" t="s">
        <v>631</v>
      </c>
      <c r="C121" s="86" t="s">
        <v>632</v>
      </c>
      <c r="D121" s="99" t="s">
        <v>633</v>
      </c>
      <c r="E121" s="99" t="s">
        <v>634</v>
      </c>
      <c r="F121" s="86" t="s">
        <v>424</v>
      </c>
      <c r="G121" s="99" t="s">
        <v>186</v>
      </c>
      <c r="H121" s="99" t="s">
        <v>157</v>
      </c>
      <c r="I121" s="96">
        <v>6.0460000000000002E-3</v>
      </c>
      <c r="J121" s="98">
        <v>721</v>
      </c>
      <c r="K121" s="86"/>
      <c r="L121" s="96">
        <v>1.5545500000000001E-4</v>
      </c>
      <c r="M121" s="97">
        <v>1.7836775566485048E-10</v>
      </c>
      <c r="N121" s="97">
        <f t="shared" si="3"/>
        <v>2.5343051884141911E-3</v>
      </c>
      <c r="O121" s="97">
        <f>L121/'סכום נכסי הקרן'!$C$42</f>
        <v>5.4037850657588459E-8</v>
      </c>
    </row>
    <row r="122" spans="2:15">
      <c r="B122" s="89" t="s">
        <v>635</v>
      </c>
      <c r="C122" s="86" t="s">
        <v>636</v>
      </c>
      <c r="D122" s="99" t="s">
        <v>633</v>
      </c>
      <c r="E122" s="99" t="s">
        <v>634</v>
      </c>
      <c r="F122" s="86" t="s">
        <v>637</v>
      </c>
      <c r="G122" s="99" t="s">
        <v>638</v>
      </c>
      <c r="H122" s="99" t="s">
        <v>157</v>
      </c>
      <c r="I122" s="96">
        <v>8.8400000000000002E-4</v>
      </c>
      <c r="J122" s="98">
        <v>11561</v>
      </c>
      <c r="K122" s="86"/>
      <c r="L122" s="96">
        <v>3.64433E-4</v>
      </c>
      <c r="M122" s="97">
        <v>5.8066398900868756E-12</v>
      </c>
      <c r="N122" s="97">
        <f t="shared" si="3"/>
        <v>5.9411691018580867E-3</v>
      </c>
      <c r="O122" s="97">
        <f>L122/'סכום נכסי הקרן'!$C$42</f>
        <v>1.2668087889548059E-7</v>
      </c>
    </row>
    <row r="123" spans="2:15">
      <c r="B123" s="89" t="s">
        <v>639</v>
      </c>
      <c r="C123" s="86" t="s">
        <v>640</v>
      </c>
      <c r="D123" s="99" t="s">
        <v>633</v>
      </c>
      <c r="E123" s="99" t="s">
        <v>634</v>
      </c>
      <c r="F123" s="86" t="s">
        <v>641</v>
      </c>
      <c r="G123" s="99" t="s">
        <v>638</v>
      </c>
      <c r="H123" s="99" t="s">
        <v>157</v>
      </c>
      <c r="I123" s="96">
        <v>3.9899999999999999E-4</v>
      </c>
      <c r="J123" s="98">
        <v>12784</v>
      </c>
      <c r="K123" s="86"/>
      <c r="L123" s="96">
        <v>1.8189500000000001E-4</v>
      </c>
      <c r="M123" s="97">
        <v>1.0609188652858519E-11</v>
      </c>
      <c r="N123" s="97">
        <f t="shared" si="3"/>
        <v>2.9653432970737463E-3</v>
      </c>
      <c r="O123" s="97">
        <f>L123/'סכום נכסי הקרן'!$C$42</f>
        <v>6.3228682547116859E-8</v>
      </c>
    </row>
    <row r="124" spans="2:15">
      <c r="B124" s="89" t="s">
        <v>642</v>
      </c>
      <c r="C124" s="86" t="s">
        <v>643</v>
      </c>
      <c r="D124" s="99" t="s">
        <v>117</v>
      </c>
      <c r="E124" s="99" t="s">
        <v>634</v>
      </c>
      <c r="F124" s="86" t="s">
        <v>327</v>
      </c>
      <c r="G124" s="99" t="s">
        <v>328</v>
      </c>
      <c r="H124" s="99" t="s">
        <v>160</v>
      </c>
      <c r="I124" s="96">
        <v>8.0350000000000005E-3</v>
      </c>
      <c r="J124" s="98">
        <v>831</v>
      </c>
      <c r="K124" s="86"/>
      <c r="L124" s="96">
        <v>3.0190699999999997E-4</v>
      </c>
      <c r="M124" s="97">
        <v>5.2404372276460477E-11</v>
      </c>
      <c r="N124" s="97">
        <f t="shared" si="3"/>
        <v>4.921838966379744E-3</v>
      </c>
      <c r="O124" s="97">
        <f>L124/'סכום נכסי הקרן'!$C$42</f>
        <v>1.0494616048683256E-7</v>
      </c>
    </row>
    <row r="125" spans="2:15">
      <c r="B125" s="89" t="s">
        <v>644</v>
      </c>
      <c r="C125" s="86" t="s">
        <v>645</v>
      </c>
      <c r="D125" s="99" t="s">
        <v>633</v>
      </c>
      <c r="E125" s="99" t="s">
        <v>634</v>
      </c>
      <c r="F125" s="86" t="s">
        <v>646</v>
      </c>
      <c r="G125" s="99" t="s">
        <v>509</v>
      </c>
      <c r="H125" s="99" t="s">
        <v>157</v>
      </c>
      <c r="I125" s="96">
        <v>2.1879999999999998E-3</v>
      </c>
      <c r="J125" s="98">
        <v>434</v>
      </c>
      <c r="K125" s="86"/>
      <c r="L125" s="96">
        <v>3.3855999999999996E-5</v>
      </c>
      <c r="M125" s="97">
        <v>6.5710893511682944E-11</v>
      </c>
      <c r="N125" s="97">
        <f t="shared" si="3"/>
        <v>5.5193745108842319E-4</v>
      </c>
      <c r="O125" s="97">
        <f>L125/'סכום נכסי הקרן'!$C$42</f>
        <v>1.1768714237967993E-8</v>
      </c>
    </row>
    <row r="126" spans="2:15">
      <c r="B126" s="89" t="s">
        <v>647</v>
      </c>
      <c r="C126" s="86" t="s">
        <v>648</v>
      </c>
      <c r="D126" s="99" t="s">
        <v>649</v>
      </c>
      <c r="E126" s="99" t="s">
        <v>634</v>
      </c>
      <c r="F126" s="86">
        <v>29389</v>
      </c>
      <c r="G126" s="99" t="s">
        <v>313</v>
      </c>
      <c r="H126" s="99" t="s">
        <v>157</v>
      </c>
      <c r="I126" s="96">
        <v>9.990000000000001E-4</v>
      </c>
      <c r="J126" s="98">
        <v>14509</v>
      </c>
      <c r="K126" s="96">
        <v>2.3000000000000001E-8</v>
      </c>
      <c r="L126" s="96">
        <v>5.168970000000001E-4</v>
      </c>
      <c r="M126" s="97">
        <v>9.3634769306095223E-12</v>
      </c>
      <c r="N126" s="97">
        <f t="shared" si="3"/>
        <v>8.4267135117926748E-3</v>
      </c>
      <c r="O126" s="97">
        <f>L126/'סכום נכסי הקרן'!$C$42</f>
        <v>1.7967902538583837E-7</v>
      </c>
    </row>
    <row r="127" spans="2:15">
      <c r="B127" s="89" t="s">
        <v>650</v>
      </c>
      <c r="C127" s="86" t="s">
        <v>651</v>
      </c>
      <c r="D127" s="99" t="s">
        <v>633</v>
      </c>
      <c r="E127" s="99" t="s">
        <v>634</v>
      </c>
      <c r="F127" s="86" t="s">
        <v>652</v>
      </c>
      <c r="G127" s="99" t="s">
        <v>455</v>
      </c>
      <c r="H127" s="99" t="s">
        <v>157</v>
      </c>
      <c r="I127" s="96">
        <v>1.1039999999999999E-3</v>
      </c>
      <c r="J127" s="98">
        <v>3009</v>
      </c>
      <c r="K127" s="96">
        <v>9.4499999999999995E-7</v>
      </c>
      <c r="L127" s="96">
        <v>1.19435E-4</v>
      </c>
      <c r="M127" s="97">
        <v>4.7027890563542792E-11</v>
      </c>
      <c r="N127" s="97">
        <f t="shared" si="3"/>
        <v>1.9470891266170202E-3</v>
      </c>
      <c r="O127" s="97">
        <f>L127/'סכום נכסי הקרן'!$C$42</f>
        <v>4.1516906457103835E-8</v>
      </c>
    </row>
    <row r="128" spans="2:15">
      <c r="B128" s="89" t="s">
        <v>653</v>
      </c>
      <c r="C128" s="86" t="s">
        <v>654</v>
      </c>
      <c r="D128" s="99" t="s">
        <v>633</v>
      </c>
      <c r="E128" s="99" t="s">
        <v>634</v>
      </c>
      <c r="F128" s="86" t="s">
        <v>508</v>
      </c>
      <c r="G128" s="99" t="s">
        <v>509</v>
      </c>
      <c r="H128" s="99" t="s">
        <v>157</v>
      </c>
      <c r="I128" s="96">
        <v>1.3849999999999999E-3</v>
      </c>
      <c r="J128" s="98">
        <v>552</v>
      </c>
      <c r="K128" s="86"/>
      <c r="L128" s="96">
        <v>2.7262999999999996E-5</v>
      </c>
      <c r="M128" s="97">
        <v>3.4394960485157182E-11</v>
      </c>
      <c r="N128" s="97">
        <f t="shared" si="3"/>
        <v>4.4445506642910214E-4</v>
      </c>
      <c r="O128" s="97">
        <f>L128/'סכום נכסי הקרן'!$C$42</f>
        <v>9.4769156506888411E-9</v>
      </c>
    </row>
    <row r="129" spans="2:15">
      <c r="B129" s="89" t="s">
        <v>655</v>
      </c>
      <c r="C129" s="86" t="s">
        <v>656</v>
      </c>
      <c r="D129" s="99" t="s">
        <v>633</v>
      </c>
      <c r="E129" s="99" t="s">
        <v>634</v>
      </c>
      <c r="F129" s="86" t="s">
        <v>657</v>
      </c>
      <c r="G129" s="99" t="s">
        <v>28</v>
      </c>
      <c r="H129" s="99" t="s">
        <v>157</v>
      </c>
      <c r="I129" s="96">
        <v>2.9450000000000006E-3</v>
      </c>
      <c r="J129" s="98">
        <v>3166</v>
      </c>
      <c r="K129" s="86"/>
      <c r="L129" s="96">
        <v>3.3246400000000003E-4</v>
      </c>
      <c r="M129" s="97">
        <v>7.4175465400671576E-11</v>
      </c>
      <c r="N129" s="97">
        <f t="shared" si="3"/>
        <v>5.4199944688876883E-3</v>
      </c>
      <c r="O129" s="97">
        <f>L129/'סכום נכסי הקרן'!$C$42</f>
        <v>1.1556810640393997E-7</v>
      </c>
    </row>
    <row r="130" spans="2:15">
      <c r="B130" s="89" t="s">
        <v>658</v>
      </c>
      <c r="C130" s="86" t="s">
        <v>659</v>
      </c>
      <c r="D130" s="99" t="s">
        <v>633</v>
      </c>
      <c r="E130" s="99" t="s">
        <v>634</v>
      </c>
      <c r="F130" s="86" t="s">
        <v>660</v>
      </c>
      <c r="G130" s="99" t="s">
        <v>661</v>
      </c>
      <c r="H130" s="99" t="s">
        <v>157</v>
      </c>
      <c r="I130" s="96">
        <v>5.7269999999999995E-3</v>
      </c>
      <c r="J130" s="98">
        <v>338</v>
      </c>
      <c r="K130" s="86"/>
      <c r="L130" s="96">
        <v>6.9031999999999999E-5</v>
      </c>
      <c r="M130" s="97">
        <v>2.107154025232645E-10</v>
      </c>
      <c r="N130" s="97">
        <f t="shared" si="3"/>
        <v>1.1253942026091693E-3</v>
      </c>
      <c r="O130" s="97">
        <f>L130/'סכום נכסי הקרן'!$C$42</f>
        <v>2.3996274848635593E-8</v>
      </c>
    </row>
    <row r="131" spans="2:15">
      <c r="B131" s="89" t="s">
        <v>662</v>
      </c>
      <c r="C131" s="86" t="s">
        <v>663</v>
      </c>
      <c r="D131" s="99" t="s">
        <v>633</v>
      </c>
      <c r="E131" s="99" t="s">
        <v>634</v>
      </c>
      <c r="F131" s="86" t="s">
        <v>380</v>
      </c>
      <c r="G131" s="99" t="s">
        <v>186</v>
      </c>
      <c r="H131" s="99" t="s">
        <v>157</v>
      </c>
      <c r="I131" s="96">
        <v>3.4020000000000001E-3</v>
      </c>
      <c r="J131" s="98">
        <v>13700</v>
      </c>
      <c r="K131" s="86"/>
      <c r="L131" s="96">
        <v>1.6619759999999999E-3</v>
      </c>
      <c r="M131" s="97">
        <v>5.4638109811775891E-11</v>
      </c>
      <c r="N131" s="97">
        <f t="shared" si="3"/>
        <v>2.7094364284325774E-2</v>
      </c>
      <c r="O131" s="97">
        <f>L131/'סכום נכסי הקרן'!$C$42</f>
        <v>5.7772095387408716E-7</v>
      </c>
    </row>
    <row r="132" spans="2:15">
      <c r="B132" s="89" t="s">
        <v>664</v>
      </c>
      <c r="C132" s="86" t="s">
        <v>665</v>
      </c>
      <c r="D132" s="99" t="s">
        <v>633</v>
      </c>
      <c r="E132" s="99" t="s">
        <v>634</v>
      </c>
      <c r="F132" s="86" t="s">
        <v>487</v>
      </c>
      <c r="G132" s="99" t="s">
        <v>357</v>
      </c>
      <c r="H132" s="99" t="s">
        <v>157</v>
      </c>
      <c r="I132" s="96">
        <v>2.4399999999999999E-3</v>
      </c>
      <c r="J132" s="98">
        <v>2559</v>
      </c>
      <c r="K132" s="86"/>
      <c r="L132" s="96">
        <v>2.2265699999999999E-4</v>
      </c>
      <c r="M132" s="97">
        <v>8.7346064642746184E-11</v>
      </c>
      <c r="N132" s="97">
        <f t="shared" si="3"/>
        <v>3.6298658154240034E-3</v>
      </c>
      <c r="O132" s="97">
        <f>L132/'סכום נכסי הקרן'!$C$42</f>
        <v>7.7397997580435963E-8</v>
      </c>
    </row>
    <row r="133" spans="2:15">
      <c r="B133" s="89" t="s">
        <v>668</v>
      </c>
      <c r="C133" s="86" t="s">
        <v>669</v>
      </c>
      <c r="D133" s="99" t="s">
        <v>633</v>
      </c>
      <c r="E133" s="99" t="s">
        <v>634</v>
      </c>
      <c r="F133" s="86" t="s">
        <v>502</v>
      </c>
      <c r="G133" s="99" t="s">
        <v>332</v>
      </c>
      <c r="H133" s="99" t="s">
        <v>157</v>
      </c>
      <c r="I133" s="96">
        <v>2.22E-4</v>
      </c>
      <c r="J133" s="98">
        <v>420</v>
      </c>
      <c r="K133" s="86"/>
      <c r="L133" s="96">
        <v>3.3230000000000002E-6</v>
      </c>
      <c r="M133" s="97">
        <v>1.3539195623702624E-12</v>
      </c>
      <c r="N133" s="97">
        <f t="shared" si="3"/>
        <v>5.4173208588339754E-5</v>
      </c>
      <c r="O133" s="97">
        <f>L133/'סכום נכסי הקרן'!$C$42</f>
        <v>1.1551109821824093E-9</v>
      </c>
    </row>
    <row r="134" spans="2:15">
      <c r="B134" s="89" t="s">
        <v>672</v>
      </c>
      <c r="C134" s="86" t="s">
        <v>673</v>
      </c>
      <c r="D134" s="99" t="s">
        <v>117</v>
      </c>
      <c r="E134" s="99" t="s">
        <v>634</v>
      </c>
      <c r="F134" s="86" t="s">
        <v>606</v>
      </c>
      <c r="G134" s="99" t="s">
        <v>415</v>
      </c>
      <c r="H134" s="99" t="s">
        <v>160</v>
      </c>
      <c r="I134" s="96">
        <v>5.5999999999999999E-5</v>
      </c>
      <c r="J134" s="98">
        <v>22.5</v>
      </c>
      <c r="K134" s="86"/>
      <c r="L134" s="96">
        <v>5.7000000000000001E-8</v>
      </c>
      <c r="M134" s="97">
        <v>8.1685010056737529E-12</v>
      </c>
      <c r="N134" s="97">
        <f t="shared" si="3"/>
        <v>9.2924251866848211E-7</v>
      </c>
      <c r="O134" s="97">
        <f>L134/'סכום נכסי הקרן'!$C$42</f>
        <v>1.981382063930103E-11</v>
      </c>
    </row>
    <row r="135" spans="2:15">
      <c r="B135" s="89" t="s">
        <v>674</v>
      </c>
      <c r="C135" s="86" t="s">
        <v>675</v>
      </c>
      <c r="D135" s="99" t="s">
        <v>633</v>
      </c>
      <c r="E135" s="99" t="s">
        <v>634</v>
      </c>
      <c r="F135" s="86" t="s">
        <v>515</v>
      </c>
      <c r="G135" s="99" t="s">
        <v>509</v>
      </c>
      <c r="H135" s="99" t="s">
        <v>157</v>
      </c>
      <c r="I135" s="96">
        <v>1.17E-3</v>
      </c>
      <c r="J135" s="98">
        <v>650</v>
      </c>
      <c r="K135" s="86"/>
      <c r="L135" s="96">
        <v>2.7113000000000003E-5</v>
      </c>
      <c r="M135" s="97">
        <v>4.1242650216042751E-11</v>
      </c>
      <c r="N135" s="97">
        <f t="shared" si="3"/>
        <v>4.4200969137997469E-4</v>
      </c>
      <c r="O135" s="97">
        <f>L135/'סכום נכסי הקרן'!$C$42</f>
        <v>9.424774017427525E-9</v>
      </c>
    </row>
    <row r="136" spans="2:15">
      <c r="B136" s="89" t="s">
        <v>676</v>
      </c>
      <c r="C136" s="86" t="s">
        <v>677</v>
      </c>
      <c r="D136" s="99" t="s">
        <v>633</v>
      </c>
      <c r="E136" s="99" t="s">
        <v>634</v>
      </c>
      <c r="F136" s="86" t="s">
        <v>678</v>
      </c>
      <c r="G136" s="99" t="s">
        <v>679</v>
      </c>
      <c r="H136" s="99" t="s">
        <v>157</v>
      </c>
      <c r="I136" s="96">
        <v>1.3730000000000001E-3</v>
      </c>
      <c r="J136" s="98">
        <v>6246</v>
      </c>
      <c r="K136" s="86"/>
      <c r="L136" s="96">
        <v>3.0575400000000004E-4</v>
      </c>
      <c r="M136" s="97">
        <v>2.8876272596051361E-11</v>
      </c>
      <c r="N136" s="97">
        <f t="shared" si="3"/>
        <v>4.9845546851397032E-3</v>
      </c>
      <c r="O136" s="97">
        <f>L136/'סכום נכסי הקרן'!$C$42</f>
        <v>1.062834195745412E-7</v>
      </c>
    </row>
    <row r="137" spans="2:15">
      <c r="B137" s="89" t="s">
        <v>680</v>
      </c>
      <c r="C137" s="86" t="s">
        <v>681</v>
      </c>
      <c r="D137" s="99" t="s">
        <v>633</v>
      </c>
      <c r="E137" s="99" t="s">
        <v>634</v>
      </c>
      <c r="F137" s="86" t="s">
        <v>360</v>
      </c>
      <c r="G137" s="99" t="s">
        <v>361</v>
      </c>
      <c r="H137" s="99" t="s">
        <v>157</v>
      </c>
      <c r="I137" s="96">
        <v>9.9380000000000007E-3</v>
      </c>
      <c r="J137" s="98">
        <v>923</v>
      </c>
      <c r="K137" s="86"/>
      <c r="L137" s="96">
        <v>3.2711400000000009E-4</v>
      </c>
      <c r="M137" s="97">
        <v>9.104084079201088E-12</v>
      </c>
      <c r="N137" s="97">
        <f t="shared" si="3"/>
        <v>5.3327760921354729E-3</v>
      </c>
      <c r="O137" s="97">
        <f>L137/'סכום נכסי הקרן'!$C$42</f>
        <v>1.1370838815095298E-7</v>
      </c>
    </row>
    <row r="138" spans="2:15">
      <c r="B138" s="89" t="s">
        <v>682</v>
      </c>
      <c r="C138" s="86" t="s">
        <v>683</v>
      </c>
      <c r="D138" s="99" t="s">
        <v>633</v>
      </c>
      <c r="E138" s="99" t="s">
        <v>634</v>
      </c>
      <c r="F138" s="86" t="s">
        <v>356</v>
      </c>
      <c r="G138" s="99" t="s">
        <v>357</v>
      </c>
      <c r="H138" s="99" t="s">
        <v>157</v>
      </c>
      <c r="I138" s="96">
        <v>3.0839999999999999E-3</v>
      </c>
      <c r="J138" s="98">
        <v>1577</v>
      </c>
      <c r="K138" s="86"/>
      <c r="L138" s="96">
        <v>1.7344499999999999E-4</v>
      </c>
      <c r="M138" s="97">
        <v>2.9015981963349483E-11</v>
      </c>
      <c r="N138" s="97">
        <f t="shared" si="3"/>
        <v>2.8275871693062256E-3</v>
      </c>
      <c r="O138" s="97">
        <f>L138/'סכום נכסי הקרן'!$C$42</f>
        <v>6.0291370540062582E-8</v>
      </c>
    </row>
    <row r="139" spans="2:15">
      <c r="B139" s="89" t="s">
        <v>684</v>
      </c>
      <c r="C139" s="86" t="s">
        <v>685</v>
      </c>
      <c r="D139" s="99" t="s">
        <v>633</v>
      </c>
      <c r="E139" s="99" t="s">
        <v>634</v>
      </c>
      <c r="F139" s="86" t="s">
        <v>686</v>
      </c>
      <c r="G139" s="99" t="s">
        <v>687</v>
      </c>
      <c r="H139" s="99" t="s">
        <v>157</v>
      </c>
      <c r="I139" s="96">
        <v>1.06E-3</v>
      </c>
      <c r="J139" s="98">
        <v>3594</v>
      </c>
      <c r="K139" s="86"/>
      <c r="L139" s="96">
        <v>1.3584E-4</v>
      </c>
      <c r="M139" s="97">
        <v>5.0982507468817098E-11</v>
      </c>
      <c r="N139" s="97">
        <f t="shared" si="3"/>
        <v>2.2145316444899406E-3</v>
      </c>
      <c r="O139" s="97">
        <f>L139/'סכום נכסי הקרן'!$C$42</f>
        <v>4.7219463081450039E-8</v>
      </c>
    </row>
    <row r="140" spans="2:15">
      <c r="B140" s="89" t="s">
        <v>688</v>
      </c>
      <c r="C140" s="86" t="s">
        <v>689</v>
      </c>
      <c r="D140" s="99" t="s">
        <v>633</v>
      </c>
      <c r="E140" s="99" t="s">
        <v>634</v>
      </c>
      <c r="F140" s="86" t="s">
        <v>690</v>
      </c>
      <c r="G140" s="99" t="s">
        <v>638</v>
      </c>
      <c r="H140" s="99" t="s">
        <v>157</v>
      </c>
      <c r="I140" s="96">
        <v>1.0169999999999999E-3</v>
      </c>
      <c r="J140" s="98">
        <v>5378</v>
      </c>
      <c r="K140" s="86"/>
      <c r="L140" s="96">
        <v>1.9504E-4</v>
      </c>
      <c r="M140" s="97">
        <v>1.5462194645221539E-11</v>
      </c>
      <c r="N140" s="97">
        <f t="shared" si="3"/>
        <v>3.1796396638789606E-3</v>
      </c>
      <c r="O140" s="97">
        <f>L140/'סכום נכסי הקרן'!$C$42</f>
        <v>6.7798027675250405E-8</v>
      </c>
    </row>
    <row r="141" spans="2:15">
      <c r="B141" s="89" t="s">
        <v>691</v>
      </c>
      <c r="C141" s="86" t="s">
        <v>692</v>
      </c>
      <c r="D141" s="99" t="s">
        <v>633</v>
      </c>
      <c r="E141" s="99" t="s">
        <v>634</v>
      </c>
      <c r="F141" s="86" t="s">
        <v>693</v>
      </c>
      <c r="G141" s="99" t="s">
        <v>638</v>
      </c>
      <c r="H141" s="99" t="s">
        <v>157</v>
      </c>
      <c r="I141" s="96">
        <v>5.9100000000000005E-4</v>
      </c>
      <c r="J141" s="98">
        <v>14210</v>
      </c>
      <c r="K141" s="86"/>
      <c r="L141" s="96">
        <v>2.99578E-4</v>
      </c>
      <c r="M141" s="97">
        <v>1.1908450012467605E-11</v>
      </c>
      <c r="N141" s="97">
        <f t="shared" si="3"/>
        <v>4.8838704431169565E-3</v>
      </c>
      <c r="O141" s="97">
        <f>L141/'סכום נכסי הקרן'!$C$42</f>
        <v>1.0413657472772849E-7</v>
      </c>
    </row>
    <row r="142" spans="2:15">
      <c r="B142" s="85"/>
      <c r="C142" s="86"/>
      <c r="D142" s="86"/>
      <c r="E142" s="86"/>
      <c r="F142" s="86"/>
      <c r="G142" s="86"/>
      <c r="H142" s="86"/>
      <c r="I142" s="96"/>
      <c r="J142" s="98"/>
      <c r="K142" s="86"/>
      <c r="L142" s="86"/>
      <c r="M142" s="86"/>
      <c r="N142" s="97"/>
      <c r="O142" s="86"/>
    </row>
    <row r="143" spans="2:15">
      <c r="B143" s="104" t="s">
        <v>51</v>
      </c>
      <c r="C143" s="84"/>
      <c r="D143" s="84"/>
      <c r="E143" s="84"/>
      <c r="F143" s="84"/>
      <c r="G143" s="84"/>
      <c r="H143" s="84"/>
      <c r="I143" s="93"/>
      <c r="J143" s="95"/>
      <c r="K143" s="93">
        <v>1.339E-6</v>
      </c>
      <c r="L143" s="93">
        <f>SUM(L144:L150)</f>
        <v>1.8939999999999999E-3</v>
      </c>
      <c r="M143" s="84"/>
      <c r="N143" s="94">
        <f t="shared" ref="N143:N150" si="4">L143/$L$11</f>
        <v>3.0876935620317628E-2</v>
      </c>
      <c r="O143" s="94">
        <f>L143/'סכום נכסי הקרן'!$C$42</f>
        <v>6.5837502264624828E-7</v>
      </c>
    </row>
    <row r="144" spans="2:15">
      <c r="B144" s="89" t="s">
        <v>694</v>
      </c>
      <c r="C144" s="86" t="s">
        <v>695</v>
      </c>
      <c r="D144" s="99" t="s">
        <v>649</v>
      </c>
      <c r="E144" s="99" t="s">
        <v>634</v>
      </c>
      <c r="F144" s="86"/>
      <c r="G144" s="99" t="s">
        <v>313</v>
      </c>
      <c r="H144" s="99" t="s">
        <v>157</v>
      </c>
      <c r="I144" s="96">
        <v>2.9999999999999997E-4</v>
      </c>
      <c r="J144" s="98">
        <v>2503</v>
      </c>
      <c r="K144" s="86"/>
      <c r="L144" s="96">
        <v>2.6776999999999998E-5</v>
      </c>
      <c r="M144" s="97">
        <v>7.7762864818777685E-13</v>
      </c>
      <c r="N144" s="97">
        <f t="shared" si="4"/>
        <v>4.3653205126992879E-4</v>
      </c>
      <c r="O144" s="97">
        <f>L144/'סכום נכסי הקרן'!$C$42</f>
        <v>9.30797675892217E-9</v>
      </c>
    </row>
    <row r="145" spans="2:15">
      <c r="B145" s="89" t="s">
        <v>696</v>
      </c>
      <c r="C145" s="86" t="s">
        <v>697</v>
      </c>
      <c r="D145" s="99" t="s">
        <v>633</v>
      </c>
      <c r="E145" s="99" t="s">
        <v>634</v>
      </c>
      <c r="F145" s="86"/>
      <c r="G145" s="99" t="s">
        <v>687</v>
      </c>
      <c r="H145" s="99" t="s">
        <v>157</v>
      </c>
      <c r="I145" s="96">
        <v>5.4300000000000008E-3</v>
      </c>
      <c r="J145" s="98">
        <v>1904</v>
      </c>
      <c r="K145" s="86"/>
      <c r="L145" s="96">
        <v>3.6867899999999996E-4</v>
      </c>
      <c r="M145" s="97">
        <v>1.0534115568431674E-11</v>
      </c>
      <c r="N145" s="97">
        <f t="shared" si="4"/>
        <v>6.010389518248724E-3</v>
      </c>
      <c r="O145" s="97">
        <f>L145/'סכום נכסי הקרן'!$C$42</f>
        <v>1.2815683472766428E-7</v>
      </c>
    </row>
    <row r="146" spans="2:15">
      <c r="B146" s="89" t="s">
        <v>698</v>
      </c>
      <c r="C146" s="86" t="s">
        <v>699</v>
      </c>
      <c r="D146" s="99" t="s">
        <v>649</v>
      </c>
      <c r="E146" s="99" t="s">
        <v>634</v>
      </c>
      <c r="F146" s="86"/>
      <c r="G146" s="99" t="s">
        <v>313</v>
      </c>
      <c r="H146" s="99" t="s">
        <v>157</v>
      </c>
      <c r="I146" s="96">
        <v>8.7300000000000008E-4</v>
      </c>
      <c r="J146" s="98">
        <v>5346</v>
      </c>
      <c r="K146" s="96">
        <v>1.339E-6</v>
      </c>
      <c r="L146" s="96">
        <v>1.6776599999999997E-4</v>
      </c>
      <c r="M146" s="97">
        <v>1.5050252794079433E-12</v>
      </c>
      <c r="N146" s="97">
        <f t="shared" si="4"/>
        <v>2.735005269946255E-3</v>
      </c>
      <c r="O146" s="97">
        <f>L146/'סכום נכסי הקרן'!$C$42</f>
        <v>5.8317288304789054E-8</v>
      </c>
    </row>
    <row r="147" spans="2:15">
      <c r="B147" s="89" t="s">
        <v>666</v>
      </c>
      <c r="C147" s="86" t="s">
        <v>667</v>
      </c>
      <c r="D147" s="99" t="s">
        <v>649</v>
      </c>
      <c r="E147" s="99" t="s">
        <v>634</v>
      </c>
      <c r="F147" s="86"/>
      <c r="G147" s="99" t="s">
        <v>184</v>
      </c>
      <c r="H147" s="99" t="s">
        <v>157</v>
      </c>
      <c r="I147" s="96">
        <v>2.9680000000000002E-3</v>
      </c>
      <c r="J147" s="98">
        <v>6339</v>
      </c>
      <c r="K147" s="86"/>
      <c r="L147" s="96">
        <v>6.7092900000000001E-4</v>
      </c>
      <c r="M147" s="97">
        <v>5.8480337592329427E-11</v>
      </c>
      <c r="N147" s="97">
        <f>L147/$L$11</f>
        <v>1.0937820242240808E-2</v>
      </c>
      <c r="O147" s="97">
        <f>L147/'סכום נכסי הקרן'!$C$42</f>
        <v>2.3322222574922109E-7</v>
      </c>
    </row>
    <row r="148" spans="2:15">
      <c r="B148" s="89" t="s">
        <v>700</v>
      </c>
      <c r="C148" s="86" t="s">
        <v>701</v>
      </c>
      <c r="D148" s="99" t="s">
        <v>649</v>
      </c>
      <c r="E148" s="99" t="s">
        <v>634</v>
      </c>
      <c r="F148" s="86"/>
      <c r="G148" s="99" t="s">
        <v>702</v>
      </c>
      <c r="H148" s="99" t="s">
        <v>157</v>
      </c>
      <c r="I148" s="96">
        <v>2.1599999999999996E-4</v>
      </c>
      <c r="J148" s="98">
        <v>20376</v>
      </c>
      <c r="K148" s="86"/>
      <c r="L148" s="96">
        <v>1.5672900000000001E-4</v>
      </c>
      <c r="M148" s="97">
        <v>2.2505862542756314E-12</v>
      </c>
      <c r="N148" s="97">
        <f t="shared" si="4"/>
        <v>2.5550745738314481E-3</v>
      </c>
      <c r="O148" s="97">
        <f>L148/'סכום נכסי הקרן'!$C$42</f>
        <v>5.4480706929421257E-8</v>
      </c>
    </row>
    <row r="149" spans="2:15">
      <c r="B149" s="89" t="s">
        <v>670</v>
      </c>
      <c r="C149" s="86" t="s">
        <v>671</v>
      </c>
      <c r="D149" s="99" t="s">
        <v>633</v>
      </c>
      <c r="E149" s="99" t="s">
        <v>634</v>
      </c>
      <c r="F149" s="86"/>
      <c r="G149" s="99" t="s">
        <v>361</v>
      </c>
      <c r="H149" s="99" t="s">
        <v>157</v>
      </c>
      <c r="I149" s="96">
        <v>2.2680000000000001E-3</v>
      </c>
      <c r="J149" s="98">
        <v>4762</v>
      </c>
      <c r="K149" s="86"/>
      <c r="L149" s="96">
        <v>3.8517099999999996E-4</v>
      </c>
      <c r="M149" s="97">
        <v>1.667753562056518E-11</v>
      </c>
      <c r="N149" s="97">
        <f>L149/$L$11</f>
        <v>6.2792503536501379E-3</v>
      </c>
      <c r="O149" s="97">
        <f>L149/'סכום נכסי הקרן'!$C$42</f>
        <v>1.3388963349930206E-7</v>
      </c>
    </row>
    <row r="150" spans="2:15">
      <c r="B150" s="89" t="s">
        <v>703</v>
      </c>
      <c r="C150" s="86" t="s">
        <v>704</v>
      </c>
      <c r="D150" s="99" t="s">
        <v>633</v>
      </c>
      <c r="E150" s="99" t="s">
        <v>634</v>
      </c>
      <c r="F150" s="86"/>
      <c r="G150" s="99" t="s">
        <v>638</v>
      </c>
      <c r="H150" s="99" t="s">
        <v>157</v>
      </c>
      <c r="I150" s="96">
        <v>5.3399999999999997E-4</v>
      </c>
      <c r="J150" s="98">
        <v>6194</v>
      </c>
      <c r="K150" s="86"/>
      <c r="L150" s="96">
        <v>1.1794899999999999E-4</v>
      </c>
      <c r="M150" s="97">
        <v>1.7648863953533913E-11</v>
      </c>
      <c r="N150" s="97">
        <f t="shared" si="4"/>
        <v>1.9228636111303296E-3</v>
      </c>
      <c r="O150" s="97">
        <f>L150/'סכום נכסי הקרן'!$C$42</f>
        <v>4.1000356676928374E-8</v>
      </c>
    </row>
    <row r="151" spans="2:15">
      <c r="E151" s="1"/>
      <c r="F151" s="1"/>
      <c r="G151" s="1"/>
    </row>
    <row r="152" spans="2:15">
      <c r="E152" s="1"/>
      <c r="F152" s="1"/>
      <c r="G152" s="1"/>
    </row>
    <row r="153" spans="2:15">
      <c r="E153" s="1"/>
      <c r="F153" s="1"/>
      <c r="G153" s="1"/>
    </row>
    <row r="154" spans="2:15">
      <c r="B154" s="101" t="s">
        <v>243</v>
      </c>
      <c r="E154" s="1"/>
      <c r="F154" s="1"/>
      <c r="G154" s="1"/>
    </row>
    <row r="155" spans="2:15">
      <c r="B155" s="101" t="s">
        <v>105</v>
      </c>
      <c r="E155" s="1"/>
      <c r="F155" s="1"/>
      <c r="G155" s="1"/>
    </row>
    <row r="156" spans="2:15">
      <c r="B156" s="101" t="s">
        <v>226</v>
      </c>
      <c r="E156" s="1"/>
      <c r="F156" s="1"/>
      <c r="G156" s="1"/>
    </row>
    <row r="157" spans="2:15">
      <c r="B157" s="101" t="s">
        <v>234</v>
      </c>
      <c r="E157" s="1"/>
      <c r="F157" s="1"/>
      <c r="G157" s="1"/>
    </row>
    <row r="158" spans="2:15">
      <c r="B158" s="101" t="s">
        <v>240</v>
      </c>
      <c r="E158" s="1"/>
      <c r="F158" s="1"/>
      <c r="G158" s="1"/>
    </row>
    <row r="159" spans="2:15">
      <c r="E159" s="1"/>
      <c r="F159" s="1"/>
      <c r="G159" s="1"/>
    </row>
    <row r="160" spans="2:15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5"/>
      <c r="E273" s="1"/>
      <c r="F273" s="1"/>
      <c r="G273" s="1"/>
    </row>
    <row r="274" spans="2:7">
      <c r="B274" s="45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5"/>
      <c r="E294" s="1"/>
      <c r="F294" s="1"/>
      <c r="G294" s="1"/>
    </row>
    <row r="295" spans="2:7">
      <c r="B295" s="45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5"/>
      <c r="E361" s="1"/>
      <c r="F361" s="1"/>
      <c r="G361" s="1"/>
    </row>
    <row r="362" spans="2:7">
      <c r="B362" s="45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56 B158"/>
    <dataValidation type="list" allowBlank="1" showInputMessage="1" showErrorMessage="1" sqref="E12:E35 E37:E132 E133 E134:E357">
      <formula1>$BF$6:$BF$23</formula1>
    </dataValidation>
    <dataValidation type="list" allowBlank="1" showInputMessage="1" showErrorMessage="1" sqref="H12:H35 H37:H132 H133 H134:H357">
      <formula1>$BJ$6:$BJ$19</formula1>
    </dataValidation>
    <dataValidation type="list" allowBlank="1" showInputMessage="1" showErrorMessage="1" sqref="G12:G35 G37:G132 G133 G134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8"/>
  <cols>
    <col min="1" max="1" width="6.28515625" style="1" customWidth="1"/>
    <col min="2" max="2" width="46.140625" style="2" customWidth="1"/>
    <col min="3" max="3" width="19.42578125" style="2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0.140625" style="1" bestFit="1" customWidth="1"/>
    <col min="9" max="9" width="10.7109375" style="1" bestFit="1" customWidth="1"/>
    <col min="10" max="10" width="7.7109375" style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8" t="s">
        <v>173</v>
      </c>
      <c r="C1" s="80" t="s" vm="1">
        <v>244</v>
      </c>
    </row>
    <row r="2" spans="2:63">
      <c r="B2" s="58" t="s">
        <v>172</v>
      </c>
      <c r="C2" s="80" t="s">
        <v>245</v>
      </c>
    </row>
    <row r="3" spans="2:63">
      <c r="B3" s="58" t="s">
        <v>174</v>
      </c>
      <c r="C3" s="80" t="s">
        <v>246</v>
      </c>
    </row>
    <row r="4" spans="2:63">
      <c r="B4" s="58" t="s">
        <v>175</v>
      </c>
      <c r="C4" s="80">
        <v>12146</v>
      </c>
    </row>
    <row r="6" spans="2:63" ht="26.25" customHeight="1">
      <c r="B6" s="137" t="s">
        <v>203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9"/>
      <c r="BK6" s="3"/>
    </row>
    <row r="7" spans="2:63" ht="26.25" customHeight="1">
      <c r="B7" s="137" t="s">
        <v>82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  <c r="BH7" s="3"/>
      <c r="BK7" s="3"/>
    </row>
    <row r="8" spans="2:63" s="3" customFormat="1" ht="74.25" customHeight="1">
      <c r="B8" s="23" t="s">
        <v>108</v>
      </c>
      <c r="C8" s="31" t="s">
        <v>37</v>
      </c>
      <c r="D8" s="31" t="s">
        <v>113</v>
      </c>
      <c r="E8" s="31" t="s">
        <v>110</v>
      </c>
      <c r="F8" s="31" t="s">
        <v>53</v>
      </c>
      <c r="G8" s="31" t="s">
        <v>93</v>
      </c>
      <c r="H8" s="31" t="s">
        <v>228</v>
      </c>
      <c r="I8" s="31" t="s">
        <v>227</v>
      </c>
      <c r="J8" s="31" t="s">
        <v>242</v>
      </c>
      <c r="K8" s="31" t="s">
        <v>50</v>
      </c>
      <c r="L8" s="31" t="s">
        <v>49</v>
      </c>
      <c r="M8" s="31" t="s">
        <v>176</v>
      </c>
      <c r="N8" s="15" t="s">
        <v>178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235</v>
      </c>
      <c r="I9" s="33"/>
      <c r="J9" s="17" t="s">
        <v>231</v>
      </c>
      <c r="K9" s="33" t="s">
        <v>231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81" t="s">
        <v>31</v>
      </c>
      <c r="C11" s="82"/>
      <c r="D11" s="82"/>
      <c r="E11" s="82"/>
      <c r="F11" s="82"/>
      <c r="G11" s="82"/>
      <c r="H11" s="90"/>
      <c r="I11" s="92"/>
      <c r="J11" s="90">
        <v>0.59969000000000006</v>
      </c>
      <c r="K11" s="90">
        <v>865.79575251789981</v>
      </c>
      <c r="L11" s="82"/>
      <c r="M11" s="91">
        <f>K11/$K$11</f>
        <v>1</v>
      </c>
      <c r="N11" s="91">
        <f>K11/'סכום נכסי הקרן'!$C$42</f>
        <v>0.30096003071330407</v>
      </c>
      <c r="O11" s="5"/>
      <c r="BH11" s="1"/>
      <c r="BI11" s="3"/>
      <c r="BK11" s="1"/>
    </row>
    <row r="12" spans="2:63" ht="20.25">
      <c r="B12" s="83" t="s">
        <v>225</v>
      </c>
      <c r="C12" s="84"/>
      <c r="D12" s="84"/>
      <c r="E12" s="84"/>
      <c r="F12" s="84"/>
      <c r="G12" s="84"/>
      <c r="H12" s="93"/>
      <c r="I12" s="95"/>
      <c r="J12" s="84"/>
      <c r="K12" s="93">
        <v>513.00596251799993</v>
      </c>
      <c r="L12" s="84"/>
      <c r="M12" s="94">
        <f t="shared" ref="M12:M25" si="0">K12/$K$11</f>
        <v>0.59252538606949778</v>
      </c>
      <c r="N12" s="94">
        <f>K12/'סכום נכסי הקרן'!$C$42</f>
        <v>0.17832645838988839</v>
      </c>
      <c r="BI12" s="4"/>
    </row>
    <row r="13" spans="2:63">
      <c r="B13" s="104" t="s">
        <v>55</v>
      </c>
      <c r="C13" s="84"/>
      <c r="D13" s="84"/>
      <c r="E13" s="84"/>
      <c r="F13" s="84"/>
      <c r="G13" s="84"/>
      <c r="H13" s="93"/>
      <c r="I13" s="95"/>
      <c r="J13" s="84"/>
      <c r="K13" s="93">
        <v>170.47548251800001</v>
      </c>
      <c r="L13" s="84"/>
      <c r="M13" s="94">
        <f t="shared" si="0"/>
        <v>0.19690034517058402</v>
      </c>
      <c r="N13" s="94">
        <f>K13/'סכום נכסי הקרן'!$C$42</f>
        <v>5.9259133929999132E-2</v>
      </c>
    </row>
    <row r="14" spans="2:63">
      <c r="B14" s="89" t="s">
        <v>705</v>
      </c>
      <c r="C14" s="86" t="s">
        <v>706</v>
      </c>
      <c r="D14" s="99" t="s">
        <v>114</v>
      </c>
      <c r="E14" s="86" t="s">
        <v>707</v>
      </c>
      <c r="F14" s="99" t="s">
        <v>708</v>
      </c>
      <c r="G14" s="99" t="s">
        <v>158</v>
      </c>
      <c r="H14" s="96">
        <v>2581</v>
      </c>
      <c r="I14" s="98">
        <v>1471</v>
      </c>
      <c r="J14" s="86"/>
      <c r="K14" s="96">
        <v>37.96651</v>
      </c>
      <c r="L14" s="97">
        <v>3.1773759995469683E-4</v>
      </c>
      <c r="M14" s="97">
        <f t="shared" si="0"/>
        <v>4.3851578030483652E-2</v>
      </c>
      <c r="N14" s="97">
        <f>K14/'סכום נכסי הקרן'!$C$42</f>
        <v>1.3197572270881211E-2</v>
      </c>
    </row>
    <row r="15" spans="2:63">
      <c r="B15" s="89" t="s">
        <v>709</v>
      </c>
      <c r="C15" s="86" t="s">
        <v>710</v>
      </c>
      <c r="D15" s="99" t="s">
        <v>114</v>
      </c>
      <c r="E15" s="86" t="s">
        <v>707</v>
      </c>
      <c r="F15" s="99" t="s">
        <v>708</v>
      </c>
      <c r="G15" s="99" t="s">
        <v>158</v>
      </c>
      <c r="H15" s="96">
        <v>3.8370000000000001E-2</v>
      </c>
      <c r="I15" s="98">
        <v>2290</v>
      </c>
      <c r="J15" s="86"/>
      <c r="K15" s="96">
        <v>8.78669E-4</v>
      </c>
      <c r="L15" s="97">
        <v>1.0149268575515638E-9</v>
      </c>
      <c r="M15" s="97">
        <f t="shared" si="0"/>
        <v>1.014868688653949E-6</v>
      </c>
      <c r="N15" s="97">
        <f>K15/'סכום נכסי הקרן'!$C$42</f>
        <v>3.0543491170726312E-7</v>
      </c>
    </row>
    <row r="16" spans="2:63" ht="20.25">
      <c r="B16" s="89" t="s">
        <v>711</v>
      </c>
      <c r="C16" s="86" t="s">
        <v>712</v>
      </c>
      <c r="D16" s="99" t="s">
        <v>114</v>
      </c>
      <c r="E16" s="86" t="s">
        <v>713</v>
      </c>
      <c r="F16" s="99" t="s">
        <v>708</v>
      </c>
      <c r="G16" s="99" t="s">
        <v>158</v>
      </c>
      <c r="H16" s="96">
        <v>2858</v>
      </c>
      <c r="I16" s="98">
        <v>1456</v>
      </c>
      <c r="J16" s="86"/>
      <c r="K16" s="96">
        <v>41.612480000000005</v>
      </c>
      <c r="L16" s="97">
        <v>3.9870739564552371E-4</v>
      </c>
      <c r="M16" s="97">
        <f t="shared" si="0"/>
        <v>4.8062698250693592E-2</v>
      </c>
      <c r="N16" s="97">
        <f>K16/'סכום נכסי הקרן'!$C$42</f>
        <v>1.4464951141693008E-2</v>
      </c>
      <c r="BH16" s="4"/>
    </row>
    <row r="17" spans="2:14">
      <c r="B17" s="89" t="s">
        <v>714</v>
      </c>
      <c r="C17" s="86" t="s">
        <v>715</v>
      </c>
      <c r="D17" s="99" t="s">
        <v>114</v>
      </c>
      <c r="E17" s="86" t="s">
        <v>713</v>
      </c>
      <c r="F17" s="99" t="s">
        <v>708</v>
      </c>
      <c r="G17" s="99" t="s">
        <v>158</v>
      </c>
      <c r="H17" s="96">
        <v>2.4000000000000001E-5</v>
      </c>
      <c r="I17" s="98">
        <v>1144</v>
      </c>
      <c r="J17" s="86"/>
      <c r="K17" s="96">
        <v>2.7500000000000001E-7</v>
      </c>
      <c r="L17" s="97">
        <v>3.6949510034101323E-11</v>
      </c>
      <c r="M17" s="97">
        <f t="shared" si="0"/>
        <v>3.1762687585408839E-10</v>
      </c>
      <c r="N17" s="97">
        <f>K17/'סכום נכסי הקרן'!$C$42</f>
        <v>9.5592994312417263E-11</v>
      </c>
    </row>
    <row r="18" spans="2:14">
      <c r="B18" s="89" t="s">
        <v>716</v>
      </c>
      <c r="C18" s="86" t="s">
        <v>717</v>
      </c>
      <c r="D18" s="99" t="s">
        <v>114</v>
      </c>
      <c r="E18" s="86" t="s">
        <v>713</v>
      </c>
      <c r="F18" s="99" t="s">
        <v>708</v>
      </c>
      <c r="G18" s="99" t="s">
        <v>158</v>
      </c>
      <c r="H18" s="96">
        <v>1.0500000000000001E-2</v>
      </c>
      <c r="I18" s="98">
        <v>1473</v>
      </c>
      <c r="J18" s="86"/>
      <c r="K18" s="96">
        <v>1.5466499999999998E-4</v>
      </c>
      <c r="L18" s="97">
        <v>7.9290380395146859E-11</v>
      </c>
      <c r="M18" s="97">
        <f t="shared" si="0"/>
        <v>1.7863913001444573E-7</v>
      </c>
      <c r="N18" s="97">
        <f>K18/'סכום נכסי הקרן'!$C$42</f>
        <v>5.3763238055745501E-8</v>
      </c>
    </row>
    <row r="19" spans="2:14">
      <c r="B19" s="89" t="s">
        <v>718</v>
      </c>
      <c r="C19" s="86" t="s">
        <v>719</v>
      </c>
      <c r="D19" s="99" t="s">
        <v>114</v>
      </c>
      <c r="E19" s="86" t="s">
        <v>713</v>
      </c>
      <c r="F19" s="99" t="s">
        <v>708</v>
      </c>
      <c r="G19" s="99" t="s">
        <v>158</v>
      </c>
      <c r="H19" s="96">
        <v>1.38E-2</v>
      </c>
      <c r="I19" s="98">
        <v>2267</v>
      </c>
      <c r="J19" s="86"/>
      <c r="K19" s="96">
        <v>3.1284600000000003E-4</v>
      </c>
      <c r="L19" s="97">
        <v>1.977942472861805E-10</v>
      </c>
      <c r="M19" s="97">
        <f t="shared" si="0"/>
        <v>3.6133926401253874E-7</v>
      </c>
      <c r="N19" s="97">
        <f>K19/'סכום נכסי הקרן'!$C$42</f>
        <v>1.0874867599513634E-7</v>
      </c>
    </row>
    <row r="20" spans="2:14">
      <c r="B20" s="89" t="s">
        <v>720</v>
      </c>
      <c r="C20" s="86" t="s">
        <v>721</v>
      </c>
      <c r="D20" s="99" t="s">
        <v>114</v>
      </c>
      <c r="E20" s="86" t="s">
        <v>722</v>
      </c>
      <c r="F20" s="99" t="s">
        <v>708</v>
      </c>
      <c r="G20" s="99" t="s">
        <v>158</v>
      </c>
      <c r="H20" s="96">
        <v>253</v>
      </c>
      <c r="I20" s="98">
        <v>14600</v>
      </c>
      <c r="J20" s="86"/>
      <c r="K20" s="96">
        <v>36.938000000000002</v>
      </c>
      <c r="L20" s="97">
        <v>2.0915123452962879E-4</v>
      </c>
      <c r="M20" s="97">
        <f t="shared" si="0"/>
        <v>4.2663641964721152E-2</v>
      </c>
      <c r="N20" s="97">
        <f>K20/'סכום נכסי הקרן'!$C$42</f>
        <v>1.2840050996043887E-2</v>
      </c>
    </row>
    <row r="21" spans="2:14">
      <c r="B21" s="89" t="s">
        <v>723</v>
      </c>
      <c r="C21" s="86" t="s">
        <v>724</v>
      </c>
      <c r="D21" s="99" t="s">
        <v>114</v>
      </c>
      <c r="E21" s="86" t="s">
        <v>722</v>
      </c>
      <c r="F21" s="99" t="s">
        <v>708</v>
      </c>
      <c r="G21" s="99" t="s">
        <v>158</v>
      </c>
      <c r="H21" s="96">
        <v>6.3131313131313119E-14</v>
      </c>
      <c r="I21" s="98">
        <v>15840</v>
      </c>
      <c r="J21" s="121"/>
      <c r="K21" s="96">
        <v>9.9999999999999986E-10</v>
      </c>
      <c r="L21" s="97">
        <v>1.0268017E-8</v>
      </c>
      <c r="M21" s="97">
        <f t="shared" si="0"/>
        <v>1.155006821287594E-12</v>
      </c>
      <c r="N21" s="97">
        <f>K21/'סכום נכסי הקרן'!$C$42</f>
        <v>3.4761088840878995E-13</v>
      </c>
    </row>
    <row r="22" spans="2:14">
      <c r="B22" s="89" t="s">
        <v>725</v>
      </c>
      <c r="C22" s="86" t="s">
        <v>726</v>
      </c>
      <c r="D22" s="99" t="s">
        <v>114</v>
      </c>
      <c r="E22" s="86" t="s">
        <v>722</v>
      </c>
      <c r="F22" s="99" t="s">
        <v>708</v>
      </c>
      <c r="G22" s="99" t="s">
        <v>158</v>
      </c>
      <c r="H22" s="96">
        <v>6.6799999999999997E-4</v>
      </c>
      <c r="I22" s="98">
        <v>22250</v>
      </c>
      <c r="J22" s="86"/>
      <c r="K22" s="96">
        <v>1.4851900000000001E-4</v>
      </c>
      <c r="L22" s="97">
        <v>9.3252042122003263E-11</v>
      </c>
      <c r="M22" s="97">
        <f t="shared" si="0"/>
        <v>1.7154045809081221E-7</v>
      </c>
      <c r="N22" s="97">
        <f>K22/'סכום נכסי הקרן'!$C$42</f>
        <v>5.1626821535585089E-8</v>
      </c>
    </row>
    <row r="23" spans="2:14">
      <c r="B23" s="89" t="s">
        <v>727</v>
      </c>
      <c r="C23" s="86" t="s">
        <v>728</v>
      </c>
      <c r="D23" s="99" t="s">
        <v>114</v>
      </c>
      <c r="E23" s="86" t="s">
        <v>722</v>
      </c>
      <c r="F23" s="99" t="s">
        <v>708</v>
      </c>
      <c r="G23" s="99" t="s">
        <v>158</v>
      </c>
      <c r="H23" s="96">
        <v>1.065E-3</v>
      </c>
      <c r="I23" s="98">
        <v>14660</v>
      </c>
      <c r="J23" s="86"/>
      <c r="K23" s="96">
        <v>1.56129E-4</v>
      </c>
      <c r="L23" s="97">
        <v>7.3782086374506234E-11</v>
      </c>
      <c r="M23" s="97">
        <f t="shared" si="0"/>
        <v>1.8033006000081078E-7</v>
      </c>
      <c r="N23" s="97">
        <f>K23/'סכום נכסי הקרן'!$C$42</f>
        <v>5.4272140396375979E-8</v>
      </c>
    </row>
    <row r="24" spans="2:14">
      <c r="B24" s="89" t="s">
        <v>729</v>
      </c>
      <c r="C24" s="86" t="s">
        <v>730</v>
      </c>
      <c r="D24" s="99" t="s">
        <v>114</v>
      </c>
      <c r="E24" s="86" t="s">
        <v>731</v>
      </c>
      <c r="F24" s="99" t="s">
        <v>708</v>
      </c>
      <c r="G24" s="99" t="s">
        <v>158</v>
      </c>
      <c r="H24" s="96">
        <v>3663</v>
      </c>
      <c r="I24" s="98">
        <v>1473</v>
      </c>
      <c r="J24" s="86"/>
      <c r="K24" s="96">
        <v>53.95599</v>
      </c>
      <c r="L24" s="97">
        <v>2.7096115313610353E-4</v>
      </c>
      <c r="M24" s="97">
        <f t="shared" si="0"/>
        <v>6.2319536499325215E-2</v>
      </c>
      <c r="N24" s="97">
        <f>K24/'סכום נכסי הקרן'!$C$42</f>
        <v>1.875568961887579E-2</v>
      </c>
    </row>
    <row r="25" spans="2:14">
      <c r="B25" s="89" t="s">
        <v>732</v>
      </c>
      <c r="C25" s="86" t="s">
        <v>733</v>
      </c>
      <c r="D25" s="99" t="s">
        <v>114</v>
      </c>
      <c r="E25" s="86" t="s">
        <v>731</v>
      </c>
      <c r="F25" s="99" t="s">
        <v>708</v>
      </c>
      <c r="G25" s="99" t="s">
        <v>158</v>
      </c>
      <c r="H25" s="96">
        <v>3.7740000000000003E-2</v>
      </c>
      <c r="I25" s="98">
        <v>2256</v>
      </c>
      <c r="J25" s="86"/>
      <c r="K25" s="96">
        <v>8.5141399999999999E-4</v>
      </c>
      <c r="L25" s="97">
        <v>5.665330125121233E-10</v>
      </c>
      <c r="M25" s="97">
        <f t="shared" si="0"/>
        <v>9.8338897773975571E-7</v>
      </c>
      <c r="N25" s="97">
        <f>K25/'סכום נכסי הקרן'!$C$42</f>
        <v>2.9596077694368154E-7</v>
      </c>
    </row>
    <row r="26" spans="2:14">
      <c r="B26" s="85"/>
      <c r="C26" s="86"/>
      <c r="D26" s="86"/>
      <c r="E26" s="86"/>
      <c r="F26" s="86"/>
      <c r="G26" s="86"/>
      <c r="H26" s="96"/>
      <c r="I26" s="98"/>
      <c r="J26" s="86"/>
      <c r="K26" s="86"/>
      <c r="L26" s="86"/>
      <c r="M26" s="97"/>
      <c r="N26" s="86"/>
    </row>
    <row r="27" spans="2:14">
      <c r="B27" s="104" t="s">
        <v>56</v>
      </c>
      <c r="C27" s="84"/>
      <c r="D27" s="84"/>
      <c r="E27" s="84"/>
      <c r="F27" s="84"/>
      <c r="G27" s="84"/>
      <c r="H27" s="93"/>
      <c r="I27" s="95"/>
      <c r="J27" s="84"/>
      <c r="K27" s="93">
        <v>342.53047999999995</v>
      </c>
      <c r="L27" s="84"/>
      <c r="M27" s="94">
        <f t="shared" ref="M27:M31" si="1">K27/$K$11</f>
        <v>0.39562504089891382</v>
      </c>
      <c r="N27" s="94">
        <f>K27/'סכום נכסי הקרן'!$C$42</f>
        <v>0.11906732445988927</v>
      </c>
    </row>
    <row r="28" spans="2:14">
      <c r="B28" s="89" t="s">
        <v>734</v>
      </c>
      <c r="C28" s="86" t="s">
        <v>735</v>
      </c>
      <c r="D28" s="99" t="s">
        <v>114</v>
      </c>
      <c r="E28" s="86" t="s">
        <v>707</v>
      </c>
      <c r="F28" s="99" t="s">
        <v>736</v>
      </c>
      <c r="G28" s="99" t="s">
        <v>158</v>
      </c>
      <c r="H28" s="96">
        <v>33994</v>
      </c>
      <c r="I28" s="98">
        <v>350.72</v>
      </c>
      <c r="J28" s="86"/>
      <c r="K28" s="96">
        <v>119.22376</v>
      </c>
      <c r="L28" s="97">
        <v>4.1816019257658271E-4</v>
      </c>
      <c r="M28" s="97">
        <f t="shared" si="1"/>
        <v>0.13770425605955502</v>
      </c>
      <c r="N28" s="97">
        <f>K28/'סכום נכסי הקרן'!$C$42</f>
        <v>4.1443477133036366E-2</v>
      </c>
    </row>
    <row r="29" spans="2:14">
      <c r="B29" s="89" t="s">
        <v>737</v>
      </c>
      <c r="C29" s="86" t="s">
        <v>738</v>
      </c>
      <c r="D29" s="99" t="s">
        <v>114</v>
      </c>
      <c r="E29" s="86" t="s">
        <v>713</v>
      </c>
      <c r="F29" s="99" t="s">
        <v>736</v>
      </c>
      <c r="G29" s="99" t="s">
        <v>158</v>
      </c>
      <c r="H29" s="96">
        <v>21825</v>
      </c>
      <c r="I29" s="98">
        <v>341.16</v>
      </c>
      <c r="J29" s="86"/>
      <c r="K29" s="96">
        <v>74.458169999999996</v>
      </c>
      <c r="L29" s="97">
        <v>3.3223114288000269E-4</v>
      </c>
      <c r="M29" s="97">
        <f t="shared" si="1"/>
        <v>8.5999694250591299E-2</v>
      </c>
      <c r="N29" s="97">
        <f>K29/'סכום נכסי הקרן'!$C$42</f>
        <v>2.5882470622992714E-2</v>
      </c>
    </row>
    <row r="30" spans="2:14">
      <c r="B30" s="89" t="s">
        <v>739</v>
      </c>
      <c r="C30" s="86" t="s">
        <v>740</v>
      </c>
      <c r="D30" s="99" t="s">
        <v>114</v>
      </c>
      <c r="E30" s="86" t="s">
        <v>722</v>
      </c>
      <c r="F30" s="99" t="s">
        <v>736</v>
      </c>
      <c r="G30" s="99" t="s">
        <v>158</v>
      </c>
      <c r="H30" s="96">
        <v>72898</v>
      </c>
      <c r="I30" s="98">
        <v>103.98</v>
      </c>
      <c r="J30" s="86"/>
      <c r="K30" s="96">
        <v>75.799340000000001</v>
      </c>
      <c r="L30" s="97">
        <v>4.2374472006277963E-4</v>
      </c>
      <c r="M30" s="97">
        <f t="shared" si="1"/>
        <v>8.7548754749097582E-2</v>
      </c>
      <c r="N30" s="97">
        <f>K30/'סכום נכסי הקרן'!$C$42</f>
        <v>2.6348675918199935E-2</v>
      </c>
    </row>
    <row r="31" spans="2:14">
      <c r="B31" s="89" t="s">
        <v>741</v>
      </c>
      <c r="C31" s="86" t="s">
        <v>742</v>
      </c>
      <c r="D31" s="99" t="s">
        <v>114</v>
      </c>
      <c r="E31" s="86" t="s">
        <v>731</v>
      </c>
      <c r="F31" s="99" t="s">
        <v>736</v>
      </c>
      <c r="G31" s="99" t="s">
        <v>158</v>
      </c>
      <c r="H31" s="96">
        <v>19693</v>
      </c>
      <c r="I31" s="98">
        <v>370.94</v>
      </c>
      <c r="J31" s="86"/>
      <c r="K31" s="96">
        <v>73.049210000000002</v>
      </c>
      <c r="L31" s="97">
        <v>1.1275643242151954E-3</v>
      </c>
      <c r="M31" s="97">
        <f t="shared" si="1"/>
        <v>8.4372335839669937E-2</v>
      </c>
      <c r="N31" s="97">
        <f>K31/'סכום נכסי הקרן'!$C$42</f>
        <v>2.539270078566027E-2</v>
      </c>
    </row>
    <row r="32" spans="2:14">
      <c r="B32" s="85"/>
      <c r="C32" s="86"/>
      <c r="D32" s="86"/>
      <c r="E32" s="86"/>
      <c r="F32" s="86"/>
      <c r="G32" s="86"/>
      <c r="H32" s="96"/>
      <c r="I32" s="98"/>
      <c r="J32" s="86"/>
      <c r="K32" s="86"/>
      <c r="L32" s="86"/>
      <c r="M32" s="97"/>
      <c r="N32" s="86"/>
    </row>
    <row r="33" spans="2:14">
      <c r="B33" s="83" t="s">
        <v>224</v>
      </c>
      <c r="C33" s="84"/>
      <c r="D33" s="84"/>
      <c r="E33" s="84"/>
      <c r="F33" s="84"/>
      <c r="G33" s="84"/>
      <c r="H33" s="93"/>
      <c r="I33" s="95"/>
      <c r="J33" s="93">
        <v>0.59969000000000006</v>
      </c>
      <c r="K33" s="93">
        <v>352.78978999989994</v>
      </c>
      <c r="L33" s="84"/>
      <c r="M33" s="94">
        <f t="shared" ref="M33:M45" si="2">K33/$K$11</f>
        <v>0.40747461393050227</v>
      </c>
      <c r="N33" s="94">
        <f>K33/'סכום נכסי הקרן'!$C$42</f>
        <v>0.12263357232341568</v>
      </c>
    </row>
    <row r="34" spans="2:14">
      <c r="B34" s="104" t="s">
        <v>57</v>
      </c>
      <c r="C34" s="84"/>
      <c r="D34" s="84"/>
      <c r="E34" s="84"/>
      <c r="F34" s="84"/>
      <c r="G34" s="84"/>
      <c r="H34" s="93"/>
      <c r="I34" s="95"/>
      <c r="J34" s="93">
        <v>0.59969000000000006</v>
      </c>
      <c r="K34" s="93">
        <v>352.78978999989994</v>
      </c>
      <c r="L34" s="84"/>
      <c r="M34" s="94">
        <f t="shared" si="2"/>
        <v>0.40747461393050227</v>
      </c>
      <c r="N34" s="94">
        <f>K34/'סכום נכסי הקרן'!$C$42</f>
        <v>0.12263357232341568</v>
      </c>
    </row>
    <row r="35" spans="2:14">
      <c r="B35" s="89" t="s">
        <v>743</v>
      </c>
      <c r="C35" s="86" t="s">
        <v>744</v>
      </c>
      <c r="D35" s="99" t="s">
        <v>118</v>
      </c>
      <c r="E35" s="86"/>
      <c r="F35" s="99" t="s">
        <v>708</v>
      </c>
      <c r="G35" s="99" t="s">
        <v>167</v>
      </c>
      <c r="H35" s="96">
        <v>281</v>
      </c>
      <c r="I35" s="98">
        <v>1646</v>
      </c>
      <c r="J35" s="86"/>
      <c r="K35" s="96">
        <v>15.32118</v>
      </c>
      <c r="L35" s="97">
        <v>1.06068102506393E-7</v>
      </c>
      <c r="M35" s="97">
        <f t="shared" si="2"/>
        <v>1.7696067410175063E-2</v>
      </c>
      <c r="N35" s="97">
        <f>K35/'סכום נכסי הקרן'!$C$42</f>
        <v>5.3258089912709859E-3</v>
      </c>
    </row>
    <row r="36" spans="2:14">
      <c r="B36" s="89" t="s">
        <v>745</v>
      </c>
      <c r="C36" s="86" t="s">
        <v>746</v>
      </c>
      <c r="D36" s="99" t="s">
        <v>28</v>
      </c>
      <c r="E36" s="86"/>
      <c r="F36" s="99" t="s">
        <v>708</v>
      </c>
      <c r="G36" s="99" t="s">
        <v>166</v>
      </c>
      <c r="H36" s="96">
        <v>31</v>
      </c>
      <c r="I36" s="98">
        <v>3578</v>
      </c>
      <c r="J36" s="86"/>
      <c r="K36" s="96">
        <v>3.0197399999999996</v>
      </c>
      <c r="L36" s="97">
        <v>5.474578687903134E-7</v>
      </c>
      <c r="M36" s="97">
        <f t="shared" si="2"/>
        <v>3.4878202985149992E-3</v>
      </c>
      <c r="N36" s="97">
        <f>K36/'סכום נכסי הקרן'!$C$42</f>
        <v>1.0496945041635595E-3</v>
      </c>
    </row>
    <row r="37" spans="2:14">
      <c r="B37" s="89" t="s">
        <v>747</v>
      </c>
      <c r="C37" s="86" t="s">
        <v>748</v>
      </c>
      <c r="D37" s="99" t="s">
        <v>117</v>
      </c>
      <c r="E37" s="86"/>
      <c r="F37" s="99" t="s">
        <v>708</v>
      </c>
      <c r="G37" s="99" t="s">
        <v>157</v>
      </c>
      <c r="H37" s="96">
        <v>64</v>
      </c>
      <c r="I37" s="98">
        <v>28924</v>
      </c>
      <c r="J37" s="86"/>
      <c r="K37" s="96">
        <v>66.011510000000001</v>
      </c>
      <c r="L37" s="97">
        <v>5.6310458350501794E-7</v>
      </c>
      <c r="M37" s="97">
        <f t="shared" si="2"/>
        <v>7.6243744333494234E-2</v>
      </c>
      <c r="N37" s="97">
        <f>K37/'סכום נכסי הקרן'!$C$42</f>
        <v>2.2946319636305727E-2</v>
      </c>
    </row>
    <row r="38" spans="2:14">
      <c r="B38" s="89" t="s">
        <v>749</v>
      </c>
      <c r="C38" s="86" t="s">
        <v>750</v>
      </c>
      <c r="D38" s="99" t="s">
        <v>649</v>
      </c>
      <c r="E38" s="86"/>
      <c r="F38" s="99" t="s">
        <v>708</v>
      </c>
      <c r="G38" s="99" t="s">
        <v>157</v>
      </c>
      <c r="H38" s="96">
        <v>166</v>
      </c>
      <c r="I38" s="98">
        <v>2548</v>
      </c>
      <c r="J38" s="86"/>
      <c r="K38" s="96">
        <v>15.08304</v>
      </c>
      <c r="L38" s="97">
        <v>2.1986754966887417E-5</v>
      </c>
      <c r="M38" s="97">
        <f t="shared" si="2"/>
        <v>1.7421014085753635E-2</v>
      </c>
      <c r="N38" s="97">
        <f>K38/'סכום נכסי הקרן'!$C$42</f>
        <v>5.2430289343053165E-3</v>
      </c>
    </row>
    <row r="39" spans="2:14">
      <c r="B39" s="89" t="s">
        <v>751</v>
      </c>
      <c r="C39" s="86" t="s">
        <v>752</v>
      </c>
      <c r="D39" s="99" t="s">
        <v>649</v>
      </c>
      <c r="E39" s="86"/>
      <c r="F39" s="99" t="s">
        <v>708</v>
      </c>
      <c r="G39" s="99" t="s">
        <v>157</v>
      </c>
      <c r="H39" s="96">
        <v>88</v>
      </c>
      <c r="I39" s="98">
        <v>3034</v>
      </c>
      <c r="J39" s="86"/>
      <c r="K39" s="96">
        <v>9.5209299999999999</v>
      </c>
      <c r="L39" s="97">
        <v>6.5671641791044775E-6</v>
      </c>
      <c r="M39" s="97">
        <f t="shared" si="2"/>
        <v>1.0996739095001694E-2</v>
      </c>
      <c r="N39" s="97">
        <f>K39/'סכום נכסי הקרן'!$C$42</f>
        <v>3.309578935777901E-3</v>
      </c>
    </row>
    <row r="40" spans="2:14">
      <c r="B40" s="89" t="s">
        <v>753</v>
      </c>
      <c r="C40" s="86" t="s">
        <v>754</v>
      </c>
      <c r="D40" s="99" t="s">
        <v>117</v>
      </c>
      <c r="E40" s="86"/>
      <c r="F40" s="99" t="s">
        <v>708</v>
      </c>
      <c r="G40" s="99" t="s">
        <v>157</v>
      </c>
      <c r="H40" s="96">
        <v>486</v>
      </c>
      <c r="I40" s="98">
        <v>3012.5</v>
      </c>
      <c r="J40" s="86"/>
      <c r="K40" s="96">
        <v>52.208910000000003</v>
      </c>
      <c r="L40" s="97">
        <v>5.568236596985265E-6</v>
      </c>
      <c r="M40" s="97">
        <f t="shared" si="2"/>
        <v>6.030164718199009E-2</v>
      </c>
      <c r="N40" s="97">
        <f>K40/'סכום נכסי הקרן'!$C$42</f>
        <v>1.8148385587954563E-2</v>
      </c>
    </row>
    <row r="41" spans="2:14">
      <c r="B41" s="89" t="s">
        <v>755</v>
      </c>
      <c r="C41" s="86" t="s">
        <v>756</v>
      </c>
      <c r="D41" s="99" t="s">
        <v>117</v>
      </c>
      <c r="E41" s="86"/>
      <c r="F41" s="99" t="s">
        <v>708</v>
      </c>
      <c r="G41" s="99" t="s">
        <v>157</v>
      </c>
      <c r="H41" s="96">
        <v>47</v>
      </c>
      <c r="I41" s="98">
        <v>53144</v>
      </c>
      <c r="J41" s="86"/>
      <c r="K41" s="96">
        <v>89.07041000000001</v>
      </c>
      <c r="L41" s="97">
        <v>4.647097902191245E-6</v>
      </c>
      <c r="M41" s="97">
        <f t="shared" si="2"/>
        <v>0.10287693112488275</v>
      </c>
      <c r="N41" s="97">
        <f>K41/'סכום נכסי הקרן'!$C$42</f>
        <v>3.0961844351035179E-2</v>
      </c>
    </row>
    <row r="42" spans="2:14">
      <c r="B42" s="89" t="s">
        <v>757</v>
      </c>
      <c r="C42" s="86" t="s">
        <v>758</v>
      </c>
      <c r="D42" s="99" t="s">
        <v>28</v>
      </c>
      <c r="E42" s="86"/>
      <c r="F42" s="99" t="s">
        <v>708</v>
      </c>
      <c r="G42" s="99" t="s">
        <v>159</v>
      </c>
      <c r="H42" s="96">
        <v>116.00000000000001</v>
      </c>
      <c r="I42" s="98">
        <v>8218</v>
      </c>
      <c r="J42" s="86"/>
      <c r="K42" s="96">
        <v>38.718739999999997</v>
      </c>
      <c r="L42" s="97">
        <v>3.9580447259054029E-5</v>
      </c>
      <c r="M42" s="97">
        <f t="shared" si="2"/>
        <v>4.4720408811660818E-2</v>
      </c>
      <c r="N42" s="97">
        <f>K42/'סכום נכסי הקרן'!$C$42</f>
        <v>1.3459055609468954E-2</v>
      </c>
    </row>
    <row r="43" spans="2:14">
      <c r="B43" s="89" t="s">
        <v>759</v>
      </c>
      <c r="C43" s="86" t="s">
        <v>760</v>
      </c>
      <c r="D43" s="99" t="s">
        <v>129</v>
      </c>
      <c r="E43" s="86"/>
      <c r="F43" s="99" t="s">
        <v>708</v>
      </c>
      <c r="G43" s="99" t="s">
        <v>161</v>
      </c>
      <c r="H43" s="96">
        <v>14</v>
      </c>
      <c r="I43" s="98">
        <v>8460</v>
      </c>
      <c r="J43" s="86"/>
      <c r="K43" s="96">
        <v>2.9614699999999998</v>
      </c>
      <c r="L43" s="97">
        <v>3.1070510239697224E-7</v>
      </c>
      <c r="M43" s="97">
        <f t="shared" si="2"/>
        <v>3.4205180510385714E-3</v>
      </c>
      <c r="N43" s="97">
        <f>K43/'סכום נכסי הקרן'!$C$42</f>
        <v>1.0294392176959793E-3</v>
      </c>
    </row>
    <row r="44" spans="2:14">
      <c r="B44" s="89" t="s">
        <v>761</v>
      </c>
      <c r="C44" s="86" t="s">
        <v>762</v>
      </c>
      <c r="D44" s="99" t="s">
        <v>649</v>
      </c>
      <c r="E44" s="86"/>
      <c r="F44" s="99" t="s">
        <v>708</v>
      </c>
      <c r="G44" s="99" t="s">
        <v>157</v>
      </c>
      <c r="H44" s="96">
        <v>211.99999999999991</v>
      </c>
      <c r="I44" s="98">
        <v>4253</v>
      </c>
      <c r="J44" s="86"/>
      <c r="K44" s="96">
        <v>32.152339999900001</v>
      </c>
      <c r="L44" s="97">
        <v>1.4108907879141694E-7</v>
      </c>
      <c r="M44" s="97">
        <f t="shared" si="2"/>
        <v>3.7136172020242462E-2</v>
      </c>
      <c r="N44" s="97">
        <f>K44/'סכום נכסי הקרן'!$C$42</f>
        <v>1.1176503471786715E-2</v>
      </c>
    </row>
    <row r="45" spans="2:14">
      <c r="B45" s="89" t="s">
        <v>763</v>
      </c>
      <c r="C45" s="86" t="s">
        <v>764</v>
      </c>
      <c r="D45" s="99" t="s">
        <v>649</v>
      </c>
      <c r="E45" s="86"/>
      <c r="F45" s="99" t="s">
        <v>708</v>
      </c>
      <c r="G45" s="99" t="s">
        <v>157</v>
      </c>
      <c r="H45" s="96">
        <v>271</v>
      </c>
      <c r="I45" s="98">
        <v>2910</v>
      </c>
      <c r="J45" s="96">
        <v>0.59969000000000006</v>
      </c>
      <c r="K45" s="96">
        <v>28.721520000000002</v>
      </c>
      <c r="L45" s="97">
        <v>9.0333330322222317E-6</v>
      </c>
      <c r="M45" s="97">
        <f t="shared" si="2"/>
        <v>3.3173551517748062E-2</v>
      </c>
      <c r="N45" s="97">
        <f>K45/'סכום נכסי הקרן'!$C$42</f>
        <v>9.9839130836508316E-3</v>
      </c>
    </row>
    <row r="46" spans="2:14">
      <c r="B46" s="6"/>
      <c r="D46" s="1"/>
      <c r="E46" s="1"/>
      <c r="F46" s="1"/>
      <c r="G46" s="1"/>
    </row>
    <row r="47" spans="2:14">
      <c r="B47" s="6"/>
      <c r="D47" s="1"/>
      <c r="E47" s="1"/>
      <c r="F47" s="1"/>
      <c r="G47" s="1"/>
    </row>
    <row r="48" spans="2:14">
      <c r="B48" s="6"/>
      <c r="D48" s="1"/>
      <c r="E48" s="1"/>
      <c r="F48" s="1"/>
      <c r="G48" s="1"/>
    </row>
    <row r="49" spans="2:7">
      <c r="D49" s="1"/>
      <c r="E49" s="1"/>
      <c r="F49" s="1"/>
      <c r="G49" s="1"/>
    </row>
    <row r="50" spans="2:7">
      <c r="D50" s="1"/>
      <c r="E50" s="1"/>
      <c r="F50" s="1"/>
      <c r="G50" s="1"/>
    </row>
    <row r="51" spans="2:7">
      <c r="D51" s="1"/>
      <c r="E51" s="1"/>
      <c r="F51" s="1"/>
      <c r="G51" s="1"/>
    </row>
    <row r="52" spans="2:7">
      <c r="B52" s="101" t="s">
        <v>243</v>
      </c>
      <c r="D52" s="1"/>
      <c r="E52" s="1"/>
      <c r="F52" s="1"/>
      <c r="G52" s="1"/>
    </row>
    <row r="53" spans="2:7">
      <c r="B53" s="101" t="s">
        <v>105</v>
      </c>
      <c r="D53" s="1"/>
      <c r="E53" s="1"/>
      <c r="F53" s="1"/>
      <c r="G53" s="1"/>
    </row>
    <row r="54" spans="2:7">
      <c r="B54" s="101" t="s">
        <v>226</v>
      </c>
      <c r="D54" s="1"/>
      <c r="E54" s="1"/>
      <c r="F54" s="1"/>
      <c r="G54" s="1"/>
    </row>
    <row r="55" spans="2:7">
      <c r="B55" s="101" t="s">
        <v>234</v>
      </c>
      <c r="D55" s="1"/>
      <c r="E55" s="1"/>
      <c r="F55" s="1"/>
      <c r="G55" s="1"/>
    </row>
    <row r="56" spans="2:7">
      <c r="B56" s="101" t="s">
        <v>241</v>
      </c>
      <c r="D56" s="1"/>
      <c r="E56" s="1"/>
      <c r="F56" s="1"/>
      <c r="G56" s="1"/>
    </row>
    <row r="57" spans="2:7">
      <c r="D57" s="1"/>
      <c r="E57" s="1"/>
      <c r="F57" s="1"/>
      <c r="G57" s="1"/>
    </row>
    <row r="58" spans="2:7">
      <c r="D58" s="1"/>
      <c r="E58" s="1"/>
      <c r="F58" s="1"/>
      <c r="G58" s="1"/>
    </row>
    <row r="59" spans="2:7">
      <c r="D59" s="1"/>
      <c r="E59" s="1"/>
      <c r="F59" s="1"/>
      <c r="G59" s="1"/>
    </row>
    <row r="60" spans="2:7">
      <c r="D60" s="1"/>
      <c r="E60" s="1"/>
      <c r="F60" s="1"/>
      <c r="G60" s="1"/>
    </row>
    <row r="61" spans="2:7">
      <c r="D61" s="1"/>
      <c r="E61" s="1"/>
      <c r="F61" s="1"/>
      <c r="G61" s="1"/>
    </row>
    <row r="62" spans="2:7">
      <c r="D62" s="1"/>
      <c r="E62" s="1"/>
      <c r="F62" s="1"/>
      <c r="G62" s="1"/>
    </row>
    <row r="63" spans="2:7">
      <c r="D63" s="1"/>
      <c r="E63" s="1"/>
      <c r="F63" s="1"/>
      <c r="G63" s="1"/>
    </row>
    <row r="64" spans="2:7">
      <c r="D64" s="1"/>
      <c r="E64" s="1"/>
      <c r="F64" s="1"/>
      <c r="G64" s="1"/>
    </row>
    <row r="65" spans="4:7">
      <c r="D65" s="1"/>
      <c r="E65" s="1"/>
      <c r="F65" s="1"/>
      <c r="G65" s="1"/>
    </row>
    <row r="66" spans="4:7">
      <c r="D66" s="1"/>
      <c r="E66" s="1"/>
      <c r="F66" s="1"/>
      <c r="G66" s="1"/>
    </row>
    <row r="67" spans="4:7">
      <c r="D67" s="1"/>
      <c r="E67" s="1"/>
      <c r="F67" s="1"/>
      <c r="G67" s="1"/>
    </row>
    <row r="68" spans="4:7">
      <c r="D68" s="1"/>
      <c r="E68" s="1"/>
      <c r="F68" s="1"/>
      <c r="G68" s="1"/>
    </row>
    <row r="69" spans="4:7">
      <c r="D69" s="1"/>
      <c r="E69" s="1"/>
      <c r="F69" s="1"/>
      <c r="G69" s="1"/>
    </row>
    <row r="70" spans="4:7">
      <c r="D70" s="1"/>
      <c r="E70" s="1"/>
      <c r="F70" s="1"/>
      <c r="G70" s="1"/>
    </row>
    <row r="71" spans="4:7">
      <c r="D71" s="1"/>
      <c r="E71" s="1"/>
      <c r="F71" s="1"/>
      <c r="G71" s="1"/>
    </row>
    <row r="72" spans="4:7">
      <c r="D72" s="1"/>
      <c r="E72" s="1"/>
      <c r="F72" s="1"/>
      <c r="G72" s="1"/>
    </row>
    <row r="73" spans="4:7">
      <c r="D73" s="1"/>
      <c r="E73" s="1"/>
      <c r="F73" s="1"/>
      <c r="G73" s="1"/>
    </row>
    <row r="74" spans="4:7">
      <c r="D74" s="1"/>
      <c r="E74" s="1"/>
      <c r="F74" s="1"/>
      <c r="G74" s="1"/>
    </row>
    <row r="75" spans="4:7">
      <c r="D75" s="1"/>
      <c r="E75" s="1"/>
      <c r="F75" s="1"/>
      <c r="G75" s="1"/>
    </row>
    <row r="76" spans="4:7">
      <c r="D76" s="1"/>
      <c r="E76" s="1"/>
      <c r="F76" s="1"/>
      <c r="G76" s="1"/>
    </row>
    <row r="77" spans="4:7">
      <c r="D77" s="1"/>
      <c r="E77" s="1"/>
      <c r="F77" s="1"/>
      <c r="G77" s="1"/>
    </row>
    <row r="78" spans="4:7">
      <c r="D78" s="1"/>
      <c r="E78" s="1"/>
      <c r="F78" s="1"/>
      <c r="G78" s="1"/>
    </row>
    <row r="79" spans="4:7">
      <c r="D79" s="1"/>
      <c r="E79" s="1"/>
      <c r="F79" s="1"/>
      <c r="G79" s="1"/>
    </row>
    <row r="80" spans="4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5"/>
      <c r="D250" s="1"/>
      <c r="E250" s="1"/>
      <c r="F250" s="1"/>
      <c r="G250" s="1"/>
    </row>
    <row r="251" spans="2:7">
      <c r="B251" s="45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K1:AF1048576 AG49:AG1048576 AH1:XFD1048576 AG1:AG43 B45:B51 B53:B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K31" sqref="K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8" t="s">
        <v>173</v>
      </c>
      <c r="C1" s="80" t="s" vm="1">
        <v>244</v>
      </c>
    </row>
    <row r="2" spans="2:65">
      <c r="B2" s="58" t="s">
        <v>172</v>
      </c>
      <c r="C2" s="80" t="s">
        <v>245</v>
      </c>
    </row>
    <row r="3" spans="2:65">
      <c r="B3" s="58" t="s">
        <v>174</v>
      </c>
      <c r="C3" s="80" t="s">
        <v>246</v>
      </c>
    </row>
    <row r="4" spans="2:65">
      <c r="B4" s="58" t="s">
        <v>175</v>
      </c>
      <c r="C4" s="80">
        <v>12146</v>
      </c>
    </row>
    <row r="6" spans="2:65" ht="26.25" customHeight="1">
      <c r="B6" s="137" t="s">
        <v>203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65" ht="26.25" customHeight="1">
      <c r="B7" s="137" t="s">
        <v>83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BM7" s="3"/>
    </row>
    <row r="8" spans="2:65" s="3" customFormat="1" ht="78.75">
      <c r="B8" s="23" t="s">
        <v>108</v>
      </c>
      <c r="C8" s="31" t="s">
        <v>37</v>
      </c>
      <c r="D8" s="31" t="s">
        <v>113</v>
      </c>
      <c r="E8" s="31" t="s">
        <v>110</v>
      </c>
      <c r="F8" s="31" t="s">
        <v>53</v>
      </c>
      <c r="G8" s="31" t="s">
        <v>15</v>
      </c>
      <c r="H8" s="31" t="s">
        <v>54</v>
      </c>
      <c r="I8" s="31" t="s">
        <v>93</v>
      </c>
      <c r="J8" s="31" t="s">
        <v>228</v>
      </c>
      <c r="K8" s="31" t="s">
        <v>227</v>
      </c>
      <c r="L8" s="31" t="s">
        <v>50</v>
      </c>
      <c r="M8" s="31" t="s">
        <v>49</v>
      </c>
      <c r="N8" s="31" t="s">
        <v>176</v>
      </c>
      <c r="O8" s="21" t="s">
        <v>178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235</v>
      </c>
      <c r="K9" s="33"/>
      <c r="L9" s="33" t="s">
        <v>231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5"/>
      <c r="BG11" s="1"/>
      <c r="BH11" s="3"/>
      <c r="BI11" s="1"/>
      <c r="BM11" s="1"/>
    </row>
    <row r="12" spans="2:65" s="4" customFormat="1" ht="18" customHeight="1">
      <c r="B12" s="101" t="s">
        <v>243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5"/>
      <c r="BG12" s="1"/>
      <c r="BH12" s="3"/>
      <c r="BI12" s="1"/>
      <c r="BM12" s="1"/>
    </row>
    <row r="13" spans="2:65">
      <c r="B13" s="101" t="s">
        <v>105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BH13" s="3"/>
    </row>
    <row r="14" spans="2:65" ht="20.25">
      <c r="B14" s="101" t="s">
        <v>226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BH14" s="4"/>
    </row>
    <row r="15" spans="2:65">
      <c r="B15" s="101" t="s">
        <v>234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2:6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2:1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2:1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5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5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5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5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59" ht="20.2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BG37" s="4"/>
    </row>
    <row r="38" spans="2:5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BG38" s="3"/>
    </row>
    <row r="39" spans="2:5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5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5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5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5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5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5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5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5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5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2:15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5"/>
      <c r="C325" s="1"/>
      <c r="D325" s="1"/>
      <c r="E325" s="1"/>
    </row>
    <row r="326" spans="2:5">
      <c r="B326" s="45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a46656d4-8850-49b3-aebd-68bd05f7f43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2019-09-01T11:42:55Z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