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C82" i="5" l="1"/>
  <c r="C81" i="5"/>
  <c r="C80" i="5"/>
  <c r="C74" i="5"/>
  <c r="C75" i="5"/>
  <c r="C73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D82" i="5" l="1"/>
  <c r="D81" i="5"/>
  <c r="D80" i="5"/>
  <c r="D75" i="5"/>
  <c r="D74" i="5"/>
  <c r="D73" i="5"/>
  <c r="C68" i="5"/>
  <c r="E68" i="5" s="1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E4" i="5" l="1"/>
  <c r="C39" i="5"/>
  <c r="E39" i="5"/>
  <c r="E32" i="5"/>
  <c r="C6" i="5"/>
  <c r="C32" i="5"/>
  <c r="G4" i="5" l="1"/>
  <c r="G39" i="5"/>
  <c r="C71" i="5"/>
  <c r="E6" i="5"/>
  <c r="C46" i="5"/>
  <c r="G32" i="5"/>
  <c r="G6" i="5"/>
  <c r="I4" i="5" l="1"/>
  <c r="I6" i="5"/>
  <c r="C78" i="5"/>
  <c r="I39" i="5"/>
  <c r="I32" i="5"/>
  <c r="K4" i="5" l="1"/>
  <c r="K6" i="5"/>
  <c r="K39" i="5"/>
  <c r="K32" i="5"/>
  <c r="M4" i="5" l="1"/>
  <c r="E78" i="5"/>
  <c r="M32" i="5"/>
  <c r="E71" i="5"/>
  <c r="E46" i="5"/>
  <c r="O4" i="5" l="1"/>
  <c r="M39" i="5"/>
  <c r="O6" i="5"/>
  <c r="M6" i="5"/>
  <c r="O32" i="5"/>
  <c r="Q4" i="5" l="1"/>
  <c r="S4" i="5" s="1"/>
  <c r="S39" i="5"/>
  <c r="S32" i="5"/>
  <c r="O39" i="5"/>
  <c r="Q6" i="5"/>
  <c r="U4" i="5" l="1"/>
  <c r="U39" i="5"/>
  <c r="U32" i="5"/>
  <c r="Q32" i="5"/>
  <c r="Q39" i="5"/>
  <c r="S6" i="5"/>
  <c r="W4" i="5" l="1"/>
  <c r="W39" i="5"/>
  <c r="U6" i="5"/>
  <c r="Y4" i="5" l="1"/>
  <c r="Y39" i="5"/>
  <c r="Y32" i="5"/>
  <c r="W6" i="5"/>
  <c r="Y6" i="5"/>
  <c r="W32" i="5"/>
</calcChain>
</file>

<file path=xl/sharedStrings.xml><?xml version="1.0" encoding="utf-8"?>
<sst xmlns="http://schemas.openxmlformats.org/spreadsheetml/2006/main" count="167" uniqueCount="47">
  <si>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</si>
  <si>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</si>
  <si>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</si>
  <si>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</si>
  <si>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</si>
  <si>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</si>
  <si>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</si>
  <si>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</si>
  <si>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</si>
  <si>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</si>
  <si>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</si>
  <si>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</si>
  <si>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</si>
  <si>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</si>
  <si>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</si>
  <si>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</si>
  <si>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</si>
  <si>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</si>
  <si>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</si>
  <si>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</si>
  <si>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</si>
  <si>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</si>
  <si>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</si>
  <si>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</si>
  <si>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</si>
  <si>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</si>
  <si>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</si>
  <si>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</si>
  <si>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</si>
  <si>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</si>
  <si>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</si>
  <si>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</si>
  <si>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</si>
  <si>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</si>
  <si>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</si>
  <si>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</si>
  <si>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</si>
  <si>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</si>
  <si>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</si>
  <si>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</si>
  <si>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</si>
  <si>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</si>
  <si>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</si>
  <si>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</si>
  <si>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</si>
  <si>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</si>
  <si>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לבני 50 ומטה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</si>
</sst>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71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7" fontId="6" fillId="2" borderId="17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/>
    <xf numFmtId="17" fontId="6" fillId="2" borderId="17" xfId="0" applyNumberFormat="1" applyFont="1" applyFill="1" applyBorder="1" applyAlignment="1"/>
    <xf numFmtId="0" fontId="2" fillId="4" borderId="20" xfId="0" applyFont="1" applyFill="1" applyBorder="1" applyAlignment="1">
      <alignment horizontal="center" vertical="center" wrapText="1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0" fontId="19" fillId="0" borderId="0" xfId="0" applyFont="1" applyFill="1" applyBorder="1"/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2" t="s"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-1.2334594356848744E-4</v>
      </c>
      <c r="D8" s="11">
        <v>7.0516693824972859E-2</v>
      </c>
      <c r="E8" s="29">
        <v>-1.2832485815155635E-4</v>
      </c>
      <c r="F8" s="30">
        <v>7.4875347773307371E-2</v>
      </c>
      <c r="G8" s="10">
        <v>1.1945886971573513E-4</v>
      </c>
      <c r="H8" s="11">
        <v>7.4879252990959308E-2</v>
      </c>
      <c r="I8" s="29">
        <v>-4.4752220177882201E-5</v>
      </c>
      <c r="J8" s="30">
        <v>7.3289068907297292E-2</v>
      </c>
      <c r="K8" s="10">
        <v>1.3476548648742645E-4</v>
      </c>
      <c r="L8" s="11">
        <v>8.154390736217916E-2</v>
      </c>
      <c r="M8" s="29">
        <v>-2.1937161080061199E-4</v>
      </c>
      <c r="N8" s="30">
        <v>0.18324165358604136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2.2833439372150553E-3</v>
      </c>
      <c r="D9" s="11">
        <v>0.15458105035686903</v>
      </c>
      <c r="E9" s="29">
        <v>9.5911012663269033E-4</v>
      </c>
      <c r="F9" s="30">
        <v>0.15028518630770477</v>
      </c>
      <c r="G9" s="10">
        <v>1.1980938941853854E-3</v>
      </c>
      <c r="H9" s="11">
        <v>0.15453554423685231</v>
      </c>
      <c r="I9" s="29">
        <v>5.5973784095981137E-4</v>
      </c>
      <c r="J9" s="30">
        <v>0.15133907489777898</v>
      </c>
      <c r="K9" s="10">
        <v>5.9370912694293554E-4</v>
      </c>
      <c r="L9" s="11">
        <v>0.1522983272624602</v>
      </c>
      <c r="M9" s="29">
        <v>9.840501794372708E-4</v>
      </c>
      <c r="N9" s="30">
        <v>0.17648728817888845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3.0790670640046588E-3</v>
      </c>
      <c r="D12" s="11">
        <v>0.23845217042008596</v>
      </c>
      <c r="E12" s="29">
        <v>2.6327610654246834E-3</v>
      </c>
      <c r="F12" s="30">
        <v>0.24046199361590681</v>
      </c>
      <c r="G12" s="10">
        <v>2.185604434205431E-3</v>
      </c>
      <c r="H12" s="11">
        <v>0.24112789379251323</v>
      </c>
      <c r="I12" s="29">
        <v>2.4179437548322892E-3</v>
      </c>
      <c r="J12" s="30">
        <v>0.26735894044158631</v>
      </c>
      <c r="K12" s="10">
        <v>5.0666565280207043E-4</v>
      </c>
      <c r="L12" s="11">
        <v>0.28491072285440538</v>
      </c>
      <c r="M12" s="29">
        <v>2.9874832620023334E-3</v>
      </c>
      <c r="N12" s="30">
        <v>0.28666643801017971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1.4718233518860483E-4</v>
      </c>
      <c r="D13" s="11">
        <v>3.5459996519952583E-3</v>
      </c>
      <c r="E13" s="29">
        <v>4.230050591294527E-5</v>
      </c>
      <c r="F13" s="30">
        <v>3.4859019710794907E-3</v>
      </c>
      <c r="G13" s="10">
        <v>4.8818069273500611E-5</v>
      </c>
      <c r="H13" s="11">
        <v>3.3309084909121981E-3</v>
      </c>
      <c r="I13" s="29">
        <v>5.7379299744841362E-5</v>
      </c>
      <c r="J13" s="30">
        <v>3.1932611397674183E-3</v>
      </c>
      <c r="K13" s="10">
        <v>3.2867814259069299E-6</v>
      </c>
      <c r="L13" s="11">
        <v>3.1281267764936118E-3</v>
      </c>
      <c r="M13" s="29">
        <v>5.430650739923119E-5</v>
      </c>
      <c r="N13" s="30">
        <v>3.3084588183127121E-3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7.1430766553831973E-3</v>
      </c>
      <c r="D14" s="11">
        <v>0.13504529408177776</v>
      </c>
      <c r="E14" s="29">
        <v>2.3104930283193905E-3</v>
      </c>
      <c r="F14" s="30">
        <v>0.13341274205650838</v>
      </c>
      <c r="G14" s="10">
        <v>-1.2185100897831975E-3</v>
      </c>
      <c r="H14" s="11">
        <v>0.13146003884338173</v>
      </c>
      <c r="I14" s="29">
        <v>4.3950831677138161E-3</v>
      </c>
      <c r="J14" s="30">
        <v>0.13401422553549328</v>
      </c>
      <c r="K14" s="10">
        <v>-1.3296913403884724E-3</v>
      </c>
      <c r="L14" s="11">
        <v>0.1357178432338299</v>
      </c>
      <c r="M14" s="29">
        <v>4.7762652733518499E-3</v>
      </c>
      <c r="N14" s="30">
        <v>0.16095511100659346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1.4064296573987677E-2</v>
      </c>
      <c r="D15" s="11">
        <v>0.3738964707284822</v>
      </c>
      <c r="E15" s="29">
        <v>4.557819379839013E-3</v>
      </c>
      <c r="F15" s="30">
        <v>0.36613237251754038</v>
      </c>
      <c r="G15" s="10">
        <v>7.6454722121944204E-3</v>
      </c>
      <c r="H15" s="11">
        <v>0.36571614532284752</v>
      </c>
      <c r="I15" s="29">
        <v>7.2668844636073213E-3</v>
      </c>
      <c r="J15" s="30">
        <v>0.3244484592561489</v>
      </c>
      <c r="K15" s="10">
        <v>-1.3994387250062071E-2</v>
      </c>
      <c r="L15" s="11">
        <v>0.2846213681549713</v>
      </c>
      <c r="M15" s="29">
        <v>4.3622421999914753E-3</v>
      </c>
      <c r="N15" s="30">
        <v>0.11227444269468724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3.4067501513291457E-5</v>
      </c>
      <c r="D16" s="11">
        <v>1.4883332668627666E-2</v>
      </c>
      <c r="E16" s="29">
        <v>-4.7589876875118843E-5</v>
      </c>
      <c r="F16" s="30">
        <v>1.4719758970569196E-2</v>
      </c>
      <c r="G16" s="10">
        <v>3.7159730269368504E-4</v>
      </c>
      <c r="H16" s="11">
        <v>1.3995926640515388E-2</v>
      </c>
      <c r="I16" s="29">
        <v>1.0804933336219062E-4</v>
      </c>
      <c r="J16" s="30">
        <v>2.6312513261708262E-2</v>
      </c>
      <c r="K16" s="10">
        <v>-2.4665059203880481E-6</v>
      </c>
      <c r="L16" s="11">
        <v>3.4874356740555987E-2</v>
      </c>
      <c r="M16" s="29">
        <v>9.1227721960933925E-4</v>
      </c>
      <c r="N16" s="30">
        <v>5.0978102408416999E-2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-1.1252315846055237E-4</v>
      </c>
      <c r="D17" s="11">
        <v>2.64643519405684E-3</v>
      </c>
      <c r="E17" s="29">
        <v>-4.6638915494187271E-5</v>
      </c>
      <c r="F17" s="30">
        <v>2.960338554687711E-3</v>
      </c>
      <c r="G17" s="10">
        <v>1.7615226627975185E-5</v>
      </c>
      <c r="H17" s="11">
        <v>3.236102137741048E-3</v>
      </c>
      <c r="I17" s="29">
        <v>-2.9897052484894156E-5</v>
      </c>
      <c r="J17" s="30">
        <v>3.8459539975169857E-3</v>
      </c>
      <c r="K17" s="10">
        <v>-5.7583776711845539E-6</v>
      </c>
      <c r="L17" s="11">
        <v>4.3372169640745516E-3</v>
      </c>
      <c r="M17" s="29">
        <v>5.1283346822134105E-5</v>
      </c>
      <c r="N17" s="30">
        <v>4.8616891028905656E-3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1.1423728223061138E-6</v>
      </c>
      <c r="D18" s="11">
        <v>3.8545318965862719E-6</v>
      </c>
      <c r="E18" s="29">
        <v>-1.7046819935728593E-7</v>
      </c>
      <c r="F18" s="30">
        <v>2.8783910773685732E-6</v>
      </c>
      <c r="G18" s="10">
        <v>2.9474008168916722E-7</v>
      </c>
      <c r="H18" s="11">
        <v>3.7786856094461802E-6</v>
      </c>
      <c r="I18" s="29">
        <v>-2.4994458422779117E-6</v>
      </c>
      <c r="J18" s="30">
        <v>3.197255758575526E-6</v>
      </c>
      <c r="K18" s="10">
        <v>-4.2630441274957453E-8</v>
      </c>
      <c r="L18" s="11">
        <v>1.2821888484875039E-6</v>
      </c>
      <c r="M18" s="29">
        <v>7.6980671280935488E-9</v>
      </c>
      <c r="N18" s="30">
        <v>1.2804221992886053E-6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4.7744204177514417E-3</v>
      </c>
      <c r="D19" s="11">
        <v>-7.2536087772222674E-3</v>
      </c>
      <c r="E19" s="29">
        <v>1.5489793624719121E-3</v>
      </c>
      <c r="F19" s="30">
        <v>-4.310699340732662E-3</v>
      </c>
      <c r="G19" s="10">
        <v>-1.6192192947943255E-3</v>
      </c>
      <c r="H19" s="11">
        <v>-3.4800947653366582E-3</v>
      </c>
      <c r="I19" s="29">
        <v>1.0011963833852792E-3</v>
      </c>
      <c r="J19" s="30">
        <v>-2.4202764471288325E-3</v>
      </c>
      <c r="K19" s="10">
        <v>-2.1707901135418808E-4</v>
      </c>
      <c r="L19" s="11">
        <v>-1.6704181222931256E-3</v>
      </c>
      <c r="M19" s="29">
        <v>7.2869321327699516E-3</v>
      </c>
      <c r="N19" s="30">
        <v>3.5122499833388976E-4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-1.0794640463355367E-5</v>
      </c>
      <c r="L20" s="11">
        <v>-7.8540298653465694E-6</v>
      </c>
      <c r="M20" s="29">
        <v>-1.4365133720412612E-4</v>
      </c>
      <c r="N20" s="30">
        <v>3.9996121709902387E-4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2.7643183829026257E-5</v>
      </c>
      <c r="F21" s="30">
        <v>3.5818830889003594E-3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9.2722441628070469E-6</v>
      </c>
      <c r="D22" s="11">
        <v>1.368230731845831E-2</v>
      </c>
      <c r="E22" s="29">
        <v>4.3617466290558465E-5</v>
      </c>
      <c r="F22" s="30">
        <v>1.4392296093450899E-2</v>
      </c>
      <c r="G22" s="10">
        <v>1.4482774463993412E-4</v>
      </c>
      <c r="H22" s="11">
        <v>1.5194503624004228E-2</v>
      </c>
      <c r="I22" s="29">
        <v>7.6810119233805546E-5</v>
      </c>
      <c r="J22" s="30">
        <v>1.8615581754072779E-2</v>
      </c>
      <c r="K22" s="10">
        <v>1.220530083637949E-4</v>
      </c>
      <c r="L22" s="11">
        <v>2.0245120614339706E-2</v>
      </c>
      <c r="M22" s="29">
        <v>2.4817512855402371E-4</v>
      </c>
      <c r="N22" s="30">
        <v>1.9370610876428905E-2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1.1037386799284301E-3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3.1300000000000001E-2</v>
      </c>
      <c r="D27" s="15">
        <v>1</v>
      </c>
      <c r="E27" s="31">
        <v>1.1899999999999999E-2</v>
      </c>
      <c r="F27" s="32">
        <v>1</v>
      </c>
      <c r="G27" s="14">
        <v>8.8940531090402307E-3</v>
      </c>
      <c r="H27" s="15">
        <v>0.99999999999999978</v>
      </c>
      <c r="I27" s="31">
        <v>1.5805935644334301E-2</v>
      </c>
      <c r="J27" s="32">
        <v>1</v>
      </c>
      <c r="K27" s="14">
        <v>-1.41997397002788E-2</v>
      </c>
      <c r="L27" s="15">
        <v>0.99999999999999989</v>
      </c>
      <c r="M27" s="31">
        <v>2.1299999999999999E-2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7">
        <v>5681</v>
      </c>
      <c r="D28" s="68"/>
      <c r="E28" s="65">
        <v>2333</v>
      </c>
      <c r="F28" s="66"/>
      <c r="G28" s="67">
        <v>1879</v>
      </c>
      <c r="H28" s="68"/>
      <c r="I28" s="65">
        <v>3465</v>
      </c>
      <c r="J28" s="66"/>
      <c r="K28" s="67">
        <v>-3255.8</v>
      </c>
      <c r="L28" s="68"/>
      <c r="M28" s="65">
        <v>5058</v>
      </c>
      <c r="N28" s="66"/>
      <c r="O28" s="67"/>
      <c r="P28" s="68"/>
      <c r="Q28" s="65"/>
      <c r="R28" s="66"/>
      <c r="S28" s="67"/>
      <c r="T28" s="68"/>
      <c r="U28" s="65"/>
      <c r="V28" s="66"/>
      <c r="W28" s="67"/>
      <c r="X28" s="68"/>
      <c r="Y28" s="65"/>
      <c r="Z28" s="6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2" t="s">
        <v>0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1.6462889631970453E-2</v>
      </c>
      <c r="D34" s="19">
        <v>0.60038471808093741</v>
      </c>
      <c r="E34" s="33">
        <v>7.3905981247739576E-3</v>
      </c>
      <c r="F34" s="34">
        <v>0.60626637905282588</v>
      </c>
      <c r="G34" s="18">
        <v>6.5525428613382266E-4</v>
      </c>
      <c r="H34" s="19">
        <v>0.61014684434894784</v>
      </c>
      <c r="I34" s="33">
        <v>7.4193158468646922E-3</v>
      </c>
      <c r="J34" s="34">
        <v>0.60702062302213544</v>
      </c>
      <c r="K34" s="18">
        <v>2.837343485811943E-4</v>
      </c>
      <c r="L34" s="19">
        <v>0.62222559707326253</v>
      </c>
      <c r="M34" s="33">
        <v>6.6066077898652448E-3</v>
      </c>
      <c r="N34" s="34">
        <v>0.75013462534810982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1.4837110368029548E-2</v>
      </c>
      <c r="D35" s="11">
        <v>0.39961528191906254</v>
      </c>
      <c r="E35" s="29">
        <v>4.5094018752260389E-3</v>
      </c>
      <c r="F35" s="30">
        <v>0.39373362094717418</v>
      </c>
      <c r="G35" s="10">
        <v>8.2387988229064082E-3</v>
      </c>
      <c r="H35" s="11">
        <v>0.38985315565105211</v>
      </c>
      <c r="I35" s="29">
        <v>8.3866197974696091E-3</v>
      </c>
      <c r="J35" s="30">
        <v>0.39297937697786461</v>
      </c>
      <c r="K35" s="10">
        <v>-1.4483474048859992E-2</v>
      </c>
      <c r="L35" s="11">
        <v>0.37777440292673753</v>
      </c>
      <c r="M35" s="29">
        <v>1.4693392210134756E-2</v>
      </c>
      <c r="N35" s="30">
        <v>0.24986537465189015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3.1300000000000001E-2</v>
      </c>
      <c r="D36" s="15">
        <v>1</v>
      </c>
      <c r="E36" s="31">
        <v>1.1899999999999999E-2</v>
      </c>
      <c r="F36" s="32">
        <v>1</v>
      </c>
      <c r="G36" s="14">
        <v>8.8940531090402307E-3</v>
      </c>
      <c r="H36" s="15">
        <v>1</v>
      </c>
      <c r="I36" s="31">
        <v>1.5805935644334301E-2</v>
      </c>
      <c r="J36" s="32">
        <v>1</v>
      </c>
      <c r="K36" s="14">
        <v>-1.41997397002788E-2</v>
      </c>
      <c r="L36" s="15">
        <v>1</v>
      </c>
      <c r="M36" s="31">
        <v>2.1299999999999999E-2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2" t="s">
        <v>0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4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2.6481648161357701E-2</v>
      </c>
      <c r="D41" s="19">
        <v>0.98737886661271179</v>
      </c>
      <c r="E41" s="33">
        <v>1.0311741580818773E-2</v>
      </c>
      <c r="F41" s="34">
        <v>0.98342339000661638</v>
      </c>
      <c r="G41" s="18">
        <v>1.0517953520204676E-2</v>
      </c>
      <c r="H41" s="19">
        <v>0.98128691338130358</v>
      </c>
      <c r="I41" s="33">
        <v>1.4718056998235206E-2</v>
      </c>
      <c r="J41" s="34">
        <v>0.97425947019877124</v>
      </c>
      <c r="K41" s="18">
        <v>-1.3635553605917481E-2</v>
      </c>
      <c r="L41" s="19">
        <v>0.96949664817020065</v>
      </c>
      <c r="M41" s="33">
        <v>2.0801158220228353E-2</v>
      </c>
      <c r="N41" s="34">
        <v>0.9666698608299934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4.8183518386422991E-3</v>
      </c>
      <c r="D42" s="11">
        <v>1.2621133387288137E-2</v>
      </c>
      <c r="E42" s="29">
        <v>1.5882584191812272E-3</v>
      </c>
      <c r="F42" s="30">
        <v>1.6576609993383711E-2</v>
      </c>
      <c r="G42" s="10">
        <v>-1.6239004111644468E-3</v>
      </c>
      <c r="H42" s="11">
        <v>1.8713086618696417E-2</v>
      </c>
      <c r="I42" s="29">
        <v>1.0878786460990957E-3</v>
      </c>
      <c r="J42" s="30">
        <v>2.574052980122887E-2</v>
      </c>
      <c r="K42" s="10">
        <v>-5.6418609436131861E-4</v>
      </c>
      <c r="L42" s="11">
        <v>3.0503351829799387E-2</v>
      </c>
      <c r="M42" s="29">
        <v>4.9884177977164784E-4</v>
      </c>
      <c r="N42" s="30">
        <v>3.3330139170006663E-2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3.1300000000000001E-2</v>
      </c>
      <c r="D43" s="15">
        <v>0.99999999999999989</v>
      </c>
      <c r="E43" s="31">
        <v>1.1899999999999999E-2</v>
      </c>
      <c r="F43" s="32">
        <v>1</v>
      </c>
      <c r="G43" s="14">
        <v>8.8940531090402307E-3</v>
      </c>
      <c r="H43" s="15">
        <v>1</v>
      </c>
      <c r="I43" s="31">
        <v>1.5805935644334301E-2</v>
      </c>
      <c r="J43" s="32">
        <v>1</v>
      </c>
      <c r="K43" s="14">
        <v>-1.41997397002788E-2</v>
      </c>
      <c r="L43" s="15">
        <v>1</v>
      </c>
      <c r="M43" s="31">
        <v>2.1299999999999999E-2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62" t="s">
        <v>0</v>
      </c>
      <c r="D45" s="63"/>
      <c r="E45" s="63"/>
      <c r="F45" s="63"/>
      <c r="G45" s="51"/>
      <c r="H45" s="51"/>
      <c r="I45" s="51"/>
      <c r="J45" s="51"/>
    </row>
    <row r="46" spans="2:26" ht="15.75">
      <c r="B46" s="23" t="s">
        <v>39</v>
      </c>
      <c r="C46" s="57" t="str">
        <f ca="1">CONCATENATE(INDIRECT(CONCATENATE($C$2,C4))," - ",INDIRECT(CONCATENATE($C$2,G4))," ",$B$4)</f>
        <v>ינואר - מרץ 2019</v>
      </c>
      <c r="D46" s="58"/>
      <c r="E46" s="59" t="str">
        <f ca="1">CONCATENATE(INDIRECT(CONCATENATE($C$2,C4))," - ",INDIRECT(CONCATENATE($C$2,M4))," ",$B$4)</f>
        <v>ינואר - יוני 2019</v>
      </c>
      <c r="F46" s="60"/>
      <c r="G46" s="61"/>
      <c r="H46" s="61"/>
      <c r="I46" s="61"/>
      <c r="J46" s="61"/>
    </row>
    <row r="47" spans="2:26" ht="30">
      <c r="B47" s="23"/>
      <c r="C47" s="7" t="s">
        <v>2</v>
      </c>
      <c r="D47" s="8" t="s">
        <v>3</v>
      </c>
      <c r="E47" s="27" t="s">
        <v>2</v>
      </c>
      <c r="F47" s="46" t="s">
        <v>3</v>
      </c>
      <c r="G47" s="52"/>
      <c r="H47" s="52"/>
      <c r="I47" s="52"/>
      <c r="J47" s="52"/>
    </row>
    <row r="48" spans="2:26">
      <c r="B48" s="9" t="s">
        <v>5</v>
      </c>
      <c r="C48" s="10">
        <f>(C8+1)*(E8+1)*(G8+1)-1</f>
        <v>-1.3222616607211357E-4</v>
      </c>
      <c r="D48" s="11">
        <f>H8</f>
        <v>7.4879252990959308E-2</v>
      </c>
      <c r="E48" s="29">
        <f t="shared" ref="E48:E66" si="0">(I8+1)*(K8+1)*(M8+1)*(C48+1)-1</f>
        <v>-2.6159317868390541E-4</v>
      </c>
      <c r="F48" s="47">
        <f>N8</f>
        <v>0.18324165358604136</v>
      </c>
      <c r="G48" s="53"/>
      <c r="H48" s="53"/>
      <c r="I48" s="53"/>
      <c r="J48" s="53"/>
    </row>
    <row r="49" spans="2:10">
      <c r="B49" s="12" t="s">
        <v>7</v>
      </c>
      <c r="C49" s="10">
        <f t="shared" ref="C49:C67" si="1">(C9+1)*(E9+1)*(G9+1)-1</f>
        <v>4.4466253245414311E-3</v>
      </c>
      <c r="D49" s="11">
        <f t="shared" ref="D49:D67" si="2">H9</f>
        <v>0.15453554423685231</v>
      </c>
      <c r="E49" s="29">
        <f t="shared" si="0"/>
        <v>6.5951013453136031E-3</v>
      </c>
      <c r="F49" s="47">
        <f t="shared" ref="F49:F67" si="3">N9</f>
        <v>0.17648728817888845</v>
      </c>
      <c r="G49" s="53"/>
      <c r="H49" s="53"/>
      <c r="I49" s="53"/>
      <c r="J49" s="53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47">
        <f t="shared" si="3"/>
        <v>0</v>
      </c>
      <c r="G50" s="53"/>
      <c r="H50" s="53"/>
      <c r="I50" s="53"/>
      <c r="J50" s="53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47">
        <f t="shared" si="3"/>
        <v>0</v>
      </c>
      <c r="G51" s="53"/>
      <c r="H51" s="53"/>
      <c r="I51" s="53"/>
      <c r="J51" s="53"/>
    </row>
    <row r="52" spans="2:10">
      <c r="B52" s="12" t="s">
        <v>13</v>
      </c>
      <c r="C52" s="10">
        <f t="shared" si="1"/>
        <v>7.9180405258940656E-3</v>
      </c>
      <c r="D52" s="11">
        <f t="shared" si="2"/>
        <v>0.24112789379251323</v>
      </c>
      <c r="E52" s="29">
        <f t="shared" si="0"/>
        <v>1.3886990266478438E-2</v>
      </c>
      <c r="F52" s="47">
        <f t="shared" si="3"/>
        <v>0.28666643801017971</v>
      </c>
      <c r="G52" s="53"/>
      <c r="H52" s="53"/>
      <c r="I52" s="53"/>
      <c r="J52" s="53"/>
    </row>
    <row r="53" spans="2:10">
      <c r="B53" s="12" t="s">
        <v>15</v>
      </c>
      <c r="C53" s="10">
        <f t="shared" si="1"/>
        <v>2.3831638675253508E-4</v>
      </c>
      <c r="D53" s="11">
        <f t="shared" si="2"/>
        <v>3.3309084909121981E-3</v>
      </c>
      <c r="E53" s="29">
        <f t="shared" si="0"/>
        <v>3.5331985917097519E-4</v>
      </c>
      <c r="F53" s="47">
        <f t="shared" si="3"/>
        <v>3.3084588183127121E-3</v>
      </c>
      <c r="G53" s="53"/>
      <c r="H53" s="53"/>
      <c r="I53" s="53"/>
      <c r="J53" s="53"/>
    </row>
    <row r="54" spans="2:10">
      <c r="B54" s="12" t="s">
        <v>17</v>
      </c>
      <c r="C54" s="10">
        <f t="shared" si="1"/>
        <v>8.2400242423625869E-3</v>
      </c>
      <c r="D54" s="11">
        <f t="shared" si="2"/>
        <v>0.13146003884338173</v>
      </c>
      <c r="E54" s="29">
        <f t="shared" si="0"/>
        <v>1.6155138152822435E-2</v>
      </c>
      <c r="F54" s="47">
        <f t="shared" si="3"/>
        <v>0.16095511100659346</v>
      </c>
      <c r="G54" s="53"/>
      <c r="H54" s="53"/>
      <c r="I54" s="53"/>
      <c r="J54" s="53"/>
    </row>
    <row r="55" spans="2:10">
      <c r="B55" s="12" t="s">
        <v>19</v>
      </c>
      <c r="C55" s="10">
        <f t="shared" si="1"/>
        <v>2.6474555653628995E-2</v>
      </c>
      <c r="D55" s="11">
        <f t="shared" si="2"/>
        <v>0.36571614532284752</v>
      </c>
      <c r="E55" s="29">
        <f t="shared" si="0"/>
        <v>2.3911708592420977E-2</v>
      </c>
      <c r="F55" s="47">
        <f t="shared" si="3"/>
        <v>0.11227444269468724</v>
      </c>
      <c r="G55" s="53"/>
      <c r="H55" s="53"/>
      <c r="I55" s="53"/>
      <c r="J55" s="53"/>
    </row>
    <row r="56" spans="2:10">
      <c r="B56" s="12" t="s">
        <v>21</v>
      </c>
      <c r="C56" s="10">
        <f t="shared" si="1"/>
        <v>3.5806828058304596E-4</v>
      </c>
      <c r="D56" s="11">
        <f t="shared" si="2"/>
        <v>1.3995926640515388E-2</v>
      </c>
      <c r="E56" s="29">
        <f t="shared" si="0"/>
        <v>1.3763888794857682E-3</v>
      </c>
      <c r="F56" s="47">
        <f t="shared" si="3"/>
        <v>5.0978102408416999E-2</v>
      </c>
      <c r="G56" s="53"/>
      <c r="H56" s="53"/>
      <c r="I56" s="53"/>
      <c r="J56" s="53"/>
    </row>
    <row r="57" spans="2:10">
      <c r="B57" s="12" t="s">
        <v>23</v>
      </c>
      <c r="C57" s="10">
        <f t="shared" si="1"/>
        <v>-1.4154440295222059E-4</v>
      </c>
      <c r="D57" s="11">
        <f t="shared" si="2"/>
        <v>3.236102137741048E-3</v>
      </c>
      <c r="E57" s="29">
        <f t="shared" si="0"/>
        <v>-1.2592035445846417E-4</v>
      </c>
      <c r="F57" s="47">
        <f t="shared" si="3"/>
        <v>4.8616891028905656E-3</v>
      </c>
      <c r="G57" s="53"/>
      <c r="H57" s="53"/>
      <c r="I57" s="53"/>
      <c r="J57" s="53"/>
    </row>
    <row r="58" spans="2:10">
      <c r="B58" s="12" t="s">
        <v>25</v>
      </c>
      <c r="C58" s="10">
        <f t="shared" si="1"/>
        <v>1.266644796382721E-6</v>
      </c>
      <c r="D58" s="11">
        <f t="shared" si="2"/>
        <v>3.7786856094461802E-6</v>
      </c>
      <c r="E58" s="29">
        <f t="shared" si="0"/>
        <v>-1.2677365432978149E-6</v>
      </c>
      <c r="F58" s="47">
        <f t="shared" si="3"/>
        <v>1.2804221992886053E-6</v>
      </c>
      <c r="G58" s="53"/>
      <c r="H58" s="53"/>
      <c r="I58" s="53"/>
      <c r="J58" s="53"/>
    </row>
    <row r="59" spans="2:10">
      <c r="B59" s="12" t="s">
        <v>26</v>
      </c>
      <c r="C59" s="10">
        <f t="shared" si="1"/>
        <v>4.7013250182890154E-3</v>
      </c>
      <c r="D59" s="11">
        <f t="shared" si="2"/>
        <v>-3.4800947653366582E-3</v>
      </c>
      <c r="E59" s="29">
        <f t="shared" si="0"/>
        <v>1.2815839870924162E-2</v>
      </c>
      <c r="F59" s="47">
        <f t="shared" si="3"/>
        <v>3.5122499833388976E-4</v>
      </c>
      <c r="G59" s="53"/>
      <c r="H59" s="53"/>
      <c r="I59" s="53"/>
      <c r="J59" s="53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-1.5444442700307537E-4</v>
      </c>
      <c r="F60" s="47">
        <f t="shared" si="3"/>
        <v>3.9996121709902387E-4</v>
      </c>
      <c r="G60" s="53"/>
      <c r="H60" s="53"/>
      <c r="I60" s="53"/>
      <c r="J60" s="53"/>
    </row>
    <row r="61" spans="2:10">
      <c r="B61" s="12" t="s">
        <v>28</v>
      </c>
      <c r="C61" s="10">
        <f t="shared" si="1"/>
        <v>2.7643183829084705E-5</v>
      </c>
      <c r="D61" s="11">
        <f t="shared" si="2"/>
        <v>0</v>
      </c>
      <c r="E61" s="29">
        <f t="shared" si="0"/>
        <v>2.7643183829084705E-5</v>
      </c>
      <c r="F61" s="47">
        <f t="shared" si="3"/>
        <v>0</v>
      </c>
      <c r="G61" s="53"/>
      <c r="H61" s="53"/>
      <c r="I61" s="53"/>
      <c r="J61" s="53"/>
    </row>
    <row r="62" spans="2:10">
      <c r="B62" s="12" t="s">
        <v>29</v>
      </c>
      <c r="C62" s="10">
        <f t="shared" si="1"/>
        <v>1.9772551948116224E-4</v>
      </c>
      <c r="D62" s="11">
        <f t="shared" si="2"/>
        <v>1.5194503624004228E-2</v>
      </c>
      <c r="E62" s="29">
        <f t="shared" si="0"/>
        <v>6.4491090823182162E-4</v>
      </c>
      <c r="F62" s="47">
        <f t="shared" si="3"/>
        <v>1.9370610876428905E-2</v>
      </c>
      <c r="G62" s="53"/>
      <c r="H62" s="53"/>
      <c r="I62" s="53"/>
      <c r="J62" s="53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47">
        <f t="shared" si="3"/>
        <v>0</v>
      </c>
      <c r="G63" s="53"/>
      <c r="H63" s="53"/>
      <c r="I63" s="53"/>
      <c r="J63" s="53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47">
        <f t="shared" si="3"/>
        <v>0</v>
      </c>
      <c r="G64" s="53"/>
      <c r="H64" s="53"/>
      <c r="I64" s="53"/>
      <c r="J64" s="53"/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47">
        <f t="shared" si="3"/>
        <v>1.1037386799284301E-3</v>
      </c>
      <c r="G65" s="53"/>
      <c r="H65" s="53"/>
      <c r="I65" s="53"/>
      <c r="J65" s="53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47">
        <f t="shared" si="3"/>
        <v>0</v>
      </c>
      <c r="G66" s="53"/>
      <c r="H66" s="53"/>
      <c r="I66" s="53"/>
      <c r="J66" s="53"/>
    </row>
    <row r="67" spans="2:10">
      <c r="B67" s="13" t="s">
        <v>44</v>
      </c>
      <c r="C67" s="39">
        <f t="shared" si="1"/>
        <v>5.2854058971312456E-2</v>
      </c>
      <c r="D67" s="40">
        <f t="shared" si="2"/>
        <v>0.99999999999999978</v>
      </c>
      <c r="E67" s="37">
        <f>(I27+1)*(K27+1)*(M27+1)*(C67+1)-1</f>
        <v>7.6765624567445734E-2</v>
      </c>
      <c r="F67" s="48">
        <f t="shared" si="3"/>
        <v>1</v>
      </c>
      <c r="G67" s="54"/>
      <c r="H67" s="54"/>
      <c r="I67" s="54"/>
      <c r="J67" s="54"/>
    </row>
    <row r="68" spans="2:10">
      <c r="B68" s="35" t="s">
        <v>40</v>
      </c>
      <c r="C68" s="67">
        <f>C28+E28+G28</f>
        <v>9893</v>
      </c>
      <c r="D68" s="68"/>
      <c r="E68" s="65">
        <f>I28+K28+M28+C68</f>
        <v>15160.2</v>
      </c>
      <c r="F68" s="70"/>
      <c r="G68" s="69"/>
      <c r="H68" s="69"/>
      <c r="I68" s="69"/>
      <c r="J68" s="69"/>
    </row>
    <row r="69" spans="2:10">
      <c r="B69" s="16"/>
      <c r="C69" s="17"/>
      <c r="D69" s="17"/>
      <c r="E69" s="17"/>
      <c r="F69" s="17"/>
      <c r="G69" s="55"/>
      <c r="H69" s="55"/>
      <c r="I69" s="55"/>
      <c r="J69" s="55"/>
    </row>
    <row r="70" spans="2:10" ht="15.75">
      <c r="C70" s="62" t="s">
        <v>0</v>
      </c>
      <c r="D70" s="63"/>
      <c r="E70" s="63"/>
      <c r="F70" s="63"/>
      <c r="G70" s="51"/>
      <c r="H70" s="51"/>
      <c r="I70" s="51"/>
      <c r="J70" s="51"/>
    </row>
    <row r="71" spans="2:10" ht="15.75">
      <c r="B71" s="23" t="s">
        <v>39</v>
      </c>
      <c r="C71" s="57" t="str">
        <f ca="1">CONCATENATE(INDIRECT(CONCATENATE($C$2,$C$4))," - ",INDIRECT(CONCATENATE($C$2,$G$4))," ",$B$4)</f>
        <v>ינואר - מרץ 2019</v>
      </c>
      <c r="D71" s="58"/>
      <c r="E71" s="59" t="str">
        <f ca="1">CONCATENATE(INDIRECT(CONCATENATE($C$2,$C$4))," - ",INDIRECT(CONCATENATE($C$2,$M4))," ",$B$4)</f>
        <v>ינואר - יוני 2019</v>
      </c>
      <c r="F71" s="60"/>
      <c r="G71" s="61"/>
      <c r="H71" s="61"/>
      <c r="I71" s="61"/>
      <c r="J71" s="61"/>
    </row>
    <row r="72" spans="2:10" ht="30">
      <c r="B72" s="23"/>
      <c r="C72" s="7" t="s">
        <v>2</v>
      </c>
      <c r="D72" s="8" t="s">
        <v>3</v>
      </c>
      <c r="E72" s="27" t="s">
        <v>2</v>
      </c>
      <c r="F72" s="46" t="s">
        <v>3</v>
      </c>
      <c r="G72" s="52"/>
      <c r="H72" s="52"/>
      <c r="I72" s="52"/>
      <c r="J72" s="52"/>
    </row>
    <row r="73" spans="2:10">
      <c r="B73" s="9" t="s">
        <v>35</v>
      </c>
      <c r="C73" s="18">
        <f>(C34+1)*(E34+1)*(G34+1)-1</f>
        <v>2.4646122469395459E-2</v>
      </c>
      <c r="D73" s="19">
        <f>H34</f>
        <v>0.61014684434894784</v>
      </c>
      <c r="E73" s="33">
        <f t="shared" ref="E73:E74" si="4">(I34+1)*(K34+1)*(M34+1)*(C73+1)-1</f>
        <v>3.9362774584029925E-2</v>
      </c>
      <c r="F73" s="49">
        <f>N34</f>
        <v>0.75013462534810982</v>
      </c>
      <c r="G73" s="53"/>
      <c r="H73" s="53"/>
      <c r="I73" s="53"/>
      <c r="J73" s="53"/>
    </row>
    <row r="74" spans="2:10">
      <c r="B74" s="12" t="s">
        <v>36</v>
      </c>
      <c r="C74" s="18">
        <f t="shared" ref="C74:C75" si="5">(C35+1)*(E35+1)*(G35+1)-1</f>
        <v>2.7812160810914088E-2</v>
      </c>
      <c r="D74" s="19">
        <f t="shared" ref="D74:D75" si="6">H35</f>
        <v>0.38985315565105211</v>
      </c>
      <c r="E74" s="33">
        <f t="shared" si="4"/>
        <v>3.642903201808223E-2</v>
      </c>
      <c r="F74" s="49">
        <f t="shared" ref="F74:F75" si="7">N35</f>
        <v>0.24986537465189015</v>
      </c>
      <c r="G74" s="53"/>
      <c r="H74" s="53"/>
      <c r="I74" s="53"/>
      <c r="J74" s="53"/>
    </row>
    <row r="75" spans="2:10">
      <c r="B75" s="13" t="s">
        <v>44</v>
      </c>
      <c r="C75" s="41">
        <f t="shared" si="5"/>
        <v>5.2854058971312456E-2</v>
      </c>
      <c r="D75" s="42">
        <f t="shared" si="6"/>
        <v>1</v>
      </c>
      <c r="E75" s="38">
        <f>(I36+1)*(K36+1)*(M36+1)*(C75+1)-1</f>
        <v>7.6765624567445734E-2</v>
      </c>
      <c r="F75" s="50">
        <f t="shared" si="7"/>
        <v>1</v>
      </c>
      <c r="G75" s="54"/>
      <c r="H75" s="54"/>
      <c r="I75" s="54"/>
      <c r="J75" s="54"/>
    </row>
    <row r="76" spans="2:10">
      <c r="B76" s="16"/>
      <c r="C76" s="17"/>
      <c r="D76" s="17"/>
      <c r="E76" s="17"/>
      <c r="F76" s="17"/>
      <c r="G76" s="55"/>
      <c r="H76" s="55"/>
      <c r="I76" s="55"/>
      <c r="J76" s="55"/>
    </row>
    <row r="77" spans="2:10" ht="15.75">
      <c r="C77" s="44" t="s">
        <v>0</v>
      </c>
      <c r="D77" s="43"/>
      <c r="E77" s="45"/>
      <c r="F77" s="45"/>
      <c r="G77" s="51"/>
      <c r="H77" s="51"/>
      <c r="I77" s="51"/>
      <c r="J77" s="51"/>
    </row>
    <row r="78" spans="2:10" ht="15.75">
      <c r="B78" s="23" t="s">
        <v>39</v>
      </c>
      <c r="C78" s="57" t="str">
        <f ca="1">CONCATENATE(INDIRECT(CONCATENATE($C$2,$C$4))," - ",INDIRECT(CONCATENATE($C$2,$G$4))," ",$B$4)</f>
        <v>ינואר - מרץ 2019</v>
      </c>
      <c r="D78" s="58"/>
      <c r="E78" s="59" t="str">
        <f ca="1">CONCATENATE(INDIRECT(CONCATENATE($C$2,$C$4))," - ",INDIRECT(CONCATENATE($C$2,$M$4))," ",$B$4)</f>
        <v>ינואר - יוני 2019</v>
      </c>
      <c r="F78" s="60"/>
      <c r="G78" s="61"/>
      <c r="H78" s="61"/>
      <c r="I78" s="61"/>
      <c r="J78" s="61"/>
    </row>
    <row r="79" spans="2:10" ht="30">
      <c r="B79" s="23"/>
      <c r="C79" s="7" t="s">
        <v>2</v>
      </c>
      <c r="D79" s="8" t="s">
        <v>3</v>
      </c>
      <c r="E79" s="27" t="s">
        <v>2</v>
      </c>
      <c r="F79" s="46" t="s">
        <v>3</v>
      </c>
      <c r="G79" s="52"/>
      <c r="H79" s="52"/>
      <c r="I79" s="52"/>
      <c r="J79" s="52"/>
    </row>
    <row r="80" spans="2:10">
      <c r="B80" s="9" t="s">
        <v>37</v>
      </c>
      <c r="C80" s="18">
        <f>(C41+1)*(E41+1)*(G41+1)-1</f>
        <v>4.7974278495697353E-2</v>
      </c>
      <c r="D80" s="19">
        <f>H41</f>
        <v>0.98128691338130358</v>
      </c>
      <c r="E80" s="33">
        <f t="shared" ref="E80:E82" si="8">(I41+1)*(K41+1)*(M41+1)*(C80+1)-1</f>
        <v>7.0716698971308389E-2</v>
      </c>
      <c r="F80" s="49">
        <f>N41</f>
        <v>0.9666698608299934</v>
      </c>
      <c r="G80" s="53"/>
      <c r="H80" s="53"/>
      <c r="I80" s="53"/>
      <c r="J80" s="53"/>
    </row>
    <row r="81" spans="2:10">
      <c r="B81" s="12" t="s">
        <v>38</v>
      </c>
      <c r="C81" s="18">
        <f t="shared" ref="C81:C82" si="9">(C42+1)*(E42+1)*(G42+1)-1</f>
        <v>4.7799465101361349E-3</v>
      </c>
      <c r="D81" s="19">
        <f t="shared" ref="D81:D82" si="10">H42</f>
        <v>1.8713086618696417E-2</v>
      </c>
      <c r="E81" s="33">
        <f t="shared" si="8"/>
        <v>5.8070139820827205E-3</v>
      </c>
      <c r="F81" s="49">
        <f t="shared" ref="F81:F82" si="11">N42</f>
        <v>3.3330139170006663E-2</v>
      </c>
      <c r="G81" s="53"/>
      <c r="H81" s="53"/>
      <c r="I81" s="53"/>
      <c r="J81" s="53"/>
    </row>
    <row r="82" spans="2:10">
      <c r="B82" s="13" t="s">
        <v>44</v>
      </c>
      <c r="C82" s="41">
        <f t="shared" si="9"/>
        <v>5.2854058971312456E-2</v>
      </c>
      <c r="D82" s="42">
        <f t="shared" si="10"/>
        <v>1</v>
      </c>
      <c r="E82" s="38">
        <f t="shared" si="8"/>
        <v>7.6765624567445734E-2</v>
      </c>
      <c r="F82" s="50">
        <f t="shared" si="11"/>
        <v>1</v>
      </c>
      <c r="G82" s="54"/>
      <c r="H82" s="54"/>
      <c r="I82" s="54"/>
      <c r="J82" s="54"/>
    </row>
    <row r="83" spans="2:10">
      <c r="G83" s="56"/>
      <c r="H83" s="56"/>
      <c r="I83" s="56"/>
      <c r="J83" s="56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3">
    <mergeCell ref="C45:F45"/>
    <mergeCell ref="C70:F70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2019-07-24T07:49:58+00:00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BAFAB7-AD6B-4A86-A31A-222B417820AA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F3AE9A2A-F4A5-41D7-AAB9-6812065AE9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2019-07-24T06:32:06Z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