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F82" i="5" l="1"/>
  <c r="E82" i="5"/>
  <c r="F81" i="5"/>
  <c r="E81" i="5"/>
  <c r="F80" i="5"/>
  <c r="E80" i="5"/>
  <c r="F75" i="5"/>
  <c r="E75" i="5"/>
  <c r="F74" i="5"/>
  <c r="E74" i="5"/>
  <c r="F73" i="5"/>
  <c r="E73" i="5"/>
  <c r="F67" i="5"/>
  <c r="E67" i="5"/>
  <c r="F66" i="5"/>
  <c r="E66" i="5"/>
  <c r="F65" i="5"/>
  <c r="E65" i="5"/>
  <c r="F64" i="5"/>
  <c r="E64" i="5"/>
  <c r="F63" i="5"/>
  <c r="E63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C68" i="5" l="1"/>
  <c r="E68" i="5" s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6" i="5"/>
  <c r="C39" i="5"/>
  <c r="C32" i="5"/>
  <c r="E39" i="5"/>
  <c r="G4" i="5" l="1"/>
  <c r="G39" i="5"/>
  <c r="C71" i="5"/>
  <c r="E32" i="5"/>
  <c r="E6" i="5"/>
  <c r="G32" i="5"/>
  <c r="G6" i="5"/>
  <c r="C46" i="5"/>
  <c r="I4" i="5" l="1"/>
  <c r="I39" i="5"/>
  <c r="I6" i="5"/>
  <c r="I32" i="5"/>
  <c r="C78" i="5"/>
  <c r="K4" i="5" l="1"/>
  <c r="K32" i="5"/>
  <c r="K6" i="5"/>
  <c r="K39" i="5"/>
  <c r="M4" i="5" l="1"/>
  <c r="M6" i="5"/>
  <c r="E46" i="5"/>
  <c r="E78" i="5"/>
  <c r="M32" i="5"/>
  <c r="E71" i="5"/>
  <c r="O4" i="5" l="1"/>
  <c r="O6" i="5"/>
  <c r="O32" i="5"/>
  <c r="M39" i="5"/>
  <c r="Q4" i="5" l="1"/>
  <c r="S4" i="5" s="1"/>
  <c r="S32" i="5"/>
  <c r="Q32" i="5"/>
  <c r="S39" i="5"/>
  <c r="Q6" i="5"/>
  <c r="O39" i="5"/>
  <c r="U4" i="5" l="1"/>
  <c r="S6" i="5"/>
  <c r="U32" i="5"/>
  <c r="Q39" i="5"/>
  <c r="U39" i="5"/>
  <c r="W4" i="5" l="1"/>
  <c r="W39" i="5"/>
  <c r="W32" i="5"/>
  <c r="U6" i="5"/>
  <c r="Y4" i="5" l="1"/>
  <c r="Y6" i="5"/>
  <c r="Y39" i="5"/>
  <c r="Y32" i="5"/>
  <c r="W6" i="5"/>
</calcChain>
</file>

<file path=xl/sharedStrings.xml><?xml version="1.0" encoding="utf-8"?>
<sst xmlns="http://schemas.openxmlformats.org/spreadsheetml/2006/main" count="167" uniqueCount="47">
  <si>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</si>
  <si>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</si>
  <si>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</si>
  <si>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</si>
  <si>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</si>
  <si>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</si>
  <si>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</si>
  <si>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</si>
  <si>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</si>
  <si>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</si>
  <si>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</si>
  <si>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</si>
  <si>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</si>
  <si>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</si>
  <si>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</si>
  <si>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</si>
  <si>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</si>
  <si>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</si>
  <si>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</si>
  <si>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</si>
  <si>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</si>
  <si>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</si>
  <si>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</si>
  <si>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</si>
  <si>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</si>
  <si>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</si>
  <si>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</si>
  <si>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</si>
  <si>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</si>
  <si>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</si>
  <si>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</si>
  <si>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</si>
  <si>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</si>
  <si>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</si>
  <si>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</si>
  <si>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</si>
  <si>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</si>
  <si>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</si>
  <si>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</si>
  <si>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</si>
  <si>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</si>
  <si>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</si>
  <si>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</si>
  <si>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</si>
  <si>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</si>
  <si>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</si>
  <si>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לתגמולים ולפיצויים- מסלול אג"ח עד 10%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</si>
</sst>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7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2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0" fontId="2" fillId="4" borderId="20" xfId="0" applyFont="1" applyFill="1" applyBorder="1" applyAlignment="1">
      <alignment horizontal="center" vertical="center" wrapText="1"/>
    </xf>
    <xf numFmtId="10" fontId="2" fillId="4" borderId="20" xfId="421" applyNumberFormat="1" applyFont="1" applyFill="1" applyBorder="1"/>
    <xf numFmtId="10" fontId="3" fillId="4" borderId="20" xfId="421" applyNumberFormat="1" applyFont="1" applyFill="1" applyBorder="1"/>
    <xf numFmtId="10" fontId="2" fillId="4" borderId="21" xfId="421" applyNumberFormat="1" applyFont="1" applyFill="1" applyBorder="1"/>
    <xf numFmtId="10" fontId="3" fillId="4" borderId="21" xfId="421" applyNumberFormat="1" applyFont="1" applyFill="1" applyBorder="1"/>
    <xf numFmtId="10" fontId="3" fillId="2" borderId="22" xfId="421" applyNumberFormat="1" applyFont="1" applyFill="1" applyBorder="1"/>
    <xf numFmtId="10" fontId="3" fillId="2" borderId="23" xfId="421" applyNumberFormat="1" applyFont="1" applyFill="1" applyBorder="1"/>
    <xf numFmtId="10" fontId="3" fillId="4" borderId="22" xfId="421" applyNumberFormat="1" applyFont="1" applyFill="1" applyBorder="1"/>
    <xf numFmtId="10" fontId="3" fillId="4" borderId="23" xfId="421" applyNumberFormat="1" applyFont="1" applyFill="1" applyBorder="1"/>
    <xf numFmtId="0" fontId="19" fillId="0" borderId="0" xfId="0" applyFont="1" applyFill="1" applyBorder="1"/>
    <xf numFmtId="17" fontId="6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0" fontId="2" fillId="0" borderId="0" xfId="0" applyFont="1" applyFill="1" applyBorder="1"/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0" borderId="0" xfId="421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5" width="7" style="1" bestFit="1" customWidth="1"/>
    <col min="6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63" t="s">
        <v>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-3.4461483378411437E-4</v>
      </c>
      <c r="D8" s="11">
        <v>6.0315278301488591E-2</v>
      </c>
      <c r="E8" s="29">
        <v>-1.4193602260246426E-4</v>
      </c>
      <c r="F8" s="30">
        <v>5.381332647012449E-2</v>
      </c>
      <c r="G8" s="10">
        <v>1.5867560763721373E-4</v>
      </c>
      <c r="H8" s="11">
        <v>5.323092234724517E-2</v>
      </c>
      <c r="I8" s="29">
        <v>-2.3419960539759907E-5</v>
      </c>
      <c r="J8" s="30">
        <v>5.1505264038074657E-2</v>
      </c>
      <c r="K8" s="10">
        <v>1.5455119085438414E-4</v>
      </c>
      <c r="L8" s="11">
        <v>4.6972533335973329E-2</v>
      </c>
      <c r="M8" s="29">
        <v>-2.5785834090323508E-4</v>
      </c>
      <c r="N8" s="30">
        <v>6.7146983539250374E-2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4.8473539693448756E-3</v>
      </c>
      <c r="D9" s="11">
        <v>0.34097644759867363</v>
      </c>
      <c r="E9" s="29">
        <v>2.2529854096951141E-3</v>
      </c>
      <c r="F9" s="30">
        <v>0.34011999686572203</v>
      </c>
      <c r="G9" s="10">
        <v>2.9025040193701806E-3</v>
      </c>
      <c r="H9" s="11">
        <v>0.34396416122255496</v>
      </c>
      <c r="I9" s="29">
        <v>1.4023575125902922E-3</v>
      </c>
      <c r="J9" s="30">
        <v>0.34401084212764788</v>
      </c>
      <c r="K9" s="10">
        <v>1.7299355735053792E-3</v>
      </c>
      <c r="L9" s="11">
        <v>0.3439993998753787</v>
      </c>
      <c r="M9" s="29">
        <v>2.4967726356873183E-3</v>
      </c>
      <c r="N9" s="30">
        <v>0.34664560483942797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4.1819303570602012E-3</v>
      </c>
      <c r="D12" s="11">
        <v>0.33151632052854513</v>
      </c>
      <c r="E12" s="29">
        <v>3.547900330219286E-3</v>
      </c>
      <c r="F12" s="30">
        <v>0.33173544104296332</v>
      </c>
      <c r="G12" s="10">
        <v>3.0582109729994007E-3</v>
      </c>
      <c r="H12" s="11">
        <v>0.32206801419378722</v>
      </c>
      <c r="I12" s="29">
        <v>3.3720581565313619E-3</v>
      </c>
      <c r="J12" s="30">
        <v>0.35784991385363185</v>
      </c>
      <c r="K12" s="10">
        <v>8.1656776253526576E-4</v>
      </c>
      <c r="L12" s="11">
        <v>0.38092474240416924</v>
      </c>
      <c r="M12" s="29">
        <v>4.3370384336290776E-3</v>
      </c>
      <c r="N12" s="30">
        <v>0.3815304527945429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3.6242722445083836E-4</v>
      </c>
      <c r="D13" s="11">
        <v>1.003942525839536E-2</v>
      </c>
      <c r="E13" s="29">
        <v>1.2131435983642701E-4</v>
      </c>
      <c r="F13" s="30">
        <v>1.0502518719383363E-2</v>
      </c>
      <c r="G13" s="10">
        <v>1.4989263462996649E-4</v>
      </c>
      <c r="H13" s="11">
        <v>1.0533110742714152E-2</v>
      </c>
      <c r="I13" s="29">
        <v>1.7230633036002121E-4</v>
      </c>
      <c r="J13" s="30">
        <v>1.0512183366769482E-2</v>
      </c>
      <c r="K13" s="10">
        <v>1.9486675202756227E-5</v>
      </c>
      <c r="L13" s="11">
        <v>1.0915415689301494E-2</v>
      </c>
      <c r="M13" s="29">
        <v>6.4396332730299081E-5</v>
      </c>
      <c r="N13" s="30">
        <v>1.125459337552513E-2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1.4449555058362014E-3</v>
      </c>
      <c r="D14" s="11">
        <v>3.0843003412498283E-2</v>
      </c>
      <c r="E14" s="29">
        <v>4.9580874437235849E-4</v>
      </c>
      <c r="F14" s="30">
        <v>3.0912189736253384E-2</v>
      </c>
      <c r="G14" s="10">
        <v>-2.6393195253895311E-4</v>
      </c>
      <c r="H14" s="11">
        <v>2.9866944401360052E-2</v>
      </c>
      <c r="I14" s="29">
        <v>9.9278388958913056E-4</v>
      </c>
      <c r="J14" s="30">
        <v>3.0023591770882426E-2</v>
      </c>
      <c r="K14" s="10">
        <v>-2.9501553375551205E-4</v>
      </c>
      <c r="L14" s="11">
        <v>3.0041308846882355E-2</v>
      </c>
      <c r="M14" s="29">
        <v>1.0196842551648338E-3</v>
      </c>
      <c r="N14" s="30">
        <v>3.5474978035319564E-2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2.4185680066517532E-3</v>
      </c>
      <c r="D15" s="11">
        <v>0.18378905925120673</v>
      </c>
      <c r="E15" s="29">
        <v>5.4692233414763342E-4</v>
      </c>
      <c r="F15" s="30">
        <v>0.18286292701036536</v>
      </c>
      <c r="G15" s="10">
        <v>3.2655899989923421E-3</v>
      </c>
      <c r="H15" s="11">
        <v>0.1934244739972292</v>
      </c>
      <c r="I15" s="29">
        <v>6.2929829417011636E-4</v>
      </c>
      <c r="J15" s="30">
        <v>0.13611223239681983</v>
      </c>
      <c r="K15" s="10">
        <v>-3.2605835360858637E-3</v>
      </c>
      <c r="L15" s="11">
        <v>0.10235744801944817</v>
      </c>
      <c r="M15" s="29">
        <v>1.3630403177629564E-3</v>
      </c>
      <c r="N15" s="30">
        <v>6.7941847006810288E-2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6.7260371845892581E-5</v>
      </c>
      <c r="D16" s="11">
        <v>2.2007131244840265E-2</v>
      </c>
      <c r="E16" s="29">
        <v>-6.5272923211414483E-5</v>
      </c>
      <c r="F16" s="30">
        <v>2.1705282772546061E-2</v>
      </c>
      <c r="G16" s="10">
        <v>5.7534605192022551E-4</v>
      </c>
      <c r="H16" s="11">
        <v>2.1713150797880335E-2</v>
      </c>
      <c r="I16" s="29">
        <v>1.7713421088134075E-4</v>
      </c>
      <c r="J16" s="30">
        <v>4.160744789762813E-2</v>
      </c>
      <c r="K16" s="10">
        <v>-9.5875936780430557E-5</v>
      </c>
      <c r="L16" s="11">
        <v>5.3030579379002407E-2</v>
      </c>
      <c r="M16" s="29">
        <v>2.9852487476583094E-4</v>
      </c>
      <c r="N16" s="30">
        <v>5.63398347327521E-2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2.4782725366037066E-7</v>
      </c>
      <c r="D18" s="11">
        <v>8.4006576943987409E-7</v>
      </c>
      <c r="E18" s="29">
        <v>-4.6404002650874977E-8</v>
      </c>
      <c r="F18" s="30">
        <v>6.3604400118291558E-7</v>
      </c>
      <c r="G18" s="10">
        <v>6.4012394029094302E-8</v>
      </c>
      <c r="H18" s="11">
        <v>8.2254693552946956E-7</v>
      </c>
      <c r="I18" s="29">
        <v>-5.4692551254388125E-7</v>
      </c>
      <c r="J18" s="30">
        <v>7.0082479814793567E-7</v>
      </c>
      <c r="K18" s="10">
        <v>-1.0579886295755342E-8</v>
      </c>
      <c r="L18" s="11">
        <v>2.8015233090951186E-7</v>
      </c>
      <c r="M18" s="29">
        <v>1.718522471816627E-9</v>
      </c>
      <c r="N18" s="30">
        <v>2.8558480105185752E-7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3.5612746364900513E-3</v>
      </c>
      <c r="D19" s="11">
        <v>-6.2058565888326181E-3</v>
      </c>
      <c r="E19" s="29">
        <v>1.2249836164051362E-3</v>
      </c>
      <c r="F19" s="30">
        <v>-4.3028207388940802E-3</v>
      </c>
      <c r="G19" s="10">
        <v>-1.162604508162258E-3</v>
      </c>
      <c r="H19" s="11">
        <v>-3.6615114321570459E-3</v>
      </c>
      <c r="I19" s="29">
        <v>7.8459453378336647E-4</v>
      </c>
      <c r="J19" s="30">
        <v>-2.8689422261265777E-3</v>
      </c>
      <c r="K19" s="10">
        <v>-3.1592413958517602E-4</v>
      </c>
      <c r="L19" s="11">
        <v>-1.9022861272018755E-3</v>
      </c>
      <c r="M19" s="29">
        <v>2.4894961735894734E-3</v>
      </c>
      <c r="N19" s="30">
        <v>4.7953063963714079E-5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-2.7559602760304939E-6</v>
      </c>
      <c r="L20" s="11">
        <v>-1.7231727484686666E-6</v>
      </c>
      <c r="M20" s="29">
        <v>-2.7829489189896528E-5</v>
      </c>
      <c r="N20" s="30">
        <v>8.1280317151713902E-5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3.7788901962493847E-5</v>
      </c>
      <c r="F21" s="30">
        <v>4.9874447962042889E-3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2.6059693485063694E-4</v>
      </c>
      <c r="D22" s="11">
        <v>2.6718350927415112E-2</v>
      </c>
      <c r="E22" s="29">
        <v>1.7955165317807813E-4</v>
      </c>
      <c r="F22" s="30">
        <v>2.7663057281330568E-2</v>
      </c>
      <c r="G22" s="10">
        <v>3.5089539765044317E-4</v>
      </c>
      <c r="H22" s="11">
        <v>2.8859911182450734E-2</v>
      </c>
      <c r="I22" s="29">
        <v>2.5373606655406528E-4</v>
      </c>
      <c r="J22" s="30">
        <v>3.1246765949874224E-2</v>
      </c>
      <c r="K22" s="10">
        <v>1.8213679118035336E-4</v>
      </c>
      <c r="L22" s="11">
        <v>3.3662301597463737E-2</v>
      </c>
      <c r="M22" s="29">
        <v>4.1673308824086971E-4</v>
      </c>
      <c r="N22" s="30">
        <v>3.3536186710455156E-2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>
        <v>0</v>
      </c>
      <c r="J26" s="30">
        <v>0</v>
      </c>
      <c r="K26" s="10">
        <v>0</v>
      </c>
      <c r="L26" s="11">
        <v>0</v>
      </c>
      <c r="M26" s="29">
        <v>0</v>
      </c>
      <c r="N26" s="30">
        <v>0</v>
      </c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1.6799999999999999E-2</v>
      </c>
      <c r="D27" s="15">
        <v>0.99999999999999978</v>
      </c>
      <c r="E27" s="31">
        <v>8.199999999999999E-3</v>
      </c>
      <c r="F27" s="32">
        <v>0.99999999999999978</v>
      </c>
      <c r="G27" s="14">
        <v>9.0346422348925905E-3</v>
      </c>
      <c r="H27" s="15">
        <v>1.0000000000000004</v>
      </c>
      <c r="I27" s="31">
        <v>7.76030210840739E-3</v>
      </c>
      <c r="J27" s="32">
        <v>1.0000000000000002</v>
      </c>
      <c r="K27" s="14">
        <v>-1.06748769309117E-3</v>
      </c>
      <c r="L27" s="15">
        <v>0.99999999999999989</v>
      </c>
      <c r="M27" s="31">
        <v>1.2200000000000001E-2</v>
      </c>
      <c r="N27" s="32">
        <v>0.99999999999999989</v>
      </c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68">
        <v>2101</v>
      </c>
      <c r="D28" s="69"/>
      <c r="E28" s="66">
        <v>1040</v>
      </c>
      <c r="F28" s="67"/>
      <c r="G28" s="68">
        <v>1163</v>
      </c>
      <c r="H28" s="69"/>
      <c r="I28" s="66">
        <v>1022</v>
      </c>
      <c r="J28" s="67"/>
      <c r="K28" s="68">
        <v>-130.55000000000001</v>
      </c>
      <c r="L28" s="69"/>
      <c r="M28" s="66">
        <v>1546.03</v>
      </c>
      <c r="N28" s="67"/>
      <c r="O28" s="68"/>
      <c r="P28" s="69"/>
      <c r="Q28" s="66"/>
      <c r="R28" s="67"/>
      <c r="S28" s="68"/>
      <c r="T28" s="69"/>
      <c r="U28" s="66"/>
      <c r="V28" s="67"/>
      <c r="W28" s="68"/>
      <c r="X28" s="69"/>
      <c r="Y28" s="66"/>
      <c r="Z28" s="67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63" t="s"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1.4481253560849944E-2</v>
      </c>
      <c r="D34" s="19">
        <v>0.81199907232579993</v>
      </c>
      <c r="E34" s="33">
        <v>7.9989777999818889E-3</v>
      </c>
      <c r="F34" s="34">
        <v>0.81211067617837795</v>
      </c>
      <c r="G34" s="18">
        <v>5.4021422085159046E-3</v>
      </c>
      <c r="H34" s="19">
        <v>0.81206546542422164</v>
      </c>
      <c r="I34" s="33">
        <v>6.1877112211833072E-3</v>
      </c>
      <c r="J34" s="34">
        <v>0.81319264770488897</v>
      </c>
      <c r="K34" s="18">
        <v>2.433531805530922E-3</v>
      </c>
      <c r="L34" s="19">
        <v>0.81410217925135286</v>
      </c>
      <c r="M34" s="33">
        <v>7.9551948171219435E-3</v>
      </c>
      <c r="N34" s="34">
        <v>0.83976502209189585</v>
      </c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2.3187464391500549E-3</v>
      </c>
      <c r="D35" s="11">
        <v>0.18800092767420018</v>
      </c>
      <c r="E35" s="29">
        <v>2.0102220001810988E-4</v>
      </c>
      <c r="F35" s="30">
        <v>0.18788932382162199</v>
      </c>
      <c r="G35" s="10">
        <v>3.6325000263766872E-3</v>
      </c>
      <c r="H35" s="11">
        <v>0.18793453457577841</v>
      </c>
      <c r="I35" s="29">
        <v>1.5725908872240831E-3</v>
      </c>
      <c r="J35" s="30">
        <v>0.18680735229511097</v>
      </c>
      <c r="K35" s="10">
        <v>-3.5010194986220917E-3</v>
      </c>
      <c r="L35" s="11">
        <v>0.18589782074864711</v>
      </c>
      <c r="M35" s="29">
        <v>4.244805182878059E-3</v>
      </c>
      <c r="N35" s="30">
        <v>0.16023497790810418</v>
      </c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1.6799999999999999E-2</v>
      </c>
      <c r="D36" s="15">
        <v>1</v>
      </c>
      <c r="E36" s="31">
        <v>8.199999999999999E-3</v>
      </c>
      <c r="F36" s="32">
        <v>1</v>
      </c>
      <c r="G36" s="14">
        <v>9.0346422348925905E-3</v>
      </c>
      <c r="H36" s="15">
        <v>1</v>
      </c>
      <c r="I36" s="31">
        <v>7.76030210840739E-3</v>
      </c>
      <c r="J36" s="32">
        <v>1</v>
      </c>
      <c r="K36" s="14">
        <v>-1.06748769309117E-3</v>
      </c>
      <c r="L36" s="15">
        <v>1</v>
      </c>
      <c r="M36" s="31">
        <v>1.2200000000000001E-2</v>
      </c>
      <c r="N36" s="32">
        <v>1</v>
      </c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63" t="s"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1.2692640057761188E-2</v>
      </c>
      <c r="D41" s="19">
        <v>0.96803480658642305</v>
      </c>
      <c r="E41" s="33">
        <v>6.6881656475159656E-3</v>
      </c>
      <c r="F41" s="34">
        <v>0.96465035551739908</v>
      </c>
      <c r="G41" s="18">
        <v>9.7391969712580465E-3</v>
      </c>
      <c r="H41" s="19">
        <v>0.96293858721106884</v>
      </c>
      <c r="I41" s="33">
        <v>6.5542847007292199E-3</v>
      </c>
      <c r="J41" s="34">
        <v>0.95981232494279844</v>
      </c>
      <c r="K41" s="18">
        <v>-8.8919905401326057E-4</v>
      </c>
      <c r="L41" s="19">
        <v>0.9559432297043462</v>
      </c>
      <c r="M41" s="33">
        <v>1.0703257591130251E-2</v>
      </c>
      <c r="N41" s="34">
        <v>0.95405659718494584</v>
      </c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4.1073599422388083E-3</v>
      </c>
      <c r="D42" s="11">
        <v>3.1965193413576946E-2</v>
      </c>
      <c r="E42" s="29">
        <v>1.5118343524840327E-3</v>
      </c>
      <c r="F42" s="30">
        <v>3.5349644482600903E-2</v>
      </c>
      <c r="G42" s="10">
        <v>-7.0455473636545681E-4</v>
      </c>
      <c r="H42" s="11">
        <v>3.7061412788931165E-2</v>
      </c>
      <c r="I42" s="29">
        <v>1.2060174076781714E-3</v>
      </c>
      <c r="J42" s="30">
        <v>4.0187675057201534E-2</v>
      </c>
      <c r="K42" s="10">
        <v>-1.7828863907790943E-4</v>
      </c>
      <c r="L42" s="11">
        <v>4.4056770295653754E-2</v>
      </c>
      <c r="M42" s="29">
        <v>1.4967424088697479E-3</v>
      </c>
      <c r="N42" s="30">
        <v>4.5943402815054157E-2</v>
      </c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1.6799999999999999E-2</v>
      </c>
      <c r="D43" s="15">
        <v>1</v>
      </c>
      <c r="E43" s="31">
        <v>8.199999999999999E-3</v>
      </c>
      <c r="F43" s="32">
        <v>1</v>
      </c>
      <c r="G43" s="48">
        <v>9.0346422348925905E-3</v>
      </c>
      <c r="H43" s="49">
        <v>1</v>
      </c>
      <c r="I43" s="50">
        <v>7.76030210840739E-3</v>
      </c>
      <c r="J43" s="51">
        <v>1</v>
      </c>
      <c r="K43" s="14">
        <v>-1.06748769309117E-3</v>
      </c>
      <c r="L43" s="15">
        <v>1</v>
      </c>
      <c r="M43" s="31">
        <v>1.2200000000000001E-2</v>
      </c>
      <c r="N43" s="32">
        <v>1</v>
      </c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G44" s="52"/>
      <c r="H44" s="52"/>
      <c r="I44" s="52"/>
      <c r="J44" s="52"/>
    </row>
    <row r="45" spans="2:26" ht="15.75">
      <c r="C45" s="63" t="s">
        <v>0</v>
      </c>
      <c r="D45" s="64"/>
      <c r="E45" s="64"/>
      <c r="F45" s="64"/>
      <c r="G45" s="53"/>
      <c r="H45" s="53"/>
      <c r="I45" s="53"/>
      <c r="J45" s="53"/>
    </row>
    <row r="46" spans="2:26" ht="15.75">
      <c r="B46" s="23" t="s">
        <v>39</v>
      </c>
      <c r="C46" s="58" t="str">
        <f ca="1">CONCATENATE(INDIRECT(CONCATENATE($C$2,C4))," - ",INDIRECT(CONCATENATE($C$2,G4))," ",$B$4)</f>
        <v>ינואר - מרץ 2019</v>
      </c>
      <c r="D46" s="59"/>
      <c r="E46" s="60" t="str">
        <f ca="1">CONCATENATE(INDIRECT(CONCATENATE($C$2,C4))," - ",INDIRECT(CONCATENATE($C$2,M4))," ",$B$4)</f>
        <v>ינואר - יוני 2019</v>
      </c>
      <c r="F46" s="61"/>
      <c r="G46" s="62"/>
      <c r="H46" s="62"/>
      <c r="I46" s="62"/>
      <c r="J46" s="62"/>
    </row>
    <row r="47" spans="2:26" ht="30">
      <c r="B47" s="23"/>
      <c r="C47" s="7" t="s">
        <v>2</v>
      </c>
      <c r="D47" s="8" t="s">
        <v>3</v>
      </c>
      <c r="E47" s="27" t="s">
        <v>2</v>
      </c>
      <c r="F47" s="43" t="s">
        <v>3</v>
      </c>
      <c r="G47" s="54"/>
      <c r="H47" s="54"/>
      <c r="I47" s="54"/>
      <c r="J47" s="54"/>
    </row>
    <row r="48" spans="2:26">
      <c r="B48" s="9" t="s">
        <v>5</v>
      </c>
      <c r="C48" s="10">
        <f>(C8+1)*(E8+1)*(G8+1)-1</f>
        <v>-3.279035314819323E-4</v>
      </c>
      <c r="D48" s="11">
        <f>H8</f>
        <v>5.323092234724517E-2</v>
      </c>
      <c r="E48" s="29">
        <f t="shared" ref="E48:E66" si="0">(I8+1)*(K8+1)*(M8+1)*(C48+1)-1</f>
        <v>-4.5462650746042055E-4</v>
      </c>
      <c r="F48" s="44">
        <f>N8</f>
        <v>6.7146983539250374E-2</v>
      </c>
      <c r="G48" s="55"/>
      <c r="H48" s="55"/>
      <c r="I48" s="55"/>
      <c r="J48" s="55"/>
    </row>
    <row r="49" spans="2:10">
      <c r="B49" s="12" t="s">
        <v>7</v>
      </c>
      <c r="C49" s="10">
        <f t="shared" ref="C49:C67" si="1">(C9+1)*(E9+1)*(G9+1)-1</f>
        <v>1.0034404878063174E-2</v>
      </c>
      <c r="D49" s="11">
        <f t="shared" ref="D49:D67" si="2">H9</f>
        <v>0.34396416122255496</v>
      </c>
      <c r="E49" s="29">
        <f t="shared" si="0"/>
        <v>1.5730310472768183E-2</v>
      </c>
      <c r="F49" s="44">
        <f t="shared" ref="F49:F67" si="3">N9</f>
        <v>0.34664560483942797</v>
      </c>
      <c r="G49" s="55"/>
      <c r="H49" s="55"/>
      <c r="I49" s="55"/>
      <c r="J49" s="55"/>
    </row>
    <row r="50" spans="2:10">
      <c r="B50" s="12" t="s">
        <v>9</v>
      </c>
      <c r="C50" s="10">
        <f t="shared" si="1"/>
        <v>0</v>
      </c>
      <c r="D50" s="11">
        <f t="shared" si="2"/>
        <v>0</v>
      </c>
      <c r="E50" s="29">
        <f t="shared" si="0"/>
        <v>0</v>
      </c>
      <c r="F50" s="44">
        <f t="shared" si="3"/>
        <v>0</v>
      </c>
      <c r="G50" s="55"/>
      <c r="H50" s="55"/>
      <c r="I50" s="55"/>
      <c r="J50" s="55"/>
    </row>
    <row r="51" spans="2:10">
      <c r="B51" s="12" t="s">
        <v>11</v>
      </c>
      <c r="C51" s="10">
        <f t="shared" si="1"/>
        <v>0</v>
      </c>
      <c r="D51" s="11">
        <f t="shared" si="2"/>
        <v>0</v>
      </c>
      <c r="E51" s="29">
        <f t="shared" si="0"/>
        <v>0</v>
      </c>
      <c r="F51" s="44">
        <f t="shared" si="3"/>
        <v>0</v>
      </c>
      <c r="G51" s="55"/>
      <c r="H51" s="55"/>
      <c r="I51" s="55"/>
      <c r="J51" s="55"/>
    </row>
    <row r="52" spans="2:10">
      <c r="B52" s="12" t="s">
        <v>13</v>
      </c>
      <c r="C52" s="10">
        <f t="shared" si="1"/>
        <v>1.0826563560297542E-2</v>
      </c>
      <c r="D52" s="11">
        <f t="shared" si="2"/>
        <v>0.32206801419378722</v>
      </c>
      <c r="E52" s="29">
        <f t="shared" si="0"/>
        <v>1.9465689865923341E-2</v>
      </c>
      <c r="F52" s="44">
        <f t="shared" si="3"/>
        <v>0.3815304527945429</v>
      </c>
      <c r="G52" s="55"/>
      <c r="H52" s="55"/>
      <c r="I52" s="55"/>
      <c r="J52" s="55"/>
    </row>
    <row r="53" spans="2:10">
      <c r="B53" s="12" t="s">
        <v>15</v>
      </c>
      <c r="C53" s="10">
        <f t="shared" si="1"/>
        <v>6.3375070243498755E-4</v>
      </c>
      <c r="D53" s="11">
        <f t="shared" si="2"/>
        <v>1.0533110742714152E-2</v>
      </c>
      <c r="E53" s="29">
        <f t="shared" si="0"/>
        <v>8.9011811951644759E-4</v>
      </c>
      <c r="F53" s="44">
        <f t="shared" si="3"/>
        <v>1.125459337552513E-2</v>
      </c>
      <c r="G53" s="55"/>
      <c r="H53" s="55"/>
      <c r="I53" s="55"/>
      <c r="J53" s="55"/>
    </row>
    <row r="54" spans="2:10">
      <c r="B54" s="12" t="s">
        <v>17</v>
      </c>
      <c r="C54" s="10">
        <f t="shared" si="1"/>
        <v>1.6770363004598998E-3</v>
      </c>
      <c r="D54" s="11">
        <f t="shared" si="2"/>
        <v>2.9866944401360052E-2</v>
      </c>
      <c r="E54" s="29">
        <f t="shared" si="0"/>
        <v>3.3977881614508654E-3</v>
      </c>
      <c r="F54" s="44">
        <f t="shared" si="3"/>
        <v>3.5474978035319564E-2</v>
      </c>
      <c r="G54" s="55"/>
      <c r="H54" s="55"/>
      <c r="I54" s="55"/>
      <c r="J54" s="55"/>
    </row>
    <row r="55" spans="2:10">
      <c r="B55" s="12" t="s">
        <v>19</v>
      </c>
      <c r="C55" s="10">
        <f t="shared" si="1"/>
        <v>6.2420915038712277E-3</v>
      </c>
      <c r="D55" s="11">
        <f t="shared" si="2"/>
        <v>0.1934244739972292</v>
      </c>
      <c r="E55" s="29">
        <f t="shared" si="0"/>
        <v>4.9602536414898868E-3</v>
      </c>
      <c r="F55" s="44">
        <f t="shared" si="3"/>
        <v>6.7941847006810288E-2</v>
      </c>
      <c r="G55" s="55"/>
      <c r="H55" s="55"/>
      <c r="I55" s="55"/>
      <c r="J55" s="55"/>
    </row>
    <row r="56" spans="2:10">
      <c r="B56" s="12" t="s">
        <v>21</v>
      </c>
      <c r="C56" s="10">
        <f t="shared" si="1"/>
        <v>5.7733025121842196E-4</v>
      </c>
      <c r="D56" s="11">
        <f t="shared" si="2"/>
        <v>2.1713150797880335E-2</v>
      </c>
      <c r="E56" s="29">
        <f t="shared" si="0"/>
        <v>9.5733993422064678E-4</v>
      </c>
      <c r="F56" s="44">
        <f t="shared" si="3"/>
        <v>5.63398347327521E-2</v>
      </c>
      <c r="G56" s="55"/>
      <c r="H56" s="55"/>
      <c r="I56" s="55"/>
      <c r="J56" s="55"/>
    </row>
    <row r="57" spans="2:10">
      <c r="B57" s="12" t="s">
        <v>23</v>
      </c>
      <c r="C57" s="10">
        <f t="shared" si="1"/>
        <v>0</v>
      </c>
      <c r="D57" s="11">
        <f t="shared" si="2"/>
        <v>0</v>
      </c>
      <c r="E57" s="29">
        <f t="shared" si="0"/>
        <v>0</v>
      </c>
      <c r="F57" s="44">
        <f t="shared" si="3"/>
        <v>0</v>
      </c>
      <c r="G57" s="55"/>
      <c r="H57" s="55"/>
      <c r="I57" s="55"/>
      <c r="J57" s="55"/>
    </row>
    <row r="58" spans="2:10">
      <c r="B58" s="12" t="s">
        <v>25</v>
      </c>
      <c r="C58" s="10">
        <f t="shared" si="1"/>
        <v>2.6543564635161943E-7</v>
      </c>
      <c r="D58" s="11">
        <f t="shared" si="2"/>
        <v>8.2254693552946956E-7</v>
      </c>
      <c r="E58" s="29">
        <f t="shared" si="0"/>
        <v>-2.9035137283361934E-7</v>
      </c>
      <c r="F58" s="44">
        <f t="shared" si="3"/>
        <v>2.8558480105185752E-7</v>
      </c>
      <c r="G58" s="55"/>
      <c r="H58" s="55"/>
      <c r="I58" s="55"/>
      <c r="J58" s="55"/>
    </row>
    <row r="59" spans="2:10">
      <c r="B59" s="12" t="s">
        <v>26</v>
      </c>
      <c r="C59" s="10">
        <f t="shared" si="1"/>
        <v>3.6224466505283548E-3</v>
      </c>
      <c r="D59" s="11">
        <f t="shared" si="2"/>
        <v>-3.6615114321570459E-3</v>
      </c>
      <c r="E59" s="29">
        <f t="shared" si="0"/>
        <v>6.5922506089752808E-3</v>
      </c>
      <c r="F59" s="44">
        <f t="shared" si="3"/>
        <v>4.7953063963714079E-5</v>
      </c>
      <c r="G59" s="55"/>
      <c r="H59" s="55"/>
      <c r="I59" s="55"/>
      <c r="J59" s="55"/>
    </row>
    <row r="60" spans="2:10">
      <c r="B60" s="12" t="s">
        <v>27</v>
      </c>
      <c r="C60" s="10">
        <f t="shared" si="1"/>
        <v>0</v>
      </c>
      <c r="D60" s="11">
        <f t="shared" si="2"/>
        <v>0</v>
      </c>
      <c r="E60" s="29">
        <f t="shared" si="0"/>
        <v>-3.0585372768898722E-5</v>
      </c>
      <c r="F60" s="44">
        <f t="shared" si="3"/>
        <v>8.1280317151713902E-5</v>
      </c>
      <c r="G60" s="55"/>
      <c r="H60" s="55"/>
      <c r="I60" s="55"/>
      <c r="J60" s="55"/>
    </row>
    <row r="61" spans="2:10">
      <c r="B61" s="12" t="s">
        <v>28</v>
      </c>
      <c r="C61" s="10">
        <f t="shared" si="1"/>
        <v>3.7788901962487742E-5</v>
      </c>
      <c r="D61" s="11">
        <f t="shared" si="2"/>
        <v>0</v>
      </c>
      <c r="E61" s="29">
        <f t="shared" si="0"/>
        <v>3.7788901962487742E-5</v>
      </c>
      <c r="F61" s="44">
        <f t="shared" si="3"/>
        <v>0</v>
      </c>
      <c r="G61" s="55"/>
      <c r="H61" s="55"/>
      <c r="I61" s="55"/>
      <c r="J61" s="55"/>
    </row>
    <row r="62" spans="2:10">
      <c r="B62" s="12" t="s">
        <v>29</v>
      </c>
      <c r="C62" s="10">
        <f t="shared" si="1"/>
        <v>7.9124523882234676E-4</v>
      </c>
      <c r="D62" s="11">
        <f t="shared" si="2"/>
        <v>2.8859911182450734E-2</v>
      </c>
      <c r="E62" s="29">
        <f t="shared" si="0"/>
        <v>1.6447538620734115E-3</v>
      </c>
      <c r="F62" s="44">
        <f t="shared" si="3"/>
        <v>3.3536186710455156E-2</v>
      </c>
      <c r="G62" s="55"/>
      <c r="H62" s="55"/>
      <c r="I62" s="55"/>
      <c r="J62" s="55"/>
    </row>
    <row r="63" spans="2:10">
      <c r="B63" s="12" t="s">
        <v>30</v>
      </c>
      <c r="C63" s="10">
        <f t="shared" si="1"/>
        <v>0</v>
      </c>
      <c r="D63" s="11">
        <f t="shared" si="2"/>
        <v>0</v>
      </c>
      <c r="E63" s="29">
        <f t="shared" si="0"/>
        <v>0</v>
      </c>
      <c r="F63" s="44">
        <f t="shared" si="3"/>
        <v>0</v>
      </c>
      <c r="G63" s="55"/>
      <c r="H63" s="55"/>
      <c r="I63" s="55"/>
      <c r="J63" s="55"/>
    </row>
    <row r="64" spans="2:10">
      <c r="B64" s="12" t="s">
        <v>31</v>
      </c>
      <c r="C64" s="10">
        <f t="shared" si="1"/>
        <v>0</v>
      </c>
      <c r="D64" s="11">
        <f t="shared" si="2"/>
        <v>0</v>
      </c>
      <c r="E64" s="29">
        <f t="shared" si="0"/>
        <v>0</v>
      </c>
      <c r="F64" s="44">
        <f t="shared" si="3"/>
        <v>0</v>
      </c>
      <c r="G64" s="55"/>
      <c r="H64" s="55"/>
      <c r="I64" s="55"/>
      <c r="J64" s="55"/>
    </row>
    <row r="65" spans="2:10">
      <c r="B65" s="12" t="s">
        <v>32</v>
      </c>
      <c r="C65" s="10">
        <f t="shared" si="1"/>
        <v>0</v>
      </c>
      <c r="D65" s="11">
        <f t="shared" si="2"/>
        <v>0</v>
      </c>
      <c r="E65" s="29">
        <f t="shared" si="0"/>
        <v>0</v>
      </c>
      <c r="F65" s="44">
        <f t="shared" si="3"/>
        <v>0</v>
      </c>
      <c r="G65" s="55"/>
      <c r="H65" s="55"/>
      <c r="I65" s="55"/>
      <c r="J65" s="55"/>
    </row>
    <row r="66" spans="2:10">
      <c r="B66" s="12" t="s">
        <v>33</v>
      </c>
      <c r="C66" s="10">
        <f t="shared" si="1"/>
        <v>0</v>
      </c>
      <c r="D66" s="11">
        <f t="shared" si="2"/>
        <v>0</v>
      </c>
      <c r="E66" s="29">
        <f t="shared" si="0"/>
        <v>0</v>
      </c>
      <c r="F66" s="44">
        <f t="shared" si="3"/>
        <v>0</v>
      </c>
      <c r="G66" s="55"/>
      <c r="H66" s="55"/>
      <c r="I66" s="55"/>
      <c r="J66" s="55"/>
    </row>
    <row r="67" spans="2:10">
      <c r="B67" s="13" t="s">
        <v>44</v>
      </c>
      <c r="C67" s="41">
        <f t="shared" si="1"/>
        <v>3.4399512903079188E-2</v>
      </c>
      <c r="D67" s="42">
        <f t="shared" si="2"/>
        <v>1.0000000000000004</v>
      </c>
      <c r="E67" s="37">
        <f>(I27+1)*(K27+1)*(M27+1)*(C67+1)-1</f>
        <v>5.4018018532889123E-2</v>
      </c>
      <c r="F67" s="45">
        <f t="shared" si="3"/>
        <v>0.99999999999999989</v>
      </c>
      <c r="G67" s="56"/>
      <c r="H67" s="56"/>
      <c r="I67" s="56"/>
      <c r="J67" s="56"/>
    </row>
    <row r="68" spans="2:10">
      <c r="B68" s="35" t="s">
        <v>40</v>
      </c>
      <c r="C68" s="68">
        <f>C28+E28+G28</f>
        <v>4304</v>
      </c>
      <c r="D68" s="69"/>
      <c r="E68" s="66">
        <f>I28+K28+M28+C68</f>
        <v>6741.48</v>
      </c>
      <c r="F68" s="70"/>
      <c r="G68" s="71"/>
      <c r="H68" s="71"/>
      <c r="I68" s="71"/>
      <c r="J68" s="71"/>
    </row>
    <row r="69" spans="2:10">
      <c r="B69" s="16"/>
      <c r="C69" s="17"/>
      <c r="D69" s="17"/>
      <c r="E69" s="17"/>
      <c r="F69" s="17"/>
      <c r="G69" s="57"/>
      <c r="H69" s="57"/>
      <c r="I69" s="57"/>
      <c r="J69" s="57"/>
    </row>
    <row r="70" spans="2:10" ht="15.75">
      <c r="C70" s="63" t="s">
        <v>0</v>
      </c>
      <c r="D70" s="64"/>
      <c r="E70" s="64"/>
      <c r="F70" s="64"/>
      <c r="G70" s="53"/>
      <c r="H70" s="53"/>
      <c r="I70" s="53"/>
      <c r="J70" s="53"/>
    </row>
    <row r="71" spans="2:10" ht="15.75">
      <c r="B71" s="23" t="s">
        <v>39</v>
      </c>
      <c r="C71" s="58" t="str">
        <f ca="1">CONCATENATE(INDIRECT(CONCATENATE($C$2,$C$4))," - ",INDIRECT(CONCATENATE($C$2,$G$4))," ",$B$4)</f>
        <v>ינואר - מרץ 2019</v>
      </c>
      <c r="D71" s="59"/>
      <c r="E71" s="60" t="str">
        <f ca="1">CONCATENATE(INDIRECT(CONCATENATE($C$2,$C$4))," - ",INDIRECT(CONCATENATE($C$2,$M4))," ",$B$4)</f>
        <v>ינואר - יוני 2019</v>
      </c>
      <c r="F71" s="61"/>
      <c r="G71" s="62"/>
      <c r="H71" s="62"/>
      <c r="I71" s="62"/>
      <c r="J71" s="62"/>
    </row>
    <row r="72" spans="2:10" ht="30">
      <c r="B72" s="23"/>
      <c r="C72" s="7" t="s">
        <v>2</v>
      </c>
      <c r="D72" s="8" t="s">
        <v>3</v>
      </c>
      <c r="E72" s="27" t="s">
        <v>2</v>
      </c>
      <c r="F72" s="43" t="s">
        <v>3</v>
      </c>
      <c r="G72" s="54"/>
      <c r="H72" s="54"/>
      <c r="I72" s="54"/>
      <c r="J72" s="54"/>
    </row>
    <row r="73" spans="2:10">
      <c r="B73" s="9" t="s">
        <v>35</v>
      </c>
      <c r="C73" s="18">
        <f>(C34+1)*(E34+1)*(G34+1)-1</f>
        <v>2.8120275960150432E-2</v>
      </c>
      <c r="D73" s="19">
        <f>H34</f>
        <v>0.81206546542422164</v>
      </c>
      <c r="E73" s="33">
        <f t="shared" ref="E73:E74" si="4">(I34+1)*(K34+1)*(M34+1)*(C73+1)-1</f>
        <v>4.5248964654820423E-2</v>
      </c>
      <c r="F73" s="46">
        <f>N34</f>
        <v>0.83976502209189585</v>
      </c>
      <c r="G73" s="55"/>
      <c r="H73" s="55"/>
      <c r="I73" s="55"/>
      <c r="J73" s="55"/>
    </row>
    <row r="74" spans="2:10">
      <c r="B74" s="12" t="s">
        <v>36</v>
      </c>
      <c r="C74" s="18">
        <f t="shared" ref="C74:C75" si="5">(C35+1)*(E35+1)*(G35+1)-1</f>
        <v>6.1618895378827698E-3</v>
      </c>
      <c r="D74" s="19">
        <f t="shared" ref="D74:D75" si="6">H35</f>
        <v>0.18793453457577841</v>
      </c>
      <c r="E74" s="33">
        <f t="shared" si="4"/>
        <v>8.4787400109345157E-3</v>
      </c>
      <c r="F74" s="46">
        <f t="shared" ref="F74:F75" si="7">N35</f>
        <v>0.16023497790810418</v>
      </c>
      <c r="G74" s="55"/>
      <c r="H74" s="55"/>
      <c r="I74" s="55"/>
      <c r="J74" s="55"/>
    </row>
    <row r="75" spans="2:10">
      <c r="B75" s="13" t="s">
        <v>44</v>
      </c>
      <c r="C75" s="39">
        <f t="shared" si="5"/>
        <v>3.4399512903079188E-2</v>
      </c>
      <c r="D75" s="40">
        <f t="shared" si="6"/>
        <v>1</v>
      </c>
      <c r="E75" s="38">
        <f>(I36+1)*(K36+1)*(M36+1)*(C75+1)-1</f>
        <v>5.4018018532889123E-2</v>
      </c>
      <c r="F75" s="47">
        <f t="shared" si="7"/>
        <v>1</v>
      </c>
      <c r="G75" s="56"/>
      <c r="H75" s="56"/>
      <c r="I75" s="56"/>
      <c r="J75" s="56"/>
    </row>
    <row r="76" spans="2:10">
      <c r="B76" s="16"/>
      <c r="C76" s="17"/>
      <c r="D76" s="17"/>
      <c r="E76" s="17"/>
      <c r="F76" s="17"/>
      <c r="G76" s="57"/>
      <c r="H76" s="57"/>
      <c r="I76" s="57"/>
      <c r="J76" s="57"/>
    </row>
    <row r="77" spans="2:10" ht="15.75">
      <c r="C77" s="63" t="s">
        <v>0</v>
      </c>
      <c r="D77" s="64"/>
      <c r="E77" s="64"/>
      <c r="F77" s="64"/>
      <c r="G77" s="53"/>
      <c r="H77" s="53"/>
      <c r="I77" s="53"/>
      <c r="J77" s="53"/>
    </row>
    <row r="78" spans="2:10" ht="15.75">
      <c r="B78" s="23" t="s">
        <v>39</v>
      </c>
      <c r="C78" s="58" t="str">
        <f ca="1">CONCATENATE(INDIRECT(CONCATENATE($C$2,$C$4))," - ",INDIRECT(CONCATENATE($C$2,$G$4))," ",$B$4)</f>
        <v>ינואר - מרץ 2019</v>
      </c>
      <c r="D78" s="59"/>
      <c r="E78" s="60" t="str">
        <f ca="1">CONCATENATE(INDIRECT(CONCATENATE($C$2,$C$4))," - ",INDIRECT(CONCATENATE($C$2,$M$4))," ",$B$4)</f>
        <v>ינואר - יוני 2019</v>
      </c>
      <c r="F78" s="61"/>
      <c r="G78" s="62"/>
      <c r="H78" s="62"/>
      <c r="I78" s="62"/>
      <c r="J78" s="62"/>
    </row>
    <row r="79" spans="2:10" ht="30">
      <c r="B79" s="23"/>
      <c r="C79" s="7" t="s">
        <v>2</v>
      </c>
      <c r="D79" s="8" t="s">
        <v>3</v>
      </c>
      <c r="E79" s="27" t="s">
        <v>2</v>
      </c>
      <c r="F79" s="43" t="s">
        <v>3</v>
      </c>
      <c r="G79" s="54"/>
      <c r="H79" s="54"/>
      <c r="I79" s="54"/>
      <c r="J79" s="54"/>
    </row>
    <row r="80" spans="2:10">
      <c r="B80" s="9" t="s">
        <v>37</v>
      </c>
      <c r="C80" s="18">
        <f>(C41+1)*(E41+1)*(G41+1)-1</f>
        <v>2.9394473405069288E-2</v>
      </c>
      <c r="D80" s="19">
        <f>H41</f>
        <v>0.96293858721106884</v>
      </c>
      <c r="E80" s="33">
        <f t="shared" ref="E80:E82" si="8">(I41+1)*(K41+1)*(M41+1)*(C80+1)-1</f>
        <v>4.6300309084465363E-2</v>
      </c>
      <c r="F80" s="46">
        <f>N41</f>
        <v>0.95405659718494584</v>
      </c>
      <c r="G80" s="55"/>
      <c r="H80" s="55"/>
      <c r="I80" s="55"/>
      <c r="J80" s="55"/>
    </row>
    <row r="81" spans="2:10">
      <c r="B81" s="12" t="s">
        <v>38</v>
      </c>
      <c r="C81" s="18">
        <f t="shared" ref="C81:C82" si="9">(C42+1)*(E42+1)*(G42+1)-1</f>
        <v>4.9168858012245131E-3</v>
      </c>
      <c r="D81" s="19">
        <f t="shared" ref="D81:D82" si="10">H42</f>
        <v>3.7061412788931165E-2</v>
      </c>
      <c r="E81" s="33">
        <f t="shared" si="8"/>
        <v>7.4550989239536847E-3</v>
      </c>
      <c r="F81" s="46">
        <f t="shared" ref="F81:F82" si="11">N42</f>
        <v>4.5943402815054157E-2</v>
      </c>
      <c r="G81" s="55"/>
      <c r="H81" s="55"/>
      <c r="I81" s="55"/>
      <c r="J81" s="55"/>
    </row>
    <row r="82" spans="2:10">
      <c r="B82" s="13" t="s">
        <v>44</v>
      </c>
      <c r="C82" s="39">
        <f t="shared" si="9"/>
        <v>3.4399512903079188E-2</v>
      </c>
      <c r="D82" s="40">
        <f t="shared" si="10"/>
        <v>1</v>
      </c>
      <c r="E82" s="38">
        <f t="shared" si="8"/>
        <v>5.4018018532889123E-2</v>
      </c>
      <c r="F82" s="47">
        <f t="shared" si="11"/>
        <v>1</v>
      </c>
      <c r="G82" s="56"/>
      <c r="H82" s="56"/>
      <c r="I82" s="56"/>
      <c r="J82" s="56"/>
    </row>
    <row r="83" spans="2:10">
      <c r="G83" s="52"/>
      <c r="H83" s="52"/>
      <c r="I83" s="52"/>
      <c r="J83" s="52"/>
    </row>
    <row r="84" spans="2:10">
      <c r="G84" s="52"/>
      <c r="H84" s="52"/>
      <c r="I84" s="52"/>
      <c r="J84" s="52"/>
    </row>
    <row r="85" spans="2:10">
      <c r="G85" s="52"/>
      <c r="H85" s="52"/>
      <c r="I85" s="52"/>
      <c r="J85" s="52"/>
    </row>
    <row r="86" spans="2:10">
      <c r="G86" s="52"/>
      <c r="H86" s="52"/>
      <c r="I86" s="52"/>
      <c r="J86" s="52"/>
    </row>
    <row r="87" spans="2:10">
      <c r="G87" s="52"/>
      <c r="H87" s="52"/>
      <c r="I87" s="52"/>
      <c r="J87" s="52"/>
    </row>
    <row r="88" spans="2:10">
      <c r="G88" s="52"/>
      <c r="H88" s="52"/>
      <c r="I88" s="52"/>
      <c r="J88" s="52"/>
    </row>
    <row r="89" spans="2:10">
      <c r="G89" s="52"/>
      <c r="H89" s="52"/>
      <c r="I89" s="52"/>
      <c r="J89" s="52"/>
    </row>
    <row r="90" spans="2:10">
      <c r="G90" s="52"/>
      <c r="H90" s="52"/>
      <c r="I90" s="52"/>
      <c r="J90" s="52"/>
    </row>
    <row r="91" spans="2:10">
      <c r="G91" s="52"/>
      <c r="H91" s="52"/>
      <c r="I91" s="52"/>
      <c r="J91" s="52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45:F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0:F70"/>
    <mergeCell ref="C78:D78"/>
    <mergeCell ref="E78:F78"/>
    <mergeCell ref="G78:H78"/>
    <mergeCell ref="I78:J78"/>
    <mergeCell ref="C77:F7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2019-07-24T07:50:08+00:00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BBAFAB7-AD6B-4A86-A31A-222B417820AA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BCCBB11F-A1B0-4796-B9BA-12FC00E819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2019-07-24T06:31:33Z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