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600" yWindow="105" windowWidth="17400" windowHeight="10920" tabRatio="677" firstSheet="7" activeTab="8"/>
  </bookViews>
  <sheets>
    <sheet name="מסלול כללי" sheetId="3" r:id="rId1"/>
    <sheet name="מסלול אג&quot;ח עד 10% מניות" sheetId="34" r:id="rId2"/>
    <sheet name="מסלול ביג כללי לפחות 30% מניות" sheetId="25" r:id="rId3"/>
    <sheet name="מסלול מניות" sheetId="26" r:id="rId4"/>
    <sheet name="מסלול חו&quot;ל" sheetId="29" r:id="rId5"/>
    <sheet name="מסלול אג&quot;ח ממשלתי ישראלי" sheetId="30" r:id="rId6"/>
    <sheet name="מסלול שקלי טווח קצר" sheetId="27" r:id="rId7"/>
    <sheet name="מסלול אג&quot;ח" sheetId="32" r:id="rId8"/>
    <sheet name="מסלול הלכה" sheetId="33" r:id="rId9"/>
    <sheet name="מסלול לבני 50 ומטה" sheetId="61" r:id="rId10"/>
    <sheet name="מסלול לבני 50 עד 60" sheetId="60" r:id="rId11"/>
    <sheet name="מסלול לבני 60 ומעלה" sheetId="59" r:id="rId12"/>
    <sheet name="מסלול פאסיבי כללי" sheetId="58" r:id="rId13"/>
    <sheet name="נספח 1- מגדל השתלמות" sheetId="35" r:id="rId14"/>
    <sheet name="נספח 2- מגדל השתלמות" sheetId="54" r:id="rId15"/>
    <sheet name="נספח 3- מגדל השתלמות" sheetId="53" r:id="rId16"/>
  </sheets>
  <calcPr calcId="145621"/>
</workbook>
</file>

<file path=xl/calcChain.xml><?xml version="1.0" encoding="utf-8"?>
<calcChain xmlns="http://schemas.openxmlformats.org/spreadsheetml/2006/main">
  <c r="D11" i="54" l="1"/>
  <c r="C8" i="53" l="1"/>
  <c r="C10" i="53"/>
  <c r="C11" i="53"/>
  <c r="C15" i="53"/>
  <c r="C36" i="53"/>
  <c r="C31" i="53" s="1"/>
  <c r="C35" i="53"/>
  <c r="C34" i="53"/>
  <c r="C48" i="53" l="1"/>
  <c r="C49" i="53"/>
  <c r="C47" i="53"/>
  <c r="C46" i="53"/>
  <c r="C43" i="53" s="1"/>
  <c r="C38" i="35" l="1"/>
  <c r="C37" i="35"/>
  <c r="C38" i="33"/>
  <c r="C37" i="33"/>
  <c r="C38" i="58"/>
  <c r="C37" i="58"/>
  <c r="C38" i="59"/>
  <c r="C37" i="59"/>
  <c r="C38" i="60"/>
  <c r="C37" i="60"/>
  <c r="C38" i="61"/>
  <c r="C37" i="61"/>
  <c r="C38" i="30"/>
  <c r="C37" i="30"/>
  <c r="C38" i="29"/>
  <c r="C37" i="29"/>
  <c r="C38" i="27"/>
  <c r="C37" i="27"/>
  <c r="C38" i="26"/>
  <c r="C37" i="26"/>
  <c r="C38" i="32"/>
  <c r="C37" i="32"/>
  <c r="C38" i="25"/>
  <c r="C37" i="25"/>
  <c r="C38" i="34"/>
  <c r="C37" i="34"/>
  <c r="C37" i="3"/>
  <c r="C38" i="3"/>
</calcChain>
</file>

<file path=xl/sharedStrings.xml><?xml version="1.0" encoding="utf-8"?>
<sst xmlns="http://schemas.openxmlformats.org/spreadsheetml/2006/main" count="641" uniqueCount="118">
  <si>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</si>
  <si>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</si>
  <si>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</si>
  <si>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</si>
  <si>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שם הקופה:</t>
  </si>
  <si>
    <t>סך תשלומים בגין השקעה בתעודות סל ישראליות</t>
  </si>
  <si>
    <t>סה"כ מהשקעות לא סחירות</t>
  </si>
  <si>
    <t>UBS</t>
  </si>
  <si>
    <t>State Street Global Advisors</t>
  </si>
  <si>
    <t>UBANK</t>
  </si>
  <si>
    <t>בנק לאומי</t>
  </si>
  <si>
    <t>בנק דיסקונט</t>
  </si>
  <si>
    <t>M&amp;G Investments</t>
  </si>
  <si>
    <t>סך תשלומים למנהלי תיקים זרים</t>
  </si>
  <si>
    <t>BlackRock Inc USA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</si>
  <si>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</si>
  <si>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</si>
  <si>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</si>
  <si>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</si>
  <si>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</si>
  <si>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</si>
  <si>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</si>
  <si>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</si>
  <si>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</si>
  <si>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</si>
  <si>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</si>
  <si>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</si>
  <si>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</si>
  <si>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</si>
  <si>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</si>
  <si>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</si>
  <si>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</si>
  <si>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</si>
  <si>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</si>
  <si>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</si>
  <si>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</si>
  <si>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מסך נכסים לסוף שנה קודמת (באחוזים)</t>
  </si>
  <si>
    <t>סך נכסים לסוף שנה קודמת</t>
  </si>
  <si>
    <t>ברוקראז'- עמלות קניה ומכירה בגין עיסקאות בניירות ערך סחירים</t>
  </si>
  <si>
    <t>צדדים קשורים</t>
  </si>
  <si>
    <t>צדדים שאינם קשורים</t>
  </si>
  <si>
    <t>אחרים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</si>
  <si>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</si>
  <si>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</si>
  <si>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</si>
  <si>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</si>
  <si>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</si>
  <si>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</si>
  <si>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</si>
  <si>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</si>
  <si>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</si>
  <si>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</si>
  <si>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</si>
  <si>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</si>
  <si>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</si>
  <si>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</si>
  <si>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</si>
  <si>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</si>
  <si>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</si>
  <si>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</si>
  <si>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</si>
  <si>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</si>
  <si>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</si>
  <si>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תשלום בגין השקעה בתעודת סל</t>
  </si>
  <si>
    <t>תעודת סל ישראלית</t>
  </si>
  <si>
    <t>תעודת סל זרה</t>
  </si>
  <si>
    <t>סך תשלומים בגין השקעה בתעודות סל</t>
  </si>
  <si>
    <t>סך הכל עמלות ניהול חיצוני</t>
  </si>
  <si>
    <t>סך נכסים לסוף תקופה</t>
  </si>
  <si>
    <t>30.06.2016</t>
  </si>
  <si>
    <t/>
  </si>
  <si>
    <t>יו בנק</t>
  </si>
  <si>
    <t>גוף 1</t>
  </si>
  <si>
    <t>גוף 2</t>
  </si>
  <si>
    <t xml:space="preserve">סך תשלומים בגין השקעת בקרנות נאמנות </t>
  </si>
  <si>
    <t>JPMORGAN</t>
  </si>
  <si>
    <t>בנק הפועלים</t>
  </si>
  <si>
    <t>גוף 3</t>
  </si>
  <si>
    <t>אחר</t>
  </si>
  <si>
    <t>PIONEER ASSET MANAGEMENT</t>
  </si>
  <si>
    <t>נספח 1 - סך התשלומים ששולמו בעד כל סוג של הוצאה ישירה לששה חודשים המסתיימים ביום 30.6.2016</t>
  </si>
  <si>
    <t>1-6.2016</t>
  </si>
  <si>
    <t>אלפי ש''ח</t>
  </si>
  <si>
    <t>שם הקופה: מגדל השתלמות- מצרפי (מספרים באוצר- 579, 199, 599, 865, 868, 864, 869, 1157, 2048, 7253, 7254, 7256, 470)</t>
  </si>
  <si>
    <t>נספח 3- פירוט עמלות ניהול חיצוני לששה חודשים שהסתיימו ביום:</t>
  </si>
  <si>
    <t xml:space="preserve">נספח 2 - פירוט עמלות והוצאות לששה חודשים שהסתיימו ביום </t>
  </si>
  <si>
    <t>מגדל השתלמות מסלול הלכה - מספר באוצר 2048</t>
  </si>
  <si>
    <t>מגדל השתלמות- מסלול כללי - מספר באוצר 579</t>
  </si>
  <si>
    <t>מגדל השתלמות- מסלול אג"ח עד 10% מניות - מספר באוצר 599</t>
  </si>
  <si>
    <t>מגדל השתלמות- מסלול ביג כללי לפחות 30% מניות - מספר באוצר 1157</t>
  </si>
  <si>
    <t>מגדל השתלמות- מסלול אג"ח - מספר באוצר 199</t>
  </si>
  <si>
    <t>מגדל השתלמות- מסלול מניות- מספר באוצר 869</t>
  </si>
  <si>
    <t>מגדל השתלמות- מסלול שקלי טווח קצר- מספר באוצר 864</t>
  </si>
  <si>
    <t>מגדל השתלמות- מסלול חו"ל- מספר באוצר 868</t>
  </si>
  <si>
    <t>מגדל השתלמות- מסלול אג"ח ממשלתי ישראלי- מספר באוצר 865</t>
  </si>
  <si>
    <t>מגדל השתלמות- מסלול לבני 50 ומטה- מספר באוצר 7253</t>
  </si>
  <si>
    <t>מגדל השתלמות- מסלול לבני 50 עד 60- מספר באוצר 7254</t>
  </si>
  <si>
    <t>מגדל השתלמות- מסלול לבני 60 ומעלה- מספר באוצר 470</t>
  </si>
  <si>
    <t>מגדל השתלמות- מסלול פאסיבי כללי- מספר באוצר 7256</t>
  </si>
  <si>
    <t>BlackRock Inc Ireland</t>
  </si>
  <si>
    <t>Invesco PowerShares  Mgmt LLC</t>
  </si>
  <si>
    <t>UBS ASSET MANAGEMEN ETF</t>
  </si>
  <si>
    <t>THE VANGUARD GRUOP</t>
  </si>
  <si>
    <t>NB US HY USD-INS-AC</t>
  </si>
  <si>
    <t>Guggenheim Partners</t>
  </si>
  <si>
    <t>blackstone</t>
  </si>
  <si>
    <t>Astenbeck Capital</t>
  </si>
  <si>
    <t>GoldenTree Asset Management</t>
  </si>
  <si>
    <t>Blackstone</t>
  </si>
  <si>
    <t>klirmark fund 2</t>
  </si>
  <si>
    <t>brookfield</t>
  </si>
  <si>
    <t>Rhone V</t>
  </si>
  <si>
    <t>Brigade</t>
  </si>
  <si>
    <t>בנק איגוד</t>
  </si>
  <si>
    <t>GOLDMAN</t>
  </si>
  <si>
    <t>PSAGOT</t>
  </si>
  <si>
    <t>BENLEUMI</t>
  </si>
  <si>
    <t>OPPENHEI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</si>
</sst>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sz val="11"/>
      <name val="Arial"/>
      <family val="2"/>
      <scheme val="minor"/>
    </font>
    <font>
      <b/>
      <u/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7" fillId="0" borderId="0"/>
    <xf numFmtId="0" fontId="9" fillId="0" borderId="0"/>
  </cellStyleXfs>
  <cellXfs count="94">
    <xf numFmtId="0" fontId="0" fillId="0" borderId="0" xfId="0"/>
    <xf numFmtId="0" fontId="2" fillId="0" borderId="0" xfId="0" applyFont="1" applyAlignment="1"/>
    <xf numFmtId="164" fontId="0" fillId="0" borderId="0" xfId="1" applyNumberFormat="1" applyFont="1"/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right" wrapText="1"/>
    </xf>
    <xf numFmtId="164" fontId="0" fillId="3" borderId="3" xfId="1" applyNumberFormat="1" applyFont="1" applyFill="1" applyBorder="1"/>
    <xf numFmtId="164" fontId="0" fillId="2" borderId="3" xfId="1" applyNumberFormat="1" applyFont="1" applyFill="1" applyBorder="1"/>
    <xf numFmtId="0" fontId="2" fillId="2" borderId="4" xfId="0" applyFont="1" applyFill="1" applyBorder="1" applyAlignment="1"/>
    <xf numFmtId="164" fontId="0" fillId="3" borderId="5" xfId="1" applyNumberFormat="1" applyFont="1" applyFill="1" applyBorder="1"/>
    <xf numFmtId="0" fontId="5" fillId="0" borderId="0" xfId="0" applyFont="1" applyAlignment="1"/>
    <xf numFmtId="0" fontId="5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0" fillId="2" borderId="8" xfId="0" applyFill="1" applyBorder="1" applyAlignment="1"/>
    <xf numFmtId="0" fontId="2" fillId="2" borderId="10" xfId="0" applyFont="1" applyFill="1" applyBorder="1" applyAlignment="1"/>
    <xf numFmtId="0" fontId="5" fillId="2" borderId="13" xfId="0" applyFont="1" applyFill="1" applyBorder="1" applyAlignment="1"/>
    <xf numFmtId="0" fontId="0" fillId="2" borderId="4" xfId="0" applyFill="1" applyBorder="1" applyAlignment="1"/>
    <xf numFmtId="0" fontId="4" fillId="2" borderId="4" xfId="0" applyFont="1" applyFill="1" applyBorder="1" applyAlignment="1"/>
    <xf numFmtId="0" fontId="2" fillId="2" borderId="14" xfId="0" applyFont="1" applyFill="1" applyBorder="1" applyAlignment="1"/>
    <xf numFmtId="0" fontId="6" fillId="0" borderId="0" xfId="0" applyFont="1"/>
    <xf numFmtId="164" fontId="0" fillId="4" borderId="3" xfId="1" applyNumberFormat="1" applyFont="1" applyFill="1" applyBorder="1"/>
    <xf numFmtId="164" fontId="0" fillId="0" borderId="0" xfId="0" applyNumberFormat="1"/>
    <xf numFmtId="0" fontId="5" fillId="0" borderId="0" xfId="0" applyFont="1"/>
    <xf numFmtId="0" fontId="0" fillId="0" borderId="0" xfId="0" applyBorder="1"/>
    <xf numFmtId="0" fontId="2" fillId="0" borderId="0" xfId="0" applyFont="1" applyFill="1" applyBorder="1" applyAlignment="1"/>
    <xf numFmtId="0" fontId="0" fillId="2" borderId="13" xfId="0" applyFill="1" applyBorder="1" applyAlignment="1"/>
    <xf numFmtId="0" fontId="0" fillId="2" borderId="7" xfId="0" applyFill="1" applyBorder="1" applyAlignment="1"/>
    <xf numFmtId="0" fontId="2" fillId="2" borderId="8" xfId="0" applyFont="1" applyFill="1" applyBorder="1" applyAlignment="1">
      <alignment wrapText="1"/>
    </xf>
    <xf numFmtId="10" fontId="0" fillId="3" borderId="3" xfId="2" applyNumberFormat="1" applyFont="1" applyFill="1" applyBorder="1"/>
    <xf numFmtId="164" fontId="0" fillId="3" borderId="11" xfId="1" applyNumberFormat="1" applyFont="1" applyFill="1" applyBorder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0" fillId="0" borderId="0" xfId="1" applyNumberFormat="1" applyFont="1" applyAlignment="1">
      <alignment horizontal="right"/>
    </xf>
    <xf numFmtId="164" fontId="2" fillId="2" borderId="1" xfId="1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164" fontId="0" fillId="2" borderId="3" xfId="1" applyNumberFormat="1" applyFont="1" applyFill="1" applyBorder="1" applyAlignment="1">
      <alignment horizontal="right"/>
    </xf>
    <xf numFmtId="0" fontId="7" fillId="2" borderId="18" xfId="0" applyNumberFormat="1" applyFont="1" applyFill="1" applyBorder="1" applyAlignment="1">
      <alignment horizontal="right" readingOrder="2"/>
    </xf>
    <xf numFmtId="0" fontId="7" fillId="2" borderId="9" xfId="0" applyFont="1" applyFill="1" applyBorder="1" applyAlignment="1">
      <alignment horizontal="right"/>
    </xf>
    <xf numFmtId="164" fontId="0" fillId="3" borderId="3" xfId="1" applyNumberFormat="1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7" fillId="2" borderId="17" xfId="0" applyNumberFormat="1" applyFont="1" applyFill="1" applyBorder="1" applyAlignment="1">
      <alignment horizontal="right" readingOrder="2"/>
    </xf>
    <xf numFmtId="0" fontId="7" fillId="2" borderId="7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7" fillId="2" borderId="20" xfId="0" applyFont="1" applyFill="1" applyBorder="1" applyAlignment="1">
      <alignment horizontal="right"/>
    </xf>
    <xf numFmtId="164" fontId="0" fillId="3" borderId="5" xfId="1" applyNumberFormat="1" applyFont="1" applyFill="1" applyBorder="1" applyAlignment="1">
      <alignment horizontal="right"/>
    </xf>
    <xf numFmtId="0" fontId="7" fillId="2" borderId="17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16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7" fillId="2" borderId="21" xfId="0" applyFont="1" applyFill="1" applyBorder="1" applyAlignment="1">
      <alignment horizontal="right"/>
    </xf>
    <xf numFmtId="0" fontId="7" fillId="2" borderId="16" xfId="0" applyNumberFormat="1" applyFont="1" applyFill="1" applyBorder="1" applyAlignment="1">
      <alignment horizontal="right" readingOrder="2"/>
    </xf>
    <xf numFmtId="0" fontId="2" fillId="2" borderId="9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7" fillId="2" borderId="23" xfId="0" applyFont="1" applyFill="1" applyBorder="1" applyAlignment="1">
      <alignment horizontal="right"/>
    </xf>
    <xf numFmtId="0" fontId="0" fillId="2" borderId="13" xfId="0" applyFill="1" applyBorder="1" applyAlignment="1"/>
    <xf numFmtId="0" fontId="0" fillId="2" borderId="7" xfId="0" applyFill="1" applyBorder="1" applyAlignment="1"/>
    <xf numFmtId="0" fontId="7" fillId="2" borderId="8" xfId="0" applyNumberFormat="1" applyFont="1" applyFill="1" applyBorder="1" applyAlignment="1">
      <alignment horizontal="right" readingOrder="2"/>
    </xf>
    <xf numFmtId="0" fontId="2" fillId="2" borderId="0" xfId="0" applyFont="1" applyFill="1" applyBorder="1" applyAlignment="1">
      <alignment horizontal="right"/>
    </xf>
    <xf numFmtId="0" fontId="7" fillId="2" borderId="25" xfId="0" applyNumberFormat="1" applyFont="1" applyFill="1" applyBorder="1" applyAlignment="1">
      <alignment horizontal="right" readingOrder="2"/>
    </xf>
    <xf numFmtId="164" fontId="2" fillId="5" borderId="3" xfId="1" applyNumberFormat="1" applyFont="1" applyFill="1" applyBorder="1" applyAlignment="1">
      <alignment horizontal="right"/>
    </xf>
    <xf numFmtId="164" fontId="10" fillId="2" borderId="3" xfId="1" applyNumberFormat="1" applyFont="1" applyFill="1" applyBorder="1" applyAlignment="1">
      <alignment horizontal="right"/>
    </xf>
    <xf numFmtId="164" fontId="5" fillId="3" borderId="11" xfId="1" applyNumberFormat="1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164" fontId="5" fillId="3" borderId="24" xfId="1" applyNumberFormat="1" applyFont="1" applyFill="1" applyBorder="1" applyAlignment="1">
      <alignment horizontal="right"/>
    </xf>
    <xf numFmtId="1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14" fontId="2" fillId="2" borderId="26" xfId="0" applyNumberFormat="1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/>
    </xf>
    <xf numFmtId="0" fontId="7" fillId="2" borderId="28" xfId="0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right"/>
    </xf>
    <xf numFmtId="164" fontId="5" fillId="3" borderId="3" xfId="1" applyNumberFormat="1" applyFont="1" applyFill="1" applyBorder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2" fillId="0" borderId="0" xfId="0" applyFont="1" applyBorder="1" applyAlignment="1">
      <alignment horizontal="center" wrapText="1"/>
    </xf>
    <xf numFmtId="0" fontId="0" fillId="2" borderId="25" xfId="0" applyFill="1" applyBorder="1" applyAlignment="1"/>
    <xf numFmtId="0" fontId="0" fillId="2" borderId="20" xfId="0" applyFill="1" applyBorder="1" applyAlignment="1"/>
    <xf numFmtId="0" fontId="0" fillId="2" borderId="21" xfId="0" applyFill="1" applyBorder="1" applyAlignment="1"/>
    <xf numFmtId="0" fontId="0" fillId="2" borderId="29" xfId="0" applyFill="1" applyBorder="1" applyAlignment="1"/>
    <xf numFmtId="0" fontId="0" fillId="2" borderId="28" xfId="0" applyFill="1" applyBorder="1" applyAlignment="1"/>
  </cellXfs>
  <cellStyles count="6">
    <cellStyle name="Comma" xfId="1" builtinId="3"/>
    <cellStyle name="Normal" xfId="0" builtinId="0"/>
    <cellStyle name="Normal 2" xfId="3"/>
    <cellStyle name="Normal 3" xfId="4"/>
    <cellStyle name="Normal 5" xfId="5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/>
  <dimension ref="A1:G50"/>
  <sheetViews>
    <sheetView rightToLeft="1" topLeftCell="A24" workbookViewId="0">
      <selection activeCell="C37" sqref="C37:C38"/>
    </sheetView>
  </sheetViews>
  <sheetFormatPr defaultRowHeight="14.25" x14ac:dyDescent="0.2"/>
  <cols>
    <col min="1" max="1" width="1.75" bestFit="1" customWidth="1"/>
    <col min="2" max="2" width="61.625" customWidth="1"/>
    <col min="3" max="3" width="10.875" bestFit="1" customWidth="1"/>
    <col min="5" max="7" width="10.75" customWidth="1"/>
    <col min="8" max="8" width="11.5" customWidth="1"/>
  </cols>
  <sheetData>
    <row r="1" spans="1:7" x14ac:dyDescent="0.2">
      <c r="B1" s="1" t="s">
        <v>80</v>
      </c>
      <c r="C1" s="2"/>
    </row>
    <row r="2" spans="1:7" x14ac:dyDescent="0.2">
      <c r="B2" s="3"/>
      <c r="C2" s="4"/>
      <c r="G2" s="21"/>
    </row>
    <row r="3" spans="1:7" ht="15" x14ac:dyDescent="0.25">
      <c r="B3" s="11" t="s">
        <v>4</v>
      </c>
      <c r="C3" s="2"/>
      <c r="G3" s="21"/>
    </row>
    <row r="4" spans="1:7" ht="16.5" thickBot="1" x14ac:dyDescent="0.3">
      <c r="B4" s="82" t="s">
        <v>87</v>
      </c>
      <c r="C4" s="2"/>
    </row>
    <row r="5" spans="1:7" ht="14.25" customHeight="1" x14ac:dyDescent="0.2">
      <c r="A5" s="86"/>
      <c r="B5" s="84"/>
      <c r="C5" s="74" t="s">
        <v>81</v>
      </c>
    </row>
    <row r="6" spans="1:7" x14ac:dyDescent="0.2">
      <c r="A6" s="87"/>
      <c r="B6" s="85"/>
      <c r="C6" s="75" t="s">
        <v>82</v>
      </c>
    </row>
    <row r="7" spans="1:7" ht="15" x14ac:dyDescent="0.25">
      <c r="A7" s="17">
        <v>1</v>
      </c>
      <c r="B7" s="12" t="s">
        <v>15</v>
      </c>
      <c r="C7" s="22">
        <v>2324.2799999999997</v>
      </c>
    </row>
    <row r="8" spans="1:7" x14ac:dyDescent="0.2">
      <c r="A8" s="9"/>
      <c r="B8" s="13" t="s">
        <v>16</v>
      </c>
      <c r="C8" s="7">
        <v>11.55</v>
      </c>
    </row>
    <row r="9" spans="1:7" x14ac:dyDescent="0.2">
      <c r="A9" s="9"/>
      <c r="B9" s="13" t="s">
        <v>17</v>
      </c>
      <c r="C9" s="7">
        <v>2312.7299999999996</v>
      </c>
    </row>
    <row r="10" spans="1:7" x14ac:dyDescent="0.2">
      <c r="A10" s="9"/>
      <c r="B10" s="13"/>
      <c r="C10" s="8"/>
    </row>
    <row r="11" spans="1:7" ht="15" x14ac:dyDescent="0.25">
      <c r="A11" s="17">
        <v>2</v>
      </c>
      <c r="B11" s="12" t="s">
        <v>18</v>
      </c>
      <c r="C11" s="22">
        <v>588.73050161993524</v>
      </c>
    </row>
    <row r="12" spans="1:7" x14ac:dyDescent="0.2">
      <c r="A12" s="9"/>
      <c r="B12" s="14" t="s">
        <v>0</v>
      </c>
      <c r="C12" s="10">
        <v>0.69</v>
      </c>
    </row>
    <row r="13" spans="1:7" x14ac:dyDescent="0.2">
      <c r="A13" s="9"/>
      <c r="B13" s="14" t="s">
        <v>1</v>
      </c>
      <c r="C13" s="10">
        <v>588.04050161993518</v>
      </c>
    </row>
    <row r="14" spans="1:7" x14ac:dyDescent="0.2">
      <c r="A14" s="27"/>
      <c r="B14" s="28"/>
      <c r="C14" s="8"/>
    </row>
    <row r="15" spans="1:7" ht="15" x14ac:dyDescent="0.25">
      <c r="A15" s="17">
        <v>3</v>
      </c>
      <c r="B15" s="12" t="s">
        <v>6</v>
      </c>
      <c r="C15" s="22">
        <v>69.381519999999995</v>
      </c>
    </row>
    <row r="16" spans="1:7" ht="25.5" x14ac:dyDescent="0.2">
      <c r="A16" s="9" t="s">
        <v>19</v>
      </c>
      <c r="B16" s="29" t="s">
        <v>20</v>
      </c>
      <c r="C16" s="7">
        <v>13.965330000000002</v>
      </c>
    </row>
    <row r="17" spans="1:3" x14ac:dyDescent="0.2">
      <c r="A17" s="9" t="s">
        <v>21</v>
      </c>
      <c r="B17" s="29" t="s">
        <v>22</v>
      </c>
      <c r="C17" s="7">
        <v>55.41619</v>
      </c>
    </row>
    <row r="18" spans="1:3" x14ac:dyDescent="0.2">
      <c r="A18" s="9" t="s">
        <v>23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24</v>
      </c>
      <c r="C20" s="22">
        <v>6112.7714809791651</v>
      </c>
    </row>
    <row r="21" spans="1:3" x14ac:dyDescent="0.2">
      <c r="A21" s="9"/>
      <c r="B21" s="13" t="s">
        <v>25</v>
      </c>
      <c r="C21" s="7">
        <v>209.67736570348836</v>
      </c>
    </row>
    <row r="22" spans="1:3" x14ac:dyDescent="0.2">
      <c r="A22" s="9"/>
      <c r="B22" s="13" t="s">
        <v>26</v>
      </c>
      <c r="C22" s="7">
        <v>2167.1170214770004</v>
      </c>
    </row>
    <row r="23" spans="1:3" x14ac:dyDescent="0.2">
      <c r="A23" s="9"/>
      <c r="B23" s="13" t="s">
        <v>27</v>
      </c>
      <c r="C23" s="7"/>
    </row>
    <row r="24" spans="1:3" x14ac:dyDescent="0.2">
      <c r="A24" s="9"/>
      <c r="B24" s="13" t="s">
        <v>13</v>
      </c>
      <c r="C24" s="7"/>
    </row>
    <row r="25" spans="1:3" x14ac:dyDescent="0.2">
      <c r="A25" s="9"/>
      <c r="B25" s="13" t="s">
        <v>5</v>
      </c>
      <c r="C25" s="7">
        <v>-2.9999999999999997E-5</v>
      </c>
    </row>
    <row r="26" spans="1:3" x14ac:dyDescent="0.2">
      <c r="A26" s="9"/>
      <c r="B26" s="13" t="s">
        <v>28</v>
      </c>
      <c r="C26" s="7">
        <v>692.56150000000014</v>
      </c>
    </row>
    <row r="27" spans="1:3" x14ac:dyDescent="0.2">
      <c r="A27" s="9"/>
      <c r="B27" s="13" t="s">
        <v>29</v>
      </c>
      <c r="C27" s="7">
        <v>0</v>
      </c>
    </row>
    <row r="28" spans="1:3" x14ac:dyDescent="0.2">
      <c r="A28" s="9"/>
      <c r="B28" s="13" t="s">
        <v>30</v>
      </c>
      <c r="C28" s="7">
        <v>3043.4156237986763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31</v>
      </c>
      <c r="C30" s="22">
        <v>0</v>
      </c>
    </row>
    <row r="31" spans="1:3" x14ac:dyDescent="0.2">
      <c r="A31" s="9" t="s">
        <v>19</v>
      </c>
      <c r="B31" s="13" t="s">
        <v>32</v>
      </c>
      <c r="C31" s="7"/>
    </row>
    <row r="32" spans="1:3" x14ac:dyDescent="0.2">
      <c r="A32" s="9" t="s">
        <v>21</v>
      </c>
      <c r="B32" s="13" t="s">
        <v>33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2">
        <v>9095.1635025991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34</v>
      </c>
      <c r="C36" s="8"/>
    </row>
    <row r="37" spans="1:4" ht="25.5" x14ac:dyDescent="0.2">
      <c r="A37" s="9" t="s">
        <v>19</v>
      </c>
      <c r="B37" s="29" t="s">
        <v>35</v>
      </c>
      <c r="C37" s="30">
        <f>(C16+C20+C32)/C40</f>
        <v>5.4190375961145809E-4</v>
      </c>
    </row>
    <row r="38" spans="1:4" x14ac:dyDescent="0.2">
      <c r="A38" s="9" t="s">
        <v>21</v>
      </c>
      <c r="B38" s="13" t="s">
        <v>36</v>
      </c>
      <c r="C38" s="30">
        <f>C34/C40</f>
        <v>8.0445813952822185E-4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37</v>
      </c>
      <c r="C40" s="31">
        <v>11305950</v>
      </c>
    </row>
    <row r="42" spans="1:4" x14ac:dyDescent="0.2">
      <c r="B42" s="26"/>
    </row>
    <row r="43" spans="1:4" ht="15" x14ac:dyDescent="0.25">
      <c r="C43" s="24"/>
      <c r="D43" s="24"/>
    </row>
    <row r="44" spans="1:4" ht="15" x14ac:dyDescent="0.25">
      <c r="C44" s="24"/>
      <c r="D44" s="24"/>
    </row>
    <row r="45" spans="1:4" x14ac:dyDescent="0.2">
      <c r="C45" s="2"/>
      <c r="D45" s="23"/>
    </row>
    <row r="46" spans="1:4" ht="15" x14ac:dyDescent="0.25">
      <c r="C46" s="24"/>
    </row>
    <row r="50" spans="6:6" x14ac:dyDescent="0.2">
      <c r="F50" s="23"/>
    </row>
  </sheetData>
  <sheetProtection password="C7C5" sheet="1" objects="1" scenarios="1"/>
  <mergeCells count="2">
    <mergeCell ref="B5:B6"/>
    <mergeCell ref="A5:A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rightToLeft="1" topLeftCell="A25" workbookViewId="0">
      <selection activeCell="C37" sqref="C37:C38"/>
    </sheetView>
  </sheetViews>
  <sheetFormatPr defaultRowHeight="14.25" x14ac:dyDescent="0.2"/>
  <cols>
    <col min="1" max="1" width="1.75" bestFit="1" customWidth="1"/>
    <col min="2" max="2" width="64.375" customWidth="1"/>
    <col min="3" max="3" width="9.875" bestFit="1" customWidth="1"/>
  </cols>
  <sheetData>
    <row r="1" spans="1:6" x14ac:dyDescent="0.2">
      <c r="B1" s="1" t="s">
        <v>80</v>
      </c>
      <c r="C1" s="2"/>
    </row>
    <row r="2" spans="1:6" x14ac:dyDescent="0.2">
      <c r="B2" s="3"/>
      <c r="C2" s="4"/>
    </row>
    <row r="3" spans="1:6" ht="15" x14ac:dyDescent="0.25">
      <c r="B3" s="11" t="s">
        <v>4</v>
      </c>
      <c r="C3" s="2"/>
      <c r="F3" s="21"/>
    </row>
    <row r="4" spans="1:6" ht="16.5" thickBot="1" x14ac:dyDescent="0.3">
      <c r="B4" s="82" t="s">
        <v>95</v>
      </c>
      <c r="C4" s="2"/>
    </row>
    <row r="5" spans="1:6" ht="14.25" customHeight="1" x14ac:dyDescent="0.2">
      <c r="A5" s="86"/>
      <c r="B5" s="84"/>
      <c r="C5" s="74" t="s">
        <v>81</v>
      </c>
    </row>
    <row r="6" spans="1:6" x14ac:dyDescent="0.2">
      <c r="A6" s="87"/>
      <c r="B6" s="85"/>
      <c r="C6" s="75" t="s">
        <v>82</v>
      </c>
    </row>
    <row r="7" spans="1:6" ht="15" x14ac:dyDescent="0.25">
      <c r="A7" s="17">
        <v>1</v>
      </c>
      <c r="B7" s="12" t="s">
        <v>15</v>
      </c>
      <c r="C7" s="22">
        <v>2.14</v>
      </c>
    </row>
    <row r="8" spans="1:6" x14ac:dyDescent="0.2">
      <c r="A8" s="9"/>
      <c r="B8" s="13" t="s">
        <v>16</v>
      </c>
      <c r="C8" s="7">
        <v>0.02</v>
      </c>
    </row>
    <row r="9" spans="1:6" x14ac:dyDescent="0.2">
      <c r="A9" s="9"/>
      <c r="B9" s="13" t="s">
        <v>17</v>
      </c>
      <c r="C9" s="7">
        <v>2.12</v>
      </c>
    </row>
    <row r="10" spans="1:6" x14ac:dyDescent="0.2">
      <c r="A10" s="9"/>
      <c r="B10" s="13"/>
      <c r="C10" s="8"/>
    </row>
    <row r="11" spans="1:6" ht="15" x14ac:dyDescent="0.25">
      <c r="A11" s="17">
        <v>2</v>
      </c>
      <c r="B11" s="12" t="s">
        <v>18</v>
      </c>
      <c r="C11" s="22">
        <v>1.08</v>
      </c>
    </row>
    <row r="12" spans="1:6" x14ac:dyDescent="0.2">
      <c r="A12" s="9"/>
      <c r="B12" s="14" t="s">
        <v>0</v>
      </c>
      <c r="C12" s="10">
        <v>0</v>
      </c>
    </row>
    <row r="13" spans="1:6" x14ac:dyDescent="0.2">
      <c r="A13" s="9"/>
      <c r="B13" s="14" t="s">
        <v>1</v>
      </c>
      <c r="C13" s="10">
        <v>1.08</v>
      </c>
    </row>
    <row r="14" spans="1:6" x14ac:dyDescent="0.2">
      <c r="A14" s="64"/>
      <c r="B14" s="65"/>
      <c r="C14" s="8"/>
    </row>
    <row r="15" spans="1:6" ht="15" x14ac:dyDescent="0.25">
      <c r="A15" s="17">
        <v>3</v>
      </c>
      <c r="B15" s="12" t="s">
        <v>6</v>
      </c>
      <c r="C15" s="22">
        <v>0</v>
      </c>
    </row>
    <row r="16" spans="1:6" ht="25.5" x14ac:dyDescent="0.2">
      <c r="A16" s="9" t="s">
        <v>19</v>
      </c>
      <c r="B16" s="29" t="s">
        <v>20</v>
      </c>
      <c r="C16" s="7">
        <v>0</v>
      </c>
    </row>
    <row r="17" spans="1:3" x14ac:dyDescent="0.2">
      <c r="A17" s="9" t="s">
        <v>21</v>
      </c>
      <c r="B17" s="29" t="s">
        <v>22</v>
      </c>
      <c r="C17" s="7">
        <v>0</v>
      </c>
    </row>
    <row r="18" spans="1:3" x14ac:dyDescent="0.2">
      <c r="A18" s="9" t="s">
        <v>23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24</v>
      </c>
      <c r="C20" s="22">
        <v>0.48321000000000003</v>
      </c>
    </row>
    <row r="21" spans="1:3" x14ac:dyDescent="0.2">
      <c r="A21" s="9"/>
      <c r="B21" s="13" t="s">
        <v>25</v>
      </c>
      <c r="C21" s="7">
        <v>0</v>
      </c>
    </row>
    <row r="22" spans="1:3" x14ac:dyDescent="0.2">
      <c r="A22" s="9"/>
      <c r="B22" s="13" t="s">
        <v>26</v>
      </c>
      <c r="C22" s="7">
        <v>0</v>
      </c>
    </row>
    <row r="23" spans="1:3" x14ac:dyDescent="0.2">
      <c r="A23" s="9"/>
      <c r="B23" s="13" t="s">
        <v>27</v>
      </c>
      <c r="C23" s="7"/>
    </row>
    <row r="24" spans="1:3" x14ac:dyDescent="0.2">
      <c r="A24" s="9"/>
      <c r="B24" s="13" t="s">
        <v>13</v>
      </c>
      <c r="C24" s="7"/>
    </row>
    <row r="25" spans="1:3" x14ac:dyDescent="0.2">
      <c r="A25" s="9"/>
      <c r="B25" s="13" t="s">
        <v>5</v>
      </c>
      <c r="C25" s="7">
        <v>-2.0000000000000002E-5</v>
      </c>
    </row>
    <row r="26" spans="1:3" x14ac:dyDescent="0.2">
      <c r="A26" s="9"/>
      <c r="B26" s="13" t="s">
        <v>28</v>
      </c>
      <c r="C26" s="7">
        <v>0.45146000000000003</v>
      </c>
    </row>
    <row r="27" spans="1:3" x14ac:dyDescent="0.2">
      <c r="A27" s="9"/>
      <c r="B27" s="13" t="s">
        <v>29</v>
      </c>
      <c r="C27" s="7">
        <v>0</v>
      </c>
    </row>
    <row r="28" spans="1:3" x14ac:dyDescent="0.2">
      <c r="A28" s="9"/>
      <c r="B28" s="13" t="s">
        <v>30</v>
      </c>
      <c r="C28" s="7">
        <v>3.1769999999999993E-2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31</v>
      </c>
      <c r="C30" s="22">
        <v>0</v>
      </c>
    </row>
    <row r="31" spans="1:3" x14ac:dyDescent="0.2">
      <c r="A31" s="9" t="s">
        <v>19</v>
      </c>
      <c r="B31" s="13" t="s">
        <v>32</v>
      </c>
      <c r="C31" s="7"/>
    </row>
    <row r="32" spans="1:3" x14ac:dyDescent="0.2">
      <c r="A32" s="9" t="s">
        <v>21</v>
      </c>
      <c r="B32" s="13" t="s">
        <v>33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2">
        <v>3.7032100000000003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34</v>
      </c>
      <c r="C36" s="8"/>
    </row>
    <row r="37" spans="1:4" ht="25.5" x14ac:dyDescent="0.2">
      <c r="A37" s="9" t="s">
        <v>19</v>
      </c>
      <c r="B37" s="29" t="s">
        <v>35</v>
      </c>
      <c r="C37" s="30">
        <f>(C16+C20+C32)/C40</f>
        <v>3.2398624485097745E-4</v>
      </c>
    </row>
    <row r="38" spans="1:4" x14ac:dyDescent="0.2">
      <c r="A38" s="9" t="s">
        <v>21</v>
      </c>
      <c r="B38" s="13" t="s">
        <v>36</v>
      </c>
      <c r="C38" s="30">
        <f>C34/C40</f>
        <v>2.482955861415509E-3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37</v>
      </c>
      <c r="C40" s="31">
        <v>1491.4522072449713</v>
      </c>
    </row>
    <row r="42" spans="1:4" x14ac:dyDescent="0.2">
      <c r="B42" s="26"/>
    </row>
    <row r="43" spans="1:4" ht="15" x14ac:dyDescent="0.25">
      <c r="C43" s="24"/>
      <c r="D43" s="24"/>
    </row>
    <row r="44" spans="1:4" ht="15" x14ac:dyDescent="0.25">
      <c r="C44" s="24"/>
      <c r="D44" s="24"/>
    </row>
    <row r="45" spans="1:4" x14ac:dyDescent="0.2">
      <c r="C45" s="2"/>
      <c r="D45" s="23"/>
    </row>
    <row r="46" spans="1:4" ht="15" x14ac:dyDescent="0.25">
      <c r="C46" s="24"/>
    </row>
  </sheetData>
  <sheetProtection password="C7C5" sheet="1" objects="1" scenarios="1"/>
  <mergeCells count="2">
    <mergeCell ref="A5:A6"/>
    <mergeCell ref="B5:B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rightToLeft="1" topLeftCell="A19" workbookViewId="0">
      <selection activeCell="C37" sqref="C37:C38"/>
    </sheetView>
  </sheetViews>
  <sheetFormatPr defaultRowHeight="14.25" x14ac:dyDescent="0.2"/>
  <cols>
    <col min="1" max="1" width="1.75" bestFit="1" customWidth="1"/>
    <col min="2" max="2" width="63.125" customWidth="1"/>
    <col min="3" max="3" width="9.875" bestFit="1" customWidth="1"/>
  </cols>
  <sheetData>
    <row r="1" spans="1:6" x14ac:dyDescent="0.2">
      <c r="B1" s="1" t="s">
        <v>80</v>
      </c>
      <c r="C1" s="2"/>
    </row>
    <row r="2" spans="1:6" x14ac:dyDescent="0.2">
      <c r="B2" s="3"/>
      <c r="C2" s="4"/>
    </row>
    <row r="3" spans="1:6" ht="15" x14ac:dyDescent="0.25">
      <c r="B3" s="11" t="s">
        <v>4</v>
      </c>
      <c r="C3" s="2"/>
      <c r="F3" s="21"/>
    </row>
    <row r="4" spans="1:6" ht="16.5" thickBot="1" x14ac:dyDescent="0.3">
      <c r="B4" s="82" t="s">
        <v>96</v>
      </c>
      <c r="C4" s="2"/>
    </row>
    <row r="5" spans="1:6" ht="14.25" customHeight="1" x14ac:dyDescent="0.2">
      <c r="A5" s="86"/>
      <c r="B5" s="84"/>
      <c r="C5" s="74" t="s">
        <v>81</v>
      </c>
    </row>
    <row r="6" spans="1:6" x14ac:dyDescent="0.2">
      <c r="A6" s="87"/>
      <c r="B6" s="85"/>
      <c r="C6" s="75" t="s">
        <v>82</v>
      </c>
    </row>
    <row r="7" spans="1:6" ht="15" x14ac:dyDescent="0.25">
      <c r="A7" s="17">
        <v>1</v>
      </c>
      <c r="B7" s="12" t="s">
        <v>15</v>
      </c>
      <c r="C7" s="22">
        <v>1.2300000000000002</v>
      </c>
    </row>
    <row r="8" spans="1:6" x14ac:dyDescent="0.2">
      <c r="A8" s="9"/>
      <c r="B8" s="13" t="s">
        <v>16</v>
      </c>
      <c r="C8" s="7">
        <v>0.01</v>
      </c>
    </row>
    <row r="9" spans="1:6" x14ac:dyDescent="0.2">
      <c r="A9" s="9"/>
      <c r="B9" s="13" t="s">
        <v>17</v>
      </c>
      <c r="C9" s="7">
        <v>1.2200000000000002</v>
      </c>
    </row>
    <row r="10" spans="1:6" x14ac:dyDescent="0.2">
      <c r="A10" s="9"/>
      <c r="B10" s="13"/>
      <c r="C10" s="8"/>
    </row>
    <row r="11" spans="1:6" ht="15" x14ac:dyDescent="0.25">
      <c r="A11" s="17">
        <v>2</v>
      </c>
      <c r="B11" s="12" t="s">
        <v>18</v>
      </c>
      <c r="C11" s="22">
        <v>0.59000000000000008</v>
      </c>
    </row>
    <row r="12" spans="1:6" x14ac:dyDescent="0.2">
      <c r="A12" s="9"/>
      <c r="B12" s="14" t="s">
        <v>0</v>
      </c>
      <c r="C12" s="10">
        <v>0</v>
      </c>
    </row>
    <row r="13" spans="1:6" x14ac:dyDescent="0.2">
      <c r="A13" s="9"/>
      <c r="B13" s="14" t="s">
        <v>1</v>
      </c>
      <c r="C13" s="10">
        <v>0.59000000000000008</v>
      </c>
    </row>
    <row r="14" spans="1:6" x14ac:dyDescent="0.2">
      <c r="A14" s="64"/>
      <c r="B14" s="65"/>
      <c r="C14" s="8"/>
    </row>
    <row r="15" spans="1:6" ht="15" x14ac:dyDescent="0.25">
      <c r="A15" s="17">
        <v>3</v>
      </c>
      <c r="B15" s="12" t="s">
        <v>6</v>
      </c>
      <c r="C15" s="22">
        <v>0</v>
      </c>
    </row>
    <row r="16" spans="1:6" ht="25.5" x14ac:dyDescent="0.2">
      <c r="A16" s="9" t="s">
        <v>19</v>
      </c>
      <c r="B16" s="29" t="s">
        <v>20</v>
      </c>
      <c r="C16" s="7">
        <v>0</v>
      </c>
    </row>
    <row r="17" spans="1:3" x14ac:dyDescent="0.2">
      <c r="A17" s="9" t="s">
        <v>21</v>
      </c>
      <c r="B17" s="29" t="s">
        <v>22</v>
      </c>
      <c r="C17" s="7">
        <v>0</v>
      </c>
    </row>
    <row r="18" spans="1:3" x14ac:dyDescent="0.2">
      <c r="A18" s="9" t="s">
        <v>23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24</v>
      </c>
      <c r="C20" s="22">
        <v>0.22921</v>
      </c>
    </row>
    <row r="21" spans="1:3" x14ac:dyDescent="0.2">
      <c r="A21" s="9"/>
      <c r="B21" s="13" t="s">
        <v>25</v>
      </c>
      <c r="C21" s="7">
        <v>0</v>
      </c>
    </row>
    <row r="22" spans="1:3" x14ac:dyDescent="0.2">
      <c r="A22" s="9"/>
      <c r="B22" s="13" t="s">
        <v>26</v>
      </c>
      <c r="C22" s="7">
        <v>0</v>
      </c>
    </row>
    <row r="23" spans="1:3" x14ac:dyDescent="0.2">
      <c r="A23" s="9"/>
      <c r="B23" s="13" t="s">
        <v>27</v>
      </c>
      <c r="C23" s="7"/>
    </row>
    <row r="24" spans="1:3" x14ac:dyDescent="0.2">
      <c r="A24" s="9"/>
      <c r="B24" s="13" t="s">
        <v>13</v>
      </c>
      <c r="C24" s="7"/>
    </row>
    <row r="25" spans="1:3" x14ac:dyDescent="0.2">
      <c r="A25" s="9"/>
      <c r="B25" s="13" t="s">
        <v>5</v>
      </c>
      <c r="C25" s="7">
        <v>-2.9999999999999997E-5</v>
      </c>
    </row>
    <row r="26" spans="1:3" x14ac:dyDescent="0.2">
      <c r="A26" s="9"/>
      <c r="B26" s="13" t="s">
        <v>28</v>
      </c>
      <c r="C26" s="7">
        <v>0.20901</v>
      </c>
    </row>
    <row r="27" spans="1:3" x14ac:dyDescent="0.2">
      <c r="A27" s="9"/>
      <c r="B27" s="13" t="s">
        <v>29</v>
      </c>
      <c r="C27" s="7">
        <v>0</v>
      </c>
    </row>
    <row r="28" spans="1:3" x14ac:dyDescent="0.2">
      <c r="A28" s="9"/>
      <c r="B28" s="13" t="s">
        <v>30</v>
      </c>
      <c r="C28" s="7">
        <v>2.0230000000000001E-2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31</v>
      </c>
      <c r="C30" s="22">
        <v>0</v>
      </c>
    </row>
    <row r="31" spans="1:3" x14ac:dyDescent="0.2">
      <c r="A31" s="9" t="s">
        <v>19</v>
      </c>
      <c r="B31" s="13" t="s">
        <v>32</v>
      </c>
      <c r="C31" s="7"/>
    </row>
    <row r="32" spans="1:3" x14ac:dyDescent="0.2">
      <c r="A32" s="9" t="s">
        <v>21</v>
      </c>
      <c r="B32" s="13" t="s">
        <v>33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2">
        <v>2.0492100000000004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34</v>
      </c>
      <c r="C36" s="8"/>
    </row>
    <row r="37" spans="1:4" ht="25.5" x14ac:dyDescent="0.2">
      <c r="A37" s="9" t="s">
        <v>19</v>
      </c>
      <c r="B37" s="29" t="s">
        <v>35</v>
      </c>
      <c r="C37" s="30">
        <f>(C16+C20+C32)/C40</f>
        <v>4.180079367577422E-4</v>
      </c>
    </row>
    <row r="38" spans="1:4" x14ac:dyDescent="0.2">
      <c r="A38" s="9" t="s">
        <v>21</v>
      </c>
      <c r="B38" s="13" t="s">
        <v>36</v>
      </c>
      <c r="C38" s="30">
        <f>C34/C40</f>
        <v>3.7371233544929673E-3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37</v>
      </c>
      <c r="C40" s="31">
        <v>548.3388707349817</v>
      </c>
    </row>
    <row r="42" spans="1:4" x14ac:dyDescent="0.2">
      <c r="B42" s="26"/>
    </row>
    <row r="43" spans="1:4" ht="15" x14ac:dyDescent="0.25">
      <c r="C43" s="24"/>
      <c r="D43" s="24"/>
    </row>
    <row r="44" spans="1:4" ht="15" x14ac:dyDescent="0.25">
      <c r="C44" s="24"/>
      <c r="D44" s="24"/>
    </row>
    <row r="45" spans="1:4" x14ac:dyDescent="0.2">
      <c r="C45" s="2"/>
      <c r="D45" s="23"/>
    </row>
    <row r="46" spans="1:4" ht="15" x14ac:dyDescent="0.25">
      <c r="C46" s="24"/>
    </row>
  </sheetData>
  <sheetProtection password="C7C5" sheet="1" objects="1" scenarios="1"/>
  <mergeCells count="2">
    <mergeCell ref="A5:A6"/>
    <mergeCell ref="B5:B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rightToLeft="1" topLeftCell="A22" workbookViewId="0">
      <selection activeCell="C37" sqref="C37:C38"/>
    </sheetView>
  </sheetViews>
  <sheetFormatPr defaultRowHeight="14.25" x14ac:dyDescent="0.2"/>
  <cols>
    <col min="1" max="1" width="1.75" bestFit="1" customWidth="1"/>
    <col min="2" max="2" width="62.125" customWidth="1"/>
    <col min="3" max="3" width="9.875" bestFit="1" customWidth="1"/>
  </cols>
  <sheetData>
    <row r="1" spans="1:6" x14ac:dyDescent="0.2">
      <c r="B1" s="1" t="s">
        <v>80</v>
      </c>
      <c r="C1" s="2"/>
    </row>
    <row r="2" spans="1:6" x14ac:dyDescent="0.2">
      <c r="B2" s="3"/>
      <c r="C2" s="4"/>
    </row>
    <row r="3" spans="1:6" ht="15" x14ac:dyDescent="0.25">
      <c r="B3" s="11" t="s">
        <v>4</v>
      </c>
      <c r="C3" s="2"/>
      <c r="F3" s="21"/>
    </row>
    <row r="4" spans="1:6" ht="16.5" thickBot="1" x14ac:dyDescent="0.3">
      <c r="B4" s="82" t="s">
        <v>97</v>
      </c>
      <c r="C4" s="2"/>
    </row>
    <row r="5" spans="1:6" ht="14.25" customHeight="1" x14ac:dyDescent="0.2">
      <c r="A5" s="86"/>
      <c r="B5" s="84"/>
      <c r="C5" s="74" t="s">
        <v>81</v>
      </c>
    </row>
    <row r="6" spans="1:6" x14ac:dyDescent="0.2">
      <c r="A6" s="87"/>
      <c r="B6" s="85"/>
      <c r="C6" s="75" t="s">
        <v>82</v>
      </c>
    </row>
    <row r="7" spans="1:6" ht="15" x14ac:dyDescent="0.25">
      <c r="A7" s="17">
        <v>1</v>
      </c>
      <c r="B7" s="12" t="s">
        <v>15</v>
      </c>
      <c r="C7" s="22">
        <v>3.1500000000000004</v>
      </c>
    </row>
    <row r="8" spans="1:6" x14ac:dyDescent="0.2">
      <c r="A8" s="9"/>
      <c r="B8" s="13" t="s">
        <v>16</v>
      </c>
      <c r="C8" s="7">
        <v>0.21</v>
      </c>
    </row>
    <row r="9" spans="1:6" x14ac:dyDescent="0.2">
      <c r="A9" s="9"/>
      <c r="B9" s="13" t="s">
        <v>17</v>
      </c>
      <c r="C9" s="7">
        <v>2.9400000000000004</v>
      </c>
    </row>
    <row r="10" spans="1:6" x14ac:dyDescent="0.2">
      <c r="A10" s="9"/>
      <c r="B10" s="13"/>
      <c r="C10" s="8"/>
    </row>
    <row r="11" spans="1:6" ht="15" x14ac:dyDescent="0.25">
      <c r="A11" s="17">
        <v>2</v>
      </c>
      <c r="B11" s="12" t="s">
        <v>18</v>
      </c>
      <c r="C11" s="22">
        <v>1.37</v>
      </c>
    </row>
    <row r="12" spans="1:6" x14ac:dyDescent="0.2">
      <c r="A12" s="9"/>
      <c r="B12" s="14" t="s">
        <v>0</v>
      </c>
      <c r="C12" s="10">
        <v>0</v>
      </c>
    </row>
    <row r="13" spans="1:6" x14ac:dyDescent="0.2">
      <c r="A13" s="9"/>
      <c r="B13" s="14" t="s">
        <v>1</v>
      </c>
      <c r="C13" s="10">
        <v>1.37</v>
      </c>
    </row>
    <row r="14" spans="1:6" x14ac:dyDescent="0.2">
      <c r="A14" s="64"/>
      <c r="B14" s="65"/>
      <c r="C14" s="8"/>
    </row>
    <row r="15" spans="1:6" ht="15" x14ac:dyDescent="0.25">
      <c r="A15" s="17">
        <v>3</v>
      </c>
      <c r="B15" s="12" t="s">
        <v>6</v>
      </c>
      <c r="C15" s="22">
        <v>0</v>
      </c>
    </row>
    <row r="16" spans="1:6" ht="25.5" x14ac:dyDescent="0.2">
      <c r="A16" s="9" t="s">
        <v>19</v>
      </c>
      <c r="B16" s="29" t="s">
        <v>20</v>
      </c>
      <c r="C16" s="7">
        <v>0</v>
      </c>
    </row>
    <row r="17" spans="1:3" x14ac:dyDescent="0.2">
      <c r="A17" s="9" t="s">
        <v>21</v>
      </c>
      <c r="B17" s="29" t="s">
        <v>22</v>
      </c>
      <c r="C17" s="7">
        <v>0</v>
      </c>
    </row>
    <row r="18" spans="1:3" x14ac:dyDescent="0.2">
      <c r="A18" s="9" t="s">
        <v>23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24</v>
      </c>
      <c r="C20" s="22">
        <v>0.67330000000000001</v>
      </c>
    </row>
    <row r="21" spans="1:3" x14ac:dyDescent="0.2">
      <c r="A21" s="9"/>
      <c r="B21" s="13" t="s">
        <v>25</v>
      </c>
      <c r="C21" s="7">
        <v>0</v>
      </c>
    </row>
    <row r="22" spans="1:3" x14ac:dyDescent="0.2">
      <c r="A22" s="9"/>
      <c r="B22" s="13" t="s">
        <v>26</v>
      </c>
      <c r="C22" s="7">
        <v>0</v>
      </c>
    </row>
    <row r="23" spans="1:3" x14ac:dyDescent="0.2">
      <c r="A23" s="9"/>
      <c r="B23" s="13" t="s">
        <v>27</v>
      </c>
      <c r="C23" s="7"/>
    </row>
    <row r="24" spans="1:3" x14ac:dyDescent="0.2">
      <c r="A24" s="9"/>
      <c r="B24" s="13" t="s">
        <v>13</v>
      </c>
      <c r="C24" s="7"/>
    </row>
    <row r="25" spans="1:3" x14ac:dyDescent="0.2">
      <c r="A25" s="9"/>
      <c r="B25" s="13" t="s">
        <v>5</v>
      </c>
      <c r="C25" s="7">
        <v>-2.0000000000000002E-5</v>
      </c>
    </row>
    <row r="26" spans="1:3" x14ac:dyDescent="0.2">
      <c r="A26" s="9"/>
      <c r="B26" s="13" t="s">
        <v>28</v>
      </c>
      <c r="C26" s="7">
        <v>0.61655000000000004</v>
      </c>
    </row>
    <row r="27" spans="1:3" x14ac:dyDescent="0.2">
      <c r="A27" s="9"/>
      <c r="B27" s="13" t="s">
        <v>29</v>
      </c>
      <c r="C27" s="7">
        <v>0</v>
      </c>
    </row>
    <row r="28" spans="1:3" x14ac:dyDescent="0.2">
      <c r="A28" s="9"/>
      <c r="B28" s="13" t="s">
        <v>30</v>
      </c>
      <c r="C28" s="7">
        <v>5.6769999999999994E-2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31</v>
      </c>
      <c r="C30" s="22">
        <v>0</v>
      </c>
    </row>
    <row r="31" spans="1:3" x14ac:dyDescent="0.2">
      <c r="A31" s="9" t="s">
        <v>19</v>
      </c>
      <c r="B31" s="13" t="s">
        <v>32</v>
      </c>
      <c r="C31" s="7"/>
    </row>
    <row r="32" spans="1:3" x14ac:dyDescent="0.2">
      <c r="A32" s="9" t="s">
        <v>21</v>
      </c>
      <c r="B32" s="13" t="s">
        <v>33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2">
        <v>5.1933000000000007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34</v>
      </c>
      <c r="C36" s="8"/>
    </row>
    <row r="37" spans="1:4" ht="25.5" x14ac:dyDescent="0.2">
      <c r="A37" s="9" t="s">
        <v>19</v>
      </c>
      <c r="B37" s="29" t="s">
        <v>35</v>
      </c>
      <c r="C37" s="30">
        <f>(C16+C20+C32)/C40</f>
        <v>1.1526238005819545E-4</v>
      </c>
    </row>
    <row r="38" spans="1:4" x14ac:dyDescent="0.2">
      <c r="A38" s="9" t="s">
        <v>21</v>
      </c>
      <c r="B38" s="13" t="s">
        <v>36</v>
      </c>
      <c r="C38" s="30">
        <f>C34/C40</f>
        <v>8.8904220756902798E-4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37</v>
      </c>
      <c r="C40" s="31">
        <v>5841.4549453174041</v>
      </c>
    </row>
    <row r="42" spans="1:4" x14ac:dyDescent="0.2">
      <c r="B42" s="26"/>
    </row>
    <row r="43" spans="1:4" ht="15" x14ac:dyDescent="0.25">
      <c r="C43" s="24"/>
      <c r="D43" s="24"/>
    </row>
    <row r="44" spans="1:4" ht="15" x14ac:dyDescent="0.25">
      <c r="C44" s="24"/>
      <c r="D44" s="24"/>
    </row>
    <row r="45" spans="1:4" x14ac:dyDescent="0.2">
      <c r="C45" s="2"/>
      <c r="D45" s="23"/>
    </row>
    <row r="46" spans="1:4" ht="15" x14ac:dyDescent="0.25">
      <c r="C46" s="24"/>
    </row>
  </sheetData>
  <sheetProtection password="C7C5" sheet="1" objects="1" scenarios="1"/>
  <mergeCells count="2">
    <mergeCell ref="A5:A6"/>
    <mergeCell ref="B5:B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rightToLeft="1" topLeftCell="A22" workbookViewId="0">
      <selection activeCell="C37" sqref="C37:C38"/>
    </sheetView>
  </sheetViews>
  <sheetFormatPr defaultRowHeight="14.25" x14ac:dyDescent="0.2"/>
  <cols>
    <col min="1" max="1" width="1.75" bestFit="1" customWidth="1"/>
    <col min="2" max="2" width="62.875" customWidth="1"/>
    <col min="3" max="3" width="9.875" bestFit="1" customWidth="1"/>
  </cols>
  <sheetData>
    <row r="1" spans="1:6" x14ac:dyDescent="0.2">
      <c r="B1" s="1" t="s">
        <v>80</v>
      </c>
      <c r="C1" s="2"/>
    </row>
    <row r="2" spans="1:6" x14ac:dyDescent="0.2">
      <c r="B2" s="3"/>
      <c r="C2" s="4"/>
    </row>
    <row r="3" spans="1:6" ht="15" x14ac:dyDescent="0.25">
      <c r="B3" s="11" t="s">
        <v>4</v>
      </c>
      <c r="C3" s="2"/>
      <c r="F3" s="21"/>
    </row>
    <row r="4" spans="1:6" ht="16.5" thickBot="1" x14ac:dyDescent="0.3">
      <c r="B4" s="82" t="s">
        <v>98</v>
      </c>
      <c r="C4" s="2"/>
    </row>
    <row r="5" spans="1:6" ht="14.25" customHeight="1" x14ac:dyDescent="0.2">
      <c r="A5" s="86"/>
      <c r="B5" s="84"/>
      <c r="C5" s="74" t="s">
        <v>81</v>
      </c>
    </row>
    <row r="6" spans="1:6" x14ac:dyDescent="0.2">
      <c r="A6" s="87"/>
      <c r="B6" s="85"/>
      <c r="C6" s="75" t="s">
        <v>82</v>
      </c>
    </row>
    <row r="7" spans="1:6" ht="15" x14ac:dyDescent="0.25">
      <c r="A7" s="17">
        <v>1</v>
      </c>
      <c r="B7" s="12" t="s">
        <v>15</v>
      </c>
      <c r="C7" s="22">
        <v>3.9800000000000004</v>
      </c>
    </row>
    <row r="8" spans="1:6" x14ac:dyDescent="0.2">
      <c r="A8" s="9"/>
      <c r="B8" s="13" t="s">
        <v>16</v>
      </c>
      <c r="C8" s="7">
        <v>0</v>
      </c>
    </row>
    <row r="9" spans="1:6" x14ac:dyDescent="0.2">
      <c r="A9" s="9"/>
      <c r="B9" s="13" t="s">
        <v>17</v>
      </c>
      <c r="C9" s="7">
        <v>3.9800000000000004</v>
      </c>
    </row>
    <row r="10" spans="1:6" x14ac:dyDescent="0.2">
      <c r="A10" s="9"/>
      <c r="B10" s="13"/>
      <c r="C10" s="8"/>
    </row>
    <row r="11" spans="1:6" ht="15" x14ac:dyDescent="0.25">
      <c r="A11" s="17">
        <v>2</v>
      </c>
      <c r="B11" s="12" t="s">
        <v>18</v>
      </c>
      <c r="C11" s="22">
        <v>2.25</v>
      </c>
    </row>
    <row r="12" spans="1:6" x14ac:dyDescent="0.2">
      <c r="A12" s="9"/>
      <c r="B12" s="14" t="s">
        <v>0</v>
      </c>
      <c r="C12" s="10">
        <v>0</v>
      </c>
    </row>
    <row r="13" spans="1:6" x14ac:dyDescent="0.2">
      <c r="A13" s="9"/>
      <c r="B13" s="14" t="s">
        <v>1</v>
      </c>
      <c r="C13" s="10">
        <v>2.25</v>
      </c>
    </row>
    <row r="14" spans="1:6" x14ac:dyDescent="0.2">
      <c r="A14" s="64"/>
      <c r="B14" s="65"/>
      <c r="C14" s="8"/>
    </row>
    <row r="15" spans="1:6" ht="15" x14ac:dyDescent="0.25">
      <c r="A15" s="17">
        <v>3</v>
      </c>
      <c r="B15" s="12" t="s">
        <v>6</v>
      </c>
      <c r="C15" s="22">
        <v>0</v>
      </c>
    </row>
    <row r="16" spans="1:6" ht="25.5" x14ac:dyDescent="0.2">
      <c r="A16" s="9" t="s">
        <v>19</v>
      </c>
      <c r="B16" s="29" t="s">
        <v>20</v>
      </c>
      <c r="C16" s="7">
        <v>0</v>
      </c>
    </row>
    <row r="17" spans="1:3" x14ac:dyDescent="0.2">
      <c r="A17" s="9" t="s">
        <v>21</v>
      </c>
      <c r="B17" s="29" t="s">
        <v>22</v>
      </c>
      <c r="C17" s="7">
        <v>0</v>
      </c>
    </row>
    <row r="18" spans="1:3" x14ac:dyDescent="0.2">
      <c r="A18" s="9" t="s">
        <v>23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24</v>
      </c>
      <c r="C20" s="22">
        <v>1.5542799999999999</v>
      </c>
    </row>
    <row r="21" spans="1:3" x14ac:dyDescent="0.2">
      <c r="A21" s="9"/>
      <c r="B21" s="13" t="s">
        <v>25</v>
      </c>
      <c r="C21" s="7">
        <v>0</v>
      </c>
    </row>
    <row r="22" spans="1:3" x14ac:dyDescent="0.2">
      <c r="A22" s="9"/>
      <c r="B22" s="13" t="s">
        <v>26</v>
      </c>
      <c r="C22" s="7">
        <v>0</v>
      </c>
    </row>
    <row r="23" spans="1:3" x14ac:dyDescent="0.2">
      <c r="A23" s="9"/>
      <c r="B23" s="13" t="s">
        <v>27</v>
      </c>
      <c r="C23" s="7"/>
    </row>
    <row r="24" spans="1:3" x14ac:dyDescent="0.2">
      <c r="A24" s="9"/>
      <c r="B24" s="13" t="s">
        <v>13</v>
      </c>
      <c r="C24" s="7"/>
    </row>
    <row r="25" spans="1:3" x14ac:dyDescent="0.2">
      <c r="A25" s="9"/>
      <c r="B25" s="13" t="s">
        <v>5</v>
      </c>
      <c r="C25" s="7">
        <v>-1.0000000000000001E-5</v>
      </c>
    </row>
    <row r="26" spans="1:3" x14ac:dyDescent="0.2">
      <c r="A26" s="9"/>
      <c r="B26" s="13" t="s">
        <v>28</v>
      </c>
      <c r="C26" s="7">
        <v>1.5542899999999999</v>
      </c>
    </row>
    <row r="27" spans="1:3" x14ac:dyDescent="0.2">
      <c r="A27" s="9"/>
      <c r="B27" s="13" t="s">
        <v>29</v>
      </c>
      <c r="C27" s="7">
        <v>0</v>
      </c>
    </row>
    <row r="28" spans="1:3" x14ac:dyDescent="0.2">
      <c r="A28" s="9"/>
      <c r="B28" s="13" t="s">
        <v>30</v>
      </c>
      <c r="C28" s="7">
        <v>0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31</v>
      </c>
      <c r="C30" s="22">
        <v>0</v>
      </c>
    </row>
    <row r="31" spans="1:3" x14ac:dyDescent="0.2">
      <c r="A31" s="9" t="s">
        <v>19</v>
      </c>
      <c r="B31" s="13" t="s">
        <v>32</v>
      </c>
      <c r="C31" s="7"/>
    </row>
    <row r="32" spans="1:3" x14ac:dyDescent="0.2">
      <c r="A32" s="9" t="s">
        <v>21</v>
      </c>
      <c r="B32" s="13" t="s">
        <v>33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2">
        <v>7.7842800000000008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34</v>
      </c>
      <c r="C36" s="8"/>
    </row>
    <row r="37" spans="1:4" ht="25.5" x14ac:dyDescent="0.2">
      <c r="A37" s="9" t="s">
        <v>19</v>
      </c>
      <c r="B37" s="29" t="s">
        <v>35</v>
      </c>
      <c r="C37" s="30">
        <f>(C16+C20+C32)/C40</f>
        <v>3.458753059566696E-4</v>
      </c>
    </row>
    <row r="38" spans="1:4" x14ac:dyDescent="0.2">
      <c r="A38" s="9" t="s">
        <v>21</v>
      </c>
      <c r="B38" s="13" t="s">
        <v>36</v>
      </c>
      <c r="C38" s="30">
        <f>C34/C40</f>
        <v>1.7322427275988782E-3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37</v>
      </c>
      <c r="C40" s="31">
        <v>4493.7582222036872</v>
      </c>
    </row>
    <row r="42" spans="1:4" x14ac:dyDescent="0.2">
      <c r="B42" s="26"/>
    </row>
    <row r="43" spans="1:4" ht="15" x14ac:dyDescent="0.25">
      <c r="C43" s="24"/>
      <c r="D43" s="24"/>
    </row>
    <row r="44" spans="1:4" ht="15" x14ac:dyDescent="0.25">
      <c r="C44" s="24"/>
      <c r="D44" s="24"/>
    </row>
    <row r="45" spans="1:4" x14ac:dyDescent="0.2">
      <c r="C45" s="2"/>
      <c r="D45" s="23"/>
    </row>
    <row r="46" spans="1:4" ht="15" x14ac:dyDescent="0.25">
      <c r="C46" s="24"/>
    </row>
  </sheetData>
  <sheetProtection password="C7C5" sheet="1" objects="1" scenarios="1"/>
  <mergeCells count="2">
    <mergeCell ref="A5:A6"/>
    <mergeCell ref="B5:B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3">
    <pageSetUpPr fitToPage="1"/>
  </sheetPr>
  <dimension ref="A1:D46"/>
  <sheetViews>
    <sheetView rightToLeft="1" topLeftCell="A7" workbookViewId="0">
      <selection activeCell="B27" sqref="B27"/>
    </sheetView>
  </sheetViews>
  <sheetFormatPr defaultRowHeight="14.25" x14ac:dyDescent="0.2"/>
  <cols>
    <col min="1" max="1" width="1.875" bestFit="1" customWidth="1"/>
    <col min="2" max="2" width="61.875" customWidth="1"/>
    <col min="3" max="3" width="11.375" customWidth="1"/>
    <col min="5" max="5" width="10.625" customWidth="1"/>
    <col min="6" max="6" width="10.75" customWidth="1"/>
    <col min="7" max="7" width="11.375" customWidth="1"/>
    <col min="8" max="8" width="11.125" customWidth="1"/>
  </cols>
  <sheetData>
    <row r="1" spans="1:3" x14ac:dyDescent="0.2">
      <c r="B1" s="1" t="s">
        <v>80</v>
      </c>
      <c r="C1" s="2"/>
    </row>
    <row r="2" spans="1:3" x14ac:dyDescent="0.2">
      <c r="B2" s="3"/>
      <c r="C2" s="4"/>
    </row>
    <row r="3" spans="1:3" ht="15" x14ac:dyDescent="0.25">
      <c r="B3" s="11"/>
      <c r="C3" s="2"/>
    </row>
    <row r="4" spans="1:3" ht="26.25" thickBot="1" x14ac:dyDescent="0.25">
      <c r="B4" s="76" t="s">
        <v>83</v>
      </c>
      <c r="C4" s="2"/>
    </row>
    <row r="5" spans="1:3" ht="14.25" customHeight="1" x14ac:dyDescent="0.2">
      <c r="A5" s="86"/>
      <c r="B5" s="84"/>
      <c r="C5" s="74" t="s">
        <v>81</v>
      </c>
    </row>
    <row r="6" spans="1:3" x14ac:dyDescent="0.2">
      <c r="A6" s="87"/>
      <c r="B6" s="85"/>
      <c r="C6" s="75" t="s">
        <v>82</v>
      </c>
    </row>
    <row r="7" spans="1:3" ht="15" x14ac:dyDescent="0.25">
      <c r="A7" s="17">
        <v>1</v>
      </c>
      <c r="B7" s="12" t="s">
        <v>15</v>
      </c>
      <c r="C7" s="22">
        <v>2644.7099999999991</v>
      </c>
    </row>
    <row r="8" spans="1:3" x14ac:dyDescent="0.2">
      <c r="A8" s="9"/>
      <c r="B8" s="13" t="s">
        <v>16</v>
      </c>
      <c r="C8" s="7">
        <v>16.930000000000003</v>
      </c>
    </row>
    <row r="9" spans="1:3" x14ac:dyDescent="0.2">
      <c r="A9" s="9"/>
      <c r="B9" s="13" t="s">
        <v>17</v>
      </c>
      <c r="C9" s="7">
        <v>2627.7799999999993</v>
      </c>
    </row>
    <row r="10" spans="1:3" x14ac:dyDescent="0.2">
      <c r="A10" s="9"/>
      <c r="B10" s="13"/>
      <c r="C10" s="8"/>
    </row>
    <row r="11" spans="1:3" ht="15" x14ac:dyDescent="0.25">
      <c r="A11" s="17">
        <v>2</v>
      </c>
      <c r="B11" s="12" t="s">
        <v>18</v>
      </c>
      <c r="C11" s="22">
        <v>685.41198639051299</v>
      </c>
    </row>
    <row r="12" spans="1:3" x14ac:dyDescent="0.2">
      <c r="A12" s="9"/>
      <c r="B12" s="14" t="s">
        <v>0</v>
      </c>
      <c r="C12" s="7">
        <v>1.2</v>
      </c>
    </row>
    <row r="13" spans="1:3" x14ac:dyDescent="0.2">
      <c r="A13" s="9"/>
      <c r="B13" s="14" t="s">
        <v>1</v>
      </c>
      <c r="C13" s="7">
        <v>684.21198639051295</v>
      </c>
    </row>
    <row r="14" spans="1:3" x14ac:dyDescent="0.2">
      <c r="A14" s="27"/>
      <c r="B14" s="28"/>
      <c r="C14" s="8"/>
    </row>
    <row r="15" spans="1:3" ht="15" x14ac:dyDescent="0.25">
      <c r="A15" s="17">
        <v>3</v>
      </c>
      <c r="B15" s="12" t="s">
        <v>6</v>
      </c>
      <c r="C15" s="22">
        <v>75.54889</v>
      </c>
    </row>
    <row r="16" spans="1:3" ht="25.5" x14ac:dyDescent="0.2">
      <c r="A16" s="9" t="s">
        <v>19</v>
      </c>
      <c r="B16" s="29" t="s">
        <v>20</v>
      </c>
      <c r="C16" s="7">
        <v>14.296350000000002</v>
      </c>
    </row>
    <row r="17" spans="1:3" x14ac:dyDescent="0.2">
      <c r="A17" s="9" t="s">
        <v>21</v>
      </c>
      <c r="B17" s="29" t="s">
        <v>22</v>
      </c>
      <c r="C17" s="7">
        <v>61.252539999999996</v>
      </c>
    </row>
    <row r="18" spans="1:3" x14ac:dyDescent="0.2">
      <c r="A18" s="9" t="s">
        <v>23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24</v>
      </c>
      <c r="C20" s="22">
        <v>6600.4760879135974</v>
      </c>
    </row>
    <row r="21" spans="1:3" x14ac:dyDescent="0.2">
      <c r="A21" s="9"/>
      <c r="B21" s="13" t="s">
        <v>25</v>
      </c>
      <c r="C21" s="7">
        <v>209.06296720348837</v>
      </c>
    </row>
    <row r="22" spans="1:3" x14ac:dyDescent="0.2">
      <c r="A22" s="9"/>
      <c r="B22" s="13" t="s">
        <v>26</v>
      </c>
      <c r="C22" s="7">
        <v>2185.032701477</v>
      </c>
    </row>
    <row r="23" spans="1:3" x14ac:dyDescent="0.2">
      <c r="A23" s="9"/>
      <c r="B23" s="13" t="s">
        <v>27</v>
      </c>
      <c r="C23" s="7">
        <v>0</v>
      </c>
    </row>
    <row r="24" spans="1:3" x14ac:dyDescent="0.2">
      <c r="A24" s="9"/>
      <c r="B24" s="13" t="s">
        <v>13</v>
      </c>
      <c r="C24" s="7">
        <v>0</v>
      </c>
    </row>
    <row r="25" spans="1:3" x14ac:dyDescent="0.2">
      <c r="A25" s="9"/>
      <c r="B25" s="13" t="s">
        <v>5</v>
      </c>
      <c r="C25" s="7">
        <v>3.7818299999999985</v>
      </c>
    </row>
    <row r="26" spans="1:3" x14ac:dyDescent="0.2">
      <c r="A26" s="9"/>
      <c r="B26" s="13" t="s">
        <v>28</v>
      </c>
      <c r="C26" s="7">
        <v>891.76822000000004</v>
      </c>
    </row>
    <row r="27" spans="1:3" x14ac:dyDescent="0.2">
      <c r="A27" s="9"/>
      <c r="B27" s="13" t="s">
        <v>29</v>
      </c>
      <c r="C27" s="7">
        <v>0</v>
      </c>
    </row>
    <row r="28" spans="1:3" x14ac:dyDescent="0.2">
      <c r="A28" s="9"/>
      <c r="B28" s="13" t="s">
        <v>30</v>
      </c>
      <c r="C28" s="7">
        <v>3310.8303692331092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31</v>
      </c>
      <c r="C30" s="22">
        <v>0</v>
      </c>
    </row>
    <row r="31" spans="1:3" x14ac:dyDescent="0.2">
      <c r="A31" s="9" t="s">
        <v>19</v>
      </c>
      <c r="B31" s="13" t="s">
        <v>32</v>
      </c>
      <c r="C31" s="7"/>
    </row>
    <row r="32" spans="1:3" x14ac:dyDescent="0.2">
      <c r="A32" s="9" t="s">
        <v>21</v>
      </c>
      <c r="B32" s="13" t="s">
        <v>33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2">
        <v>10006.146964304109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34</v>
      </c>
      <c r="C36" s="8"/>
    </row>
    <row r="37" spans="1:4" ht="25.5" x14ac:dyDescent="0.2">
      <c r="A37" s="9" t="s">
        <v>19</v>
      </c>
      <c r="B37" s="29" t="s">
        <v>35</v>
      </c>
      <c r="C37" s="30">
        <f>(C16+C20+C32)/C40</f>
        <v>4.9667057352783032E-4</v>
      </c>
    </row>
    <row r="38" spans="1:4" x14ac:dyDescent="0.2">
      <c r="A38" s="9" t="s">
        <v>21</v>
      </c>
      <c r="B38" s="13" t="s">
        <v>36</v>
      </c>
      <c r="C38" s="30">
        <f>C34/C40</f>
        <v>7.5131212724412633E-4</v>
      </c>
    </row>
    <row r="39" spans="1:4" x14ac:dyDescent="0.2">
      <c r="A39" s="9"/>
      <c r="B39" s="13"/>
      <c r="C39" s="8"/>
    </row>
    <row r="40" spans="1:4" ht="15.75" thickBot="1" x14ac:dyDescent="0.3">
      <c r="A40" s="20"/>
      <c r="B40" s="16" t="s">
        <v>37</v>
      </c>
      <c r="C40" s="83">
        <v>13318229.004245501</v>
      </c>
    </row>
    <row r="42" spans="1:4" x14ac:dyDescent="0.2">
      <c r="B42" s="26"/>
    </row>
    <row r="43" spans="1:4" ht="15" x14ac:dyDescent="0.25">
      <c r="C43" s="24"/>
      <c r="D43" s="24"/>
    </row>
    <row r="44" spans="1:4" ht="15" x14ac:dyDescent="0.25">
      <c r="C44" s="24"/>
      <c r="D44" s="24"/>
    </row>
    <row r="45" spans="1:4" x14ac:dyDescent="0.2">
      <c r="C45" s="2"/>
      <c r="D45" s="23"/>
    </row>
    <row r="46" spans="1:4" ht="15" x14ac:dyDescent="0.25">
      <c r="C46" s="24"/>
    </row>
  </sheetData>
  <sheetProtection password="C7C5" sheet="1" objects="1" scenarios="1"/>
  <mergeCells count="2">
    <mergeCell ref="A5:A6"/>
    <mergeCell ref="B5:B6"/>
  </mergeCells>
  <pageMargins left="0.70866141732283461" right="0.70866141732283461" top="0.3543307086614173" bottom="0.3543307086614173" header="0" footer="0"/>
  <pageSetup paperSize="9"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rightToLeft="1" topLeftCell="A4" workbookViewId="0">
      <selection activeCell="H12" sqref="H12"/>
    </sheetView>
  </sheetViews>
  <sheetFormatPr defaultRowHeight="14.25" x14ac:dyDescent="0.2"/>
  <cols>
    <col min="1" max="1" width="4.5" customWidth="1"/>
    <col min="2" max="2" width="7.25" customWidth="1"/>
    <col min="3" max="3" width="37.625" customWidth="1"/>
    <col min="4" max="4" width="10.625" customWidth="1"/>
  </cols>
  <sheetData>
    <row r="1" spans="1:4" x14ac:dyDescent="0.2">
      <c r="A1" s="33"/>
      <c r="B1" s="81" t="s">
        <v>85</v>
      </c>
      <c r="C1" s="4"/>
      <c r="D1" t="s">
        <v>69</v>
      </c>
    </row>
    <row r="2" spans="1:4" x14ac:dyDescent="0.2">
      <c r="A2" s="33"/>
      <c r="B2" s="81"/>
      <c r="C2" s="4"/>
    </row>
    <row r="3" spans="1:4" x14ac:dyDescent="0.2">
      <c r="A3" s="6"/>
      <c r="B3" s="33"/>
      <c r="C3" s="34"/>
    </row>
    <row r="4" spans="1:4" ht="28.5" customHeight="1" thickBot="1" x14ac:dyDescent="0.25">
      <c r="B4" s="88" t="s">
        <v>83</v>
      </c>
      <c r="C4" s="88"/>
    </row>
    <row r="5" spans="1:4" x14ac:dyDescent="0.2">
      <c r="A5" s="92"/>
      <c r="B5" s="89"/>
      <c r="C5" s="90"/>
      <c r="D5" s="77" t="s">
        <v>81</v>
      </c>
    </row>
    <row r="6" spans="1:4" ht="15" thickBot="1" x14ac:dyDescent="0.25">
      <c r="A6" s="93"/>
      <c r="B6" s="85"/>
      <c r="C6" s="91"/>
      <c r="D6" s="78" t="s">
        <v>82</v>
      </c>
    </row>
    <row r="7" spans="1:4" x14ac:dyDescent="0.2">
      <c r="A7" s="41" t="s">
        <v>38</v>
      </c>
      <c r="B7" s="79"/>
      <c r="C7" s="80"/>
      <c r="D7" s="35"/>
    </row>
    <row r="8" spans="1:4" x14ac:dyDescent="0.2">
      <c r="A8" s="41" t="s">
        <v>39</v>
      </c>
      <c r="B8" s="67"/>
      <c r="C8" s="39"/>
      <c r="D8" s="37"/>
    </row>
    <row r="9" spans="1:4" x14ac:dyDescent="0.2">
      <c r="A9" s="38"/>
      <c r="B9" s="66">
        <v>1</v>
      </c>
      <c r="C9" s="44" t="s">
        <v>113</v>
      </c>
      <c r="D9" s="40">
        <v>16.930000000000003</v>
      </c>
    </row>
    <row r="10" spans="1:4" x14ac:dyDescent="0.2">
      <c r="A10" s="41" t="s">
        <v>40</v>
      </c>
      <c r="B10" s="67"/>
      <c r="C10" s="39"/>
      <c r="D10" s="37"/>
    </row>
    <row r="11" spans="1:4" x14ac:dyDescent="0.2">
      <c r="A11" s="43"/>
      <c r="B11" s="68">
        <v>1</v>
      </c>
      <c r="C11" s="44" t="s">
        <v>41</v>
      </c>
      <c r="D11" s="40">
        <f>1314.3-D15-D16-D17-D18</f>
        <v>610.36999999999989</v>
      </c>
    </row>
    <row r="12" spans="1:4" x14ac:dyDescent="0.2">
      <c r="A12" s="43"/>
      <c r="B12" s="66">
        <v>2</v>
      </c>
      <c r="C12" s="44" t="s">
        <v>9</v>
      </c>
      <c r="D12" s="40">
        <v>579.19000000000005</v>
      </c>
    </row>
    <row r="13" spans="1:4" x14ac:dyDescent="0.2">
      <c r="A13" s="43"/>
      <c r="B13" s="68">
        <v>3</v>
      </c>
      <c r="C13" s="44" t="s">
        <v>7</v>
      </c>
      <c r="D13" s="40">
        <v>440.6</v>
      </c>
    </row>
    <row r="14" spans="1:4" x14ac:dyDescent="0.2">
      <c r="A14" s="43"/>
      <c r="B14" s="66">
        <v>4</v>
      </c>
      <c r="C14" s="44" t="s">
        <v>75</v>
      </c>
      <c r="D14" s="40">
        <v>293.68999999999994</v>
      </c>
    </row>
    <row r="15" spans="1:4" x14ac:dyDescent="0.2">
      <c r="A15" s="43"/>
      <c r="B15" s="66">
        <v>5</v>
      </c>
      <c r="C15" s="44" t="s">
        <v>114</v>
      </c>
      <c r="D15" s="40">
        <v>251.73999999999998</v>
      </c>
    </row>
    <row r="16" spans="1:4" x14ac:dyDescent="0.2">
      <c r="A16" s="43"/>
      <c r="B16" s="66">
        <v>6</v>
      </c>
      <c r="C16" s="44" t="s">
        <v>115</v>
      </c>
      <c r="D16" s="40">
        <v>202.83000000000004</v>
      </c>
    </row>
    <row r="17" spans="1:5" x14ac:dyDescent="0.2">
      <c r="A17" s="43"/>
      <c r="B17" s="66">
        <v>7</v>
      </c>
      <c r="C17" s="44" t="s">
        <v>116</v>
      </c>
      <c r="D17" s="40">
        <v>135.21</v>
      </c>
    </row>
    <row r="18" spans="1:5" x14ac:dyDescent="0.2">
      <c r="A18" s="43"/>
      <c r="B18" s="66">
        <v>8</v>
      </c>
      <c r="C18" s="44" t="s">
        <v>117</v>
      </c>
      <c r="D18" s="40">
        <v>114.15</v>
      </c>
    </row>
    <row r="19" spans="1:5" x14ac:dyDescent="0.2">
      <c r="A19" s="45" t="s">
        <v>42</v>
      </c>
      <c r="B19" s="67"/>
      <c r="C19" s="42"/>
      <c r="D19" s="69">
        <v>2644.71</v>
      </c>
    </row>
    <row r="20" spans="1:5" x14ac:dyDescent="0.2">
      <c r="A20" s="45"/>
      <c r="B20" s="46"/>
      <c r="C20" s="46"/>
      <c r="D20" s="37"/>
    </row>
    <row r="21" spans="1:5" x14ac:dyDescent="0.2">
      <c r="A21" s="45" t="s">
        <v>43</v>
      </c>
      <c r="B21" s="46"/>
      <c r="C21" s="39"/>
      <c r="D21" s="70"/>
    </row>
    <row r="22" spans="1:5" x14ac:dyDescent="0.2">
      <c r="A22" s="45" t="s">
        <v>39</v>
      </c>
      <c r="B22" s="46"/>
      <c r="C22" s="39"/>
      <c r="D22" s="70"/>
    </row>
    <row r="23" spans="1:5" x14ac:dyDescent="0.2">
      <c r="A23" s="57"/>
      <c r="B23" s="44">
        <v>1</v>
      </c>
      <c r="C23" s="44" t="s">
        <v>113</v>
      </c>
      <c r="D23" s="40">
        <v>1.2</v>
      </c>
    </row>
    <row r="24" spans="1:5" x14ac:dyDescent="0.2">
      <c r="A24" s="45" t="s">
        <v>40</v>
      </c>
      <c r="B24" s="46"/>
      <c r="C24" s="39"/>
      <c r="D24" s="37"/>
    </row>
    <row r="25" spans="1:5" x14ac:dyDescent="0.2">
      <c r="A25" s="57"/>
      <c r="B25" s="44">
        <v>1</v>
      </c>
      <c r="C25" s="44" t="s">
        <v>71</v>
      </c>
      <c r="D25" s="40">
        <v>270.31273999999996</v>
      </c>
    </row>
    <row r="26" spans="1:5" x14ac:dyDescent="0.2">
      <c r="A26" s="57"/>
      <c r="B26" s="44">
        <v>2</v>
      </c>
      <c r="C26" s="44" t="s">
        <v>7</v>
      </c>
      <c r="D26" s="40">
        <v>158.63640639051297</v>
      </c>
    </row>
    <row r="27" spans="1:5" x14ac:dyDescent="0.2">
      <c r="A27" s="57"/>
      <c r="B27" s="44">
        <v>3</v>
      </c>
      <c r="C27" s="44" t="s">
        <v>10</v>
      </c>
      <c r="D27" s="40">
        <v>125.35649999999998</v>
      </c>
    </row>
    <row r="28" spans="1:5" x14ac:dyDescent="0.2">
      <c r="A28" s="57"/>
      <c r="B28" s="44">
        <v>4</v>
      </c>
      <c r="C28" s="44" t="s">
        <v>11</v>
      </c>
      <c r="D28" s="40">
        <v>79.673230000000004</v>
      </c>
      <c r="E28" s="25"/>
    </row>
    <row r="29" spans="1:5" x14ac:dyDescent="0.2">
      <c r="A29" s="57"/>
      <c r="B29" s="44">
        <v>5</v>
      </c>
      <c r="C29" s="44" t="s">
        <v>76</v>
      </c>
      <c r="D29" s="40">
        <v>50.233110000000003</v>
      </c>
    </row>
    <row r="30" spans="1:5" x14ac:dyDescent="0.2">
      <c r="A30" s="57"/>
      <c r="B30" s="44">
        <v>6</v>
      </c>
      <c r="C30" s="44" t="s">
        <v>41</v>
      </c>
      <c r="D30" s="40">
        <v>5.262457136723242E-14</v>
      </c>
    </row>
    <row r="31" spans="1:5" x14ac:dyDescent="0.2">
      <c r="A31" s="45" t="s">
        <v>44</v>
      </c>
      <c r="B31" s="67"/>
      <c r="C31" s="42"/>
      <c r="D31" s="69">
        <v>685.41198639051288</v>
      </c>
    </row>
    <row r="32" spans="1:5" x14ac:dyDescent="0.2">
      <c r="A32" s="45"/>
      <c r="B32" s="46"/>
      <c r="C32" s="46"/>
      <c r="D32" s="37"/>
    </row>
    <row r="33" spans="1:4" x14ac:dyDescent="0.2">
      <c r="A33" s="45" t="s">
        <v>45</v>
      </c>
      <c r="B33" s="67"/>
      <c r="C33" s="42"/>
      <c r="D33" s="37"/>
    </row>
    <row r="34" spans="1:4" x14ac:dyDescent="0.2">
      <c r="A34" s="43"/>
      <c r="B34" s="68">
        <v>1</v>
      </c>
      <c r="C34" s="47" t="s">
        <v>72</v>
      </c>
      <c r="D34" s="40">
        <v>60.367259999999995</v>
      </c>
    </row>
    <row r="35" spans="1:4" x14ac:dyDescent="0.2">
      <c r="A35" s="43"/>
      <c r="B35" s="68">
        <v>2</v>
      </c>
      <c r="C35" s="47" t="s">
        <v>73</v>
      </c>
      <c r="D35" s="40">
        <v>7.2664500000000007</v>
      </c>
    </row>
    <row r="36" spans="1:4" x14ac:dyDescent="0.2">
      <c r="A36" s="43"/>
      <c r="B36" s="68">
        <v>3</v>
      </c>
      <c r="C36" s="47" t="s">
        <v>77</v>
      </c>
      <c r="D36" s="40">
        <v>4.3801800000000002</v>
      </c>
    </row>
    <row r="37" spans="1:4" x14ac:dyDescent="0.2">
      <c r="A37" s="43"/>
      <c r="B37" s="68">
        <v>4</v>
      </c>
      <c r="C37" s="47" t="s">
        <v>78</v>
      </c>
      <c r="D37" s="40">
        <v>3.5350000000000037</v>
      </c>
    </row>
    <row r="38" spans="1:4" x14ac:dyDescent="0.2">
      <c r="A38" s="45" t="s">
        <v>46</v>
      </c>
      <c r="B38" s="67"/>
      <c r="C38" s="42"/>
      <c r="D38" s="69">
        <v>75.54889</v>
      </c>
    </row>
    <row r="39" spans="1:4" x14ac:dyDescent="0.2">
      <c r="A39" s="45"/>
      <c r="B39" s="46"/>
      <c r="C39" s="46"/>
      <c r="D39" s="37"/>
    </row>
    <row r="40" spans="1:4" x14ac:dyDescent="0.2">
      <c r="A40" s="45" t="s">
        <v>47</v>
      </c>
      <c r="B40" s="67"/>
      <c r="C40" s="42"/>
      <c r="D40" s="37"/>
    </row>
    <row r="41" spans="1:4" x14ac:dyDescent="0.2">
      <c r="A41" s="43"/>
      <c r="B41" s="68">
        <v>1</v>
      </c>
      <c r="C41" s="47" t="s">
        <v>70</v>
      </c>
      <c r="D41" s="40">
        <v>0</v>
      </c>
    </row>
    <row r="42" spans="1:4" x14ac:dyDescent="0.2">
      <c r="A42" s="45" t="s">
        <v>2</v>
      </c>
      <c r="B42" s="46"/>
      <c r="C42" s="46"/>
      <c r="D42" s="69">
        <v>0</v>
      </c>
    </row>
    <row r="43" spans="1:4" x14ac:dyDescent="0.2">
      <c r="A43" s="45"/>
      <c r="B43" s="46"/>
      <c r="C43" s="46"/>
      <c r="D43" s="37"/>
    </row>
    <row r="44" spans="1:4" x14ac:dyDescent="0.2">
      <c r="A44" s="45" t="s">
        <v>48</v>
      </c>
      <c r="B44" s="46"/>
      <c r="C44" s="46"/>
      <c r="D44" s="37"/>
    </row>
    <row r="45" spans="1:4" x14ac:dyDescent="0.2">
      <c r="A45" s="43"/>
      <c r="B45" s="68">
        <v>1</v>
      </c>
      <c r="C45" s="47" t="s">
        <v>41</v>
      </c>
      <c r="D45" s="40"/>
    </row>
    <row r="46" spans="1:4" x14ac:dyDescent="0.2">
      <c r="A46" s="43"/>
      <c r="B46" s="68"/>
      <c r="C46" s="46" t="s">
        <v>49</v>
      </c>
      <c r="D46" s="69"/>
    </row>
    <row r="47" spans="1:4" x14ac:dyDescent="0.2">
      <c r="A47" s="45"/>
      <c r="B47" s="46"/>
      <c r="C47" s="47"/>
      <c r="D47" s="37"/>
    </row>
    <row r="48" spans="1:4" x14ac:dyDescent="0.2">
      <c r="A48" s="45" t="s">
        <v>50</v>
      </c>
      <c r="B48" s="46"/>
      <c r="C48" s="46"/>
      <c r="D48" s="37"/>
    </row>
    <row r="49" spans="1:4" x14ac:dyDescent="0.2">
      <c r="A49" s="43"/>
      <c r="B49" s="68">
        <v>1</v>
      </c>
      <c r="C49" s="47" t="s">
        <v>51</v>
      </c>
      <c r="D49" s="40"/>
    </row>
    <row r="50" spans="1:4" x14ac:dyDescent="0.2">
      <c r="A50" s="43"/>
      <c r="B50" s="68"/>
      <c r="C50" s="46" t="s">
        <v>33</v>
      </c>
      <c r="D50" s="69"/>
    </row>
    <row r="51" spans="1:4" x14ac:dyDescent="0.2">
      <c r="A51" s="43"/>
      <c r="B51" s="68"/>
      <c r="C51" s="46"/>
      <c r="D51" s="37"/>
    </row>
    <row r="52" spans="1:4" x14ac:dyDescent="0.2">
      <c r="A52" s="45"/>
      <c r="B52" s="46"/>
      <c r="C52" s="46" t="s">
        <v>52</v>
      </c>
      <c r="D52" s="69">
        <v>3405.6708763905131</v>
      </c>
    </row>
    <row r="53" spans="1:4" x14ac:dyDescent="0.2">
      <c r="A53" s="45"/>
      <c r="B53" s="46"/>
      <c r="C53" s="46"/>
      <c r="D53" s="37"/>
    </row>
    <row r="54" spans="1:4" ht="15.75" thickBot="1" x14ac:dyDescent="0.3">
      <c r="A54" s="48"/>
      <c r="B54" s="49"/>
      <c r="C54" s="49" t="s">
        <v>68</v>
      </c>
      <c r="D54" s="71">
        <v>13318229.004245501</v>
      </c>
    </row>
  </sheetData>
  <sheetProtection password="C7C5" sheet="1" objects="1" scenarios="1"/>
  <mergeCells count="4">
    <mergeCell ref="B4:C4"/>
    <mergeCell ref="B5:B6"/>
    <mergeCell ref="C5:C6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rightToLeft="1" topLeftCell="A31" workbookViewId="0">
      <selection activeCell="E42" sqref="E42"/>
    </sheetView>
  </sheetViews>
  <sheetFormatPr defaultRowHeight="14.25" x14ac:dyDescent="0.2"/>
  <cols>
    <col min="1" max="1" width="4.5" customWidth="1"/>
    <col min="2" max="2" width="50" customWidth="1"/>
    <col min="3" max="3" width="10.875" bestFit="1" customWidth="1"/>
  </cols>
  <sheetData>
    <row r="1" spans="1:3" x14ac:dyDescent="0.2">
      <c r="B1" s="33" t="s">
        <v>84</v>
      </c>
      <c r="C1" s="4" t="s">
        <v>69</v>
      </c>
    </row>
    <row r="2" spans="1:3" x14ac:dyDescent="0.2">
      <c r="A2" s="32"/>
      <c r="B2" s="32"/>
      <c r="C2" s="32"/>
    </row>
    <row r="3" spans="1:3" x14ac:dyDescent="0.2">
      <c r="A3" s="33"/>
      <c r="B3" s="6"/>
      <c r="C3" s="32"/>
    </row>
    <row r="4" spans="1:3" ht="26.25" thickBot="1" x14ac:dyDescent="0.25">
      <c r="B4" s="76" t="s">
        <v>83</v>
      </c>
    </row>
    <row r="5" spans="1:3" ht="15" thickBot="1" x14ac:dyDescent="0.25">
      <c r="A5" s="50"/>
      <c r="B5" s="84"/>
      <c r="C5" s="74" t="s">
        <v>81</v>
      </c>
    </row>
    <row r="6" spans="1:3" x14ac:dyDescent="0.2">
      <c r="A6" s="50"/>
      <c r="B6" s="85"/>
      <c r="C6" s="75" t="s">
        <v>82</v>
      </c>
    </row>
    <row r="7" spans="1:3" x14ac:dyDescent="0.2">
      <c r="A7" s="45" t="s">
        <v>53</v>
      </c>
      <c r="B7" s="39"/>
      <c r="C7" s="51"/>
    </row>
    <row r="8" spans="1:3" x14ac:dyDescent="0.2">
      <c r="A8" s="43">
        <v>1</v>
      </c>
      <c r="B8" s="52" t="s">
        <v>78</v>
      </c>
      <c r="C8" s="53">
        <f>2394.09566868049-C9-C10-C11-C12-C13-C14-C15</f>
        <v>1187.91191093049</v>
      </c>
    </row>
    <row r="9" spans="1:3" x14ac:dyDescent="0.2">
      <c r="A9" s="43">
        <v>2</v>
      </c>
      <c r="B9" s="52" t="s">
        <v>109</v>
      </c>
      <c r="C9" s="53">
        <v>195.1362</v>
      </c>
    </row>
    <row r="10" spans="1:3" x14ac:dyDescent="0.2">
      <c r="A10" s="43">
        <v>3</v>
      </c>
      <c r="B10" s="52" t="s">
        <v>107</v>
      </c>
      <c r="C10" s="53">
        <f>187268.59/1000</f>
        <v>187.26858999999999</v>
      </c>
    </row>
    <row r="11" spans="1:3" x14ac:dyDescent="0.2">
      <c r="A11" s="43">
        <v>4</v>
      </c>
      <c r="B11" s="52" t="s">
        <v>106</v>
      </c>
      <c r="C11" s="53">
        <f>187195.74/1000</f>
        <v>187.19574</v>
      </c>
    </row>
    <row r="12" spans="1:3" x14ac:dyDescent="0.2">
      <c r="A12" s="43">
        <v>5</v>
      </c>
      <c r="B12" s="52" t="s">
        <v>108</v>
      </c>
      <c r="C12" s="53">
        <v>187.49250000000001</v>
      </c>
    </row>
    <row r="13" spans="1:3" x14ac:dyDescent="0.2">
      <c r="A13" s="43">
        <v>6</v>
      </c>
      <c r="B13" s="52" t="s">
        <v>110</v>
      </c>
      <c r="C13" s="53">
        <v>154.56689399999999</v>
      </c>
    </row>
    <row r="14" spans="1:3" x14ac:dyDescent="0.2">
      <c r="A14" s="43">
        <v>7</v>
      </c>
      <c r="B14" s="52" t="s">
        <v>111</v>
      </c>
      <c r="C14" s="53">
        <v>148.06229375000001</v>
      </c>
    </row>
    <row r="15" spans="1:3" x14ac:dyDescent="0.2">
      <c r="A15" s="43">
        <v>8</v>
      </c>
      <c r="B15" s="52" t="s">
        <v>112</v>
      </c>
      <c r="C15" s="53">
        <f>146461.54/1000</f>
        <v>146.46154000000001</v>
      </c>
    </row>
    <row r="16" spans="1:3" x14ac:dyDescent="0.2">
      <c r="A16" s="36" t="s">
        <v>54</v>
      </c>
      <c r="B16" s="52"/>
      <c r="C16" s="72">
        <v>2394.0956686804889</v>
      </c>
    </row>
    <row r="17" spans="1:6" x14ac:dyDescent="0.2">
      <c r="A17" s="54"/>
      <c r="B17" s="55"/>
      <c r="C17" s="56"/>
    </row>
    <row r="18" spans="1:6" x14ac:dyDescent="0.2">
      <c r="A18" s="36" t="s">
        <v>55</v>
      </c>
      <c r="B18" s="52"/>
      <c r="C18" s="56"/>
    </row>
    <row r="19" spans="1:6" x14ac:dyDescent="0.2">
      <c r="A19" s="43">
        <v>1</v>
      </c>
      <c r="B19" s="52" t="s">
        <v>41</v>
      </c>
      <c r="C19" s="53"/>
    </row>
    <row r="20" spans="1:6" x14ac:dyDescent="0.2">
      <c r="A20" s="45" t="s">
        <v>56</v>
      </c>
      <c r="B20" s="39"/>
      <c r="C20" s="72"/>
    </row>
    <row r="21" spans="1:6" x14ac:dyDescent="0.2">
      <c r="A21" s="57"/>
      <c r="B21" s="58"/>
      <c r="C21" s="56"/>
    </row>
    <row r="22" spans="1:6" x14ac:dyDescent="0.2">
      <c r="A22" s="41" t="s">
        <v>57</v>
      </c>
      <c r="B22" s="59"/>
      <c r="C22" s="56"/>
    </row>
    <row r="23" spans="1:6" x14ac:dyDescent="0.2">
      <c r="A23" s="43">
        <v>1</v>
      </c>
      <c r="B23" s="52" t="s">
        <v>41</v>
      </c>
      <c r="C23" s="53"/>
    </row>
    <row r="24" spans="1:6" x14ac:dyDescent="0.2">
      <c r="A24" s="36" t="s">
        <v>13</v>
      </c>
      <c r="B24" s="52"/>
      <c r="C24" s="72"/>
      <c r="F24" s="23"/>
    </row>
    <row r="25" spans="1:6" x14ac:dyDescent="0.2">
      <c r="A25" s="54"/>
      <c r="B25" s="52"/>
      <c r="C25" s="56"/>
    </row>
    <row r="26" spans="1:6" x14ac:dyDescent="0.2">
      <c r="A26" s="36" t="s">
        <v>58</v>
      </c>
      <c r="B26" s="52"/>
      <c r="C26" s="56"/>
    </row>
    <row r="27" spans="1:6" x14ac:dyDescent="0.2">
      <c r="A27" s="36" t="s">
        <v>59</v>
      </c>
      <c r="B27" s="55" t="s">
        <v>60</v>
      </c>
      <c r="C27" s="56"/>
    </row>
    <row r="28" spans="1:6" x14ac:dyDescent="0.2">
      <c r="A28" s="43">
        <v>1</v>
      </c>
      <c r="B28" s="52"/>
      <c r="C28" s="53"/>
    </row>
    <row r="29" spans="1:6" x14ac:dyDescent="0.2">
      <c r="A29" s="43">
        <v>2</v>
      </c>
      <c r="B29" s="52"/>
      <c r="C29" s="53"/>
    </row>
    <row r="30" spans="1:6" x14ac:dyDescent="0.2">
      <c r="A30" s="45" t="s">
        <v>61</v>
      </c>
      <c r="B30" s="61" t="s">
        <v>62</v>
      </c>
      <c r="C30" s="56"/>
    </row>
    <row r="31" spans="1:6" x14ac:dyDescent="0.2">
      <c r="A31" s="60">
        <v>1</v>
      </c>
      <c r="B31" s="59" t="s">
        <v>78</v>
      </c>
      <c r="C31" s="53">
        <f>2510.120391336-C34-C35-C36</f>
        <v>1761.1299413359998</v>
      </c>
    </row>
    <row r="32" spans="1:6" x14ac:dyDescent="0.2">
      <c r="A32" s="60">
        <v>2</v>
      </c>
      <c r="B32" s="59" t="s">
        <v>12</v>
      </c>
      <c r="C32" s="53">
        <v>426.85597789710897</v>
      </c>
    </row>
    <row r="33" spans="1:3" x14ac:dyDescent="0.2">
      <c r="A33" s="60">
        <v>3</v>
      </c>
      <c r="B33" s="59" t="s">
        <v>79</v>
      </c>
      <c r="C33" s="53">
        <v>373.85399999999998</v>
      </c>
    </row>
    <row r="34" spans="1:3" x14ac:dyDescent="0.2">
      <c r="A34" s="60">
        <v>4</v>
      </c>
      <c r="B34" s="59" t="s">
        <v>103</v>
      </c>
      <c r="C34" s="53">
        <f>298765.49/1000</f>
        <v>298.76549</v>
      </c>
    </row>
    <row r="35" spans="1:3" x14ac:dyDescent="0.2">
      <c r="A35" s="60">
        <v>5</v>
      </c>
      <c r="B35" s="59" t="s">
        <v>104</v>
      </c>
      <c r="C35" s="53">
        <f>247939.51/1000</f>
        <v>247.93951000000001</v>
      </c>
    </row>
    <row r="36" spans="1:3" x14ac:dyDescent="0.2">
      <c r="A36" s="60">
        <v>6</v>
      </c>
      <c r="B36" s="59" t="s">
        <v>105</v>
      </c>
      <c r="C36" s="53">
        <f>202285.45/1000</f>
        <v>202.28545000000003</v>
      </c>
    </row>
    <row r="37" spans="1:3" x14ac:dyDescent="0.2">
      <c r="A37" s="41" t="s">
        <v>74</v>
      </c>
      <c r="B37" s="58"/>
      <c r="C37" s="72">
        <v>3310.8303692331083</v>
      </c>
    </row>
    <row r="38" spans="1:3" x14ac:dyDescent="0.2">
      <c r="A38" s="41"/>
      <c r="B38" s="59"/>
      <c r="C38" s="56"/>
    </row>
    <row r="39" spans="1:3" x14ac:dyDescent="0.2">
      <c r="A39" s="36" t="s">
        <v>63</v>
      </c>
      <c r="B39" s="52"/>
      <c r="C39" s="56"/>
    </row>
    <row r="40" spans="1:3" x14ac:dyDescent="0.2">
      <c r="A40" s="36" t="s">
        <v>59</v>
      </c>
      <c r="B40" s="55" t="s">
        <v>64</v>
      </c>
      <c r="C40" s="56"/>
    </row>
    <row r="41" spans="1:3" x14ac:dyDescent="0.2">
      <c r="A41" s="43">
        <v>1</v>
      </c>
      <c r="B41" s="39" t="s">
        <v>41</v>
      </c>
      <c r="C41" s="53">
        <v>3.7818299999999994</v>
      </c>
    </row>
    <row r="42" spans="1:3" x14ac:dyDescent="0.2">
      <c r="A42" s="45" t="s">
        <v>61</v>
      </c>
      <c r="B42" s="55" t="s">
        <v>65</v>
      </c>
      <c r="C42" s="56"/>
    </row>
    <row r="43" spans="1:3" x14ac:dyDescent="0.2">
      <c r="A43" s="60">
        <v>1</v>
      </c>
      <c r="B43" s="39" t="s">
        <v>41</v>
      </c>
      <c r="C43" s="53">
        <f>458.48565-C46-C47-C48-C49</f>
        <v>209.54583</v>
      </c>
    </row>
    <row r="44" spans="1:3" x14ac:dyDescent="0.2">
      <c r="A44" s="60">
        <v>2</v>
      </c>
      <c r="B44" s="39" t="s">
        <v>14</v>
      </c>
      <c r="C44" s="53">
        <v>268.47679999999986</v>
      </c>
    </row>
    <row r="45" spans="1:3" x14ac:dyDescent="0.2">
      <c r="A45" s="60">
        <v>3</v>
      </c>
      <c r="B45" s="39" t="s">
        <v>8</v>
      </c>
      <c r="C45" s="53">
        <v>164.80577</v>
      </c>
    </row>
    <row r="46" spans="1:3" x14ac:dyDescent="0.2">
      <c r="A46" s="60">
        <v>4</v>
      </c>
      <c r="B46" s="39" t="s">
        <v>99</v>
      </c>
      <c r="C46" s="53">
        <f>76451.6/1000</f>
        <v>76.451599999999999</v>
      </c>
    </row>
    <row r="47" spans="1:3" x14ac:dyDescent="0.2">
      <c r="A47" s="60">
        <v>5</v>
      </c>
      <c r="B47" s="39" t="s">
        <v>100</v>
      </c>
      <c r="C47" s="53">
        <f>74696.88/1000</f>
        <v>74.696880000000007</v>
      </c>
    </row>
    <row r="48" spans="1:3" x14ac:dyDescent="0.2">
      <c r="A48" s="60">
        <v>6</v>
      </c>
      <c r="B48" s="39" t="s">
        <v>101</v>
      </c>
      <c r="C48" s="53">
        <f>49271.11/1000</f>
        <v>49.27111</v>
      </c>
    </row>
    <row r="49" spans="1:3" x14ac:dyDescent="0.2">
      <c r="A49" s="60">
        <v>7</v>
      </c>
      <c r="B49" s="39" t="s">
        <v>102</v>
      </c>
      <c r="C49" s="53">
        <f>48520.23/1000</f>
        <v>48.520230000000005</v>
      </c>
    </row>
    <row r="50" spans="1:3" x14ac:dyDescent="0.2">
      <c r="A50" s="60">
        <v>8</v>
      </c>
      <c r="B50" s="39" t="s">
        <v>70</v>
      </c>
      <c r="C50" s="53">
        <v>0</v>
      </c>
    </row>
    <row r="51" spans="1:3" x14ac:dyDescent="0.2">
      <c r="A51" s="45" t="s">
        <v>66</v>
      </c>
      <c r="B51" s="58"/>
      <c r="C51" s="72">
        <v>895.55004999999983</v>
      </c>
    </row>
    <row r="52" spans="1:3" x14ac:dyDescent="0.2">
      <c r="A52" s="57"/>
      <c r="B52" s="58"/>
      <c r="C52" s="72"/>
    </row>
    <row r="53" spans="1:3" x14ac:dyDescent="0.2">
      <c r="A53" s="41" t="s">
        <v>67</v>
      </c>
      <c r="B53" s="59"/>
      <c r="C53" s="72">
        <v>6600.4760879135974</v>
      </c>
    </row>
    <row r="54" spans="1:3" x14ac:dyDescent="0.2">
      <c r="A54" s="57"/>
      <c r="B54" s="58"/>
      <c r="C54" s="56"/>
    </row>
    <row r="55" spans="1:3" ht="15.75" thickBot="1" x14ac:dyDescent="0.3">
      <c r="A55" s="62" t="s">
        <v>68</v>
      </c>
      <c r="B55" s="63"/>
      <c r="C55" s="73">
        <v>13318229.004245501</v>
      </c>
    </row>
  </sheetData>
  <sheetProtection password="C7C5" sheet="1" objects="1" scenarios="1"/>
  <mergeCells count="1">
    <mergeCell ref="B5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2"/>
  <dimension ref="A1:G46"/>
  <sheetViews>
    <sheetView rightToLeft="1" topLeftCell="A19" workbookViewId="0">
      <selection activeCell="C37" sqref="C37:C38"/>
    </sheetView>
  </sheetViews>
  <sheetFormatPr defaultRowHeight="14.25" x14ac:dyDescent="0.2"/>
  <cols>
    <col min="1" max="1" width="1.75" bestFit="1" customWidth="1"/>
    <col min="2" max="2" width="63" customWidth="1"/>
    <col min="3" max="3" width="9.875" bestFit="1" customWidth="1"/>
  </cols>
  <sheetData>
    <row r="1" spans="1:7" x14ac:dyDescent="0.2">
      <c r="B1" s="1" t="s">
        <v>80</v>
      </c>
      <c r="C1" s="2"/>
    </row>
    <row r="2" spans="1:7" x14ac:dyDescent="0.2">
      <c r="B2" s="3"/>
      <c r="C2" s="4"/>
    </row>
    <row r="3" spans="1:7" ht="15" x14ac:dyDescent="0.25">
      <c r="B3" s="11" t="s">
        <v>4</v>
      </c>
      <c r="C3" s="2"/>
      <c r="G3" s="21"/>
    </row>
    <row r="4" spans="1:7" ht="16.5" thickBot="1" x14ac:dyDescent="0.3">
      <c r="B4" s="82" t="s">
        <v>88</v>
      </c>
      <c r="C4" s="2"/>
    </row>
    <row r="5" spans="1:7" ht="14.25" customHeight="1" x14ac:dyDescent="0.2">
      <c r="A5" s="86"/>
      <c r="B5" s="84"/>
      <c r="C5" s="74" t="s">
        <v>81</v>
      </c>
    </row>
    <row r="6" spans="1:7" x14ac:dyDescent="0.2">
      <c r="A6" s="87"/>
      <c r="B6" s="85"/>
      <c r="C6" s="75" t="s">
        <v>82</v>
      </c>
    </row>
    <row r="7" spans="1:7" ht="15" x14ac:dyDescent="0.25">
      <c r="A7" s="17">
        <v>1</v>
      </c>
      <c r="B7" s="12" t="s">
        <v>15</v>
      </c>
      <c r="C7" s="22">
        <v>15.589999999999998</v>
      </c>
    </row>
    <row r="8" spans="1:7" x14ac:dyDescent="0.2">
      <c r="A8" s="9"/>
      <c r="B8" s="13" t="s">
        <v>16</v>
      </c>
      <c r="C8" s="7">
        <v>0.05</v>
      </c>
    </row>
    <row r="9" spans="1:7" x14ac:dyDescent="0.2">
      <c r="A9" s="9"/>
      <c r="B9" s="13" t="s">
        <v>17</v>
      </c>
      <c r="C9" s="7">
        <v>15.539999999999997</v>
      </c>
    </row>
    <row r="10" spans="1:7" x14ac:dyDescent="0.2">
      <c r="A10" s="9"/>
      <c r="B10" s="13"/>
      <c r="C10" s="8"/>
    </row>
    <row r="11" spans="1:7" ht="15" x14ac:dyDescent="0.25">
      <c r="A11" s="17">
        <v>2</v>
      </c>
      <c r="B11" s="12" t="s">
        <v>18</v>
      </c>
      <c r="C11" s="22">
        <v>10.320555476815189</v>
      </c>
    </row>
    <row r="12" spans="1:7" x14ac:dyDescent="0.2">
      <c r="A12" s="9"/>
      <c r="B12" s="14" t="s">
        <v>0</v>
      </c>
      <c r="C12" s="10">
        <v>0.51</v>
      </c>
    </row>
    <row r="13" spans="1:7" x14ac:dyDescent="0.2">
      <c r="A13" s="9"/>
      <c r="B13" s="14" t="s">
        <v>1</v>
      </c>
      <c r="C13" s="10">
        <v>9.810555476815189</v>
      </c>
    </row>
    <row r="14" spans="1:7" x14ac:dyDescent="0.2">
      <c r="A14" s="27"/>
      <c r="B14" s="28"/>
      <c r="C14" s="8"/>
    </row>
    <row r="15" spans="1:7" ht="15" x14ac:dyDescent="0.25">
      <c r="A15" s="17">
        <v>3</v>
      </c>
      <c r="B15" s="12" t="s">
        <v>6</v>
      </c>
      <c r="C15" s="22">
        <v>1.1044800000000001</v>
      </c>
    </row>
    <row r="16" spans="1:7" ht="25.5" x14ac:dyDescent="0.2">
      <c r="A16" s="9" t="s">
        <v>19</v>
      </c>
      <c r="B16" s="29" t="s">
        <v>20</v>
      </c>
      <c r="C16" s="7">
        <v>5.774E-2</v>
      </c>
    </row>
    <row r="17" spans="1:3" x14ac:dyDescent="0.2">
      <c r="A17" s="9" t="s">
        <v>21</v>
      </c>
      <c r="B17" s="29" t="s">
        <v>22</v>
      </c>
      <c r="C17" s="7">
        <v>1.0467400000000002</v>
      </c>
    </row>
    <row r="18" spans="1:3" x14ac:dyDescent="0.2">
      <c r="A18" s="9" t="s">
        <v>23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24</v>
      </c>
      <c r="C20" s="22">
        <v>50.053179999999998</v>
      </c>
    </row>
    <row r="21" spans="1:3" x14ac:dyDescent="0.2">
      <c r="A21" s="9"/>
      <c r="B21" s="13" t="s">
        <v>25</v>
      </c>
      <c r="C21" s="7">
        <v>0</v>
      </c>
    </row>
    <row r="22" spans="1:3" x14ac:dyDescent="0.2">
      <c r="A22" s="9"/>
      <c r="B22" s="13" t="s">
        <v>26</v>
      </c>
      <c r="C22" s="7">
        <v>0</v>
      </c>
    </row>
    <row r="23" spans="1:3" x14ac:dyDescent="0.2">
      <c r="A23" s="9"/>
      <c r="B23" s="13" t="s">
        <v>27</v>
      </c>
      <c r="C23" s="7"/>
    </row>
    <row r="24" spans="1:3" x14ac:dyDescent="0.2">
      <c r="A24" s="9"/>
      <c r="B24" s="13" t="s">
        <v>13</v>
      </c>
      <c r="C24" s="7"/>
    </row>
    <row r="25" spans="1:3" x14ac:dyDescent="0.2">
      <c r="A25" s="9"/>
      <c r="B25" s="13" t="s">
        <v>5</v>
      </c>
      <c r="C25" s="7">
        <v>0.19375999999999999</v>
      </c>
    </row>
    <row r="26" spans="1:3" x14ac:dyDescent="0.2">
      <c r="A26" s="9"/>
      <c r="B26" s="13" t="s">
        <v>28</v>
      </c>
      <c r="C26" s="7">
        <v>27.119859999999999</v>
      </c>
    </row>
    <row r="27" spans="1:3" x14ac:dyDescent="0.2">
      <c r="A27" s="9"/>
      <c r="B27" s="13" t="s">
        <v>29</v>
      </c>
      <c r="C27" s="7">
        <v>0</v>
      </c>
    </row>
    <row r="28" spans="1:3" x14ac:dyDescent="0.2">
      <c r="A28" s="9"/>
      <c r="B28" s="13" t="s">
        <v>30</v>
      </c>
      <c r="C28" s="7">
        <v>22.739560000000001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31</v>
      </c>
      <c r="C30" s="22">
        <v>0</v>
      </c>
    </row>
    <row r="31" spans="1:3" x14ac:dyDescent="0.2">
      <c r="A31" s="9" t="s">
        <v>19</v>
      </c>
      <c r="B31" s="13" t="s">
        <v>32</v>
      </c>
      <c r="C31" s="7"/>
    </row>
    <row r="32" spans="1:3" x14ac:dyDescent="0.2">
      <c r="A32" s="9" t="s">
        <v>21</v>
      </c>
      <c r="B32" s="13" t="s">
        <v>33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2">
        <v>77.068215476815183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34</v>
      </c>
      <c r="C36" s="8"/>
    </row>
    <row r="37" spans="1:4" ht="25.5" x14ac:dyDescent="0.2">
      <c r="A37" s="9" t="s">
        <v>19</v>
      </c>
      <c r="B37" s="29" t="s">
        <v>35</v>
      </c>
      <c r="C37" s="30">
        <f>(C16+C20+C32)/C40</f>
        <v>2.3469507997096224E-4</v>
      </c>
    </row>
    <row r="38" spans="1:4" x14ac:dyDescent="0.2">
      <c r="A38" s="9" t="s">
        <v>21</v>
      </c>
      <c r="B38" s="13" t="s">
        <v>36</v>
      </c>
      <c r="C38" s="30">
        <f>C34/C40</f>
        <v>3.6094988865801084E-4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37</v>
      </c>
      <c r="C40" s="31">
        <v>213515</v>
      </c>
    </row>
    <row r="42" spans="1:4" x14ac:dyDescent="0.2">
      <c r="B42" s="26"/>
    </row>
    <row r="43" spans="1:4" ht="15" x14ac:dyDescent="0.25">
      <c r="C43" s="24"/>
      <c r="D43" s="24"/>
    </row>
    <row r="44" spans="1:4" ht="15" x14ac:dyDescent="0.25">
      <c r="C44" s="24"/>
      <c r="D44" s="24"/>
    </row>
    <row r="45" spans="1:4" x14ac:dyDescent="0.2">
      <c r="C45" s="2"/>
      <c r="D45" s="23"/>
    </row>
    <row r="46" spans="1:4" ht="15" x14ac:dyDescent="0.25">
      <c r="C46" s="24"/>
    </row>
  </sheetData>
  <sheetProtection password="C7C5" sheet="1" objects="1" scenarios="1"/>
  <mergeCells count="2">
    <mergeCell ref="A5:A6"/>
    <mergeCell ref="B5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pageSetUpPr fitToPage="1"/>
  </sheetPr>
  <dimension ref="A1:F46"/>
  <sheetViews>
    <sheetView rightToLeft="1" topLeftCell="A16" workbookViewId="0">
      <selection activeCell="C37" sqref="C37:C38"/>
    </sheetView>
  </sheetViews>
  <sheetFormatPr defaultRowHeight="14.25" x14ac:dyDescent="0.2"/>
  <cols>
    <col min="1" max="1" width="1.75" bestFit="1" customWidth="1"/>
    <col min="2" max="2" width="62.5" customWidth="1"/>
    <col min="3" max="3" width="9.875" bestFit="1" customWidth="1"/>
  </cols>
  <sheetData>
    <row r="1" spans="1:6" x14ac:dyDescent="0.2">
      <c r="B1" s="1" t="s">
        <v>80</v>
      </c>
      <c r="C1" s="2"/>
    </row>
    <row r="2" spans="1:6" x14ac:dyDescent="0.2">
      <c r="B2" s="3"/>
      <c r="C2" s="4"/>
    </row>
    <row r="3" spans="1:6" ht="15" x14ac:dyDescent="0.25">
      <c r="B3" s="11" t="s">
        <v>4</v>
      </c>
      <c r="C3" s="2"/>
      <c r="F3" s="21"/>
    </row>
    <row r="4" spans="1:6" ht="16.5" thickBot="1" x14ac:dyDescent="0.3">
      <c r="B4" s="82" t="s">
        <v>89</v>
      </c>
      <c r="C4" s="2"/>
    </row>
    <row r="5" spans="1:6" ht="14.25" customHeight="1" x14ac:dyDescent="0.2">
      <c r="A5" s="86"/>
      <c r="B5" s="84"/>
      <c r="C5" s="74" t="s">
        <v>81</v>
      </c>
    </row>
    <row r="6" spans="1:6" x14ac:dyDescent="0.2">
      <c r="A6" s="87"/>
      <c r="B6" s="85"/>
      <c r="C6" s="75" t="s">
        <v>82</v>
      </c>
    </row>
    <row r="7" spans="1:6" ht="15" x14ac:dyDescent="0.25">
      <c r="A7" s="17">
        <v>1</v>
      </c>
      <c r="B7" s="12" t="s">
        <v>15</v>
      </c>
      <c r="C7" s="22">
        <v>170.94</v>
      </c>
    </row>
    <row r="8" spans="1:6" x14ac:dyDescent="0.2">
      <c r="A8" s="9"/>
      <c r="B8" s="13" t="s">
        <v>16</v>
      </c>
      <c r="C8" s="7">
        <v>1.23</v>
      </c>
    </row>
    <row r="9" spans="1:6" x14ac:dyDescent="0.2">
      <c r="A9" s="9"/>
      <c r="B9" s="13" t="s">
        <v>17</v>
      </c>
      <c r="C9" s="7">
        <v>169.71</v>
      </c>
    </row>
    <row r="10" spans="1:6" x14ac:dyDescent="0.2">
      <c r="A10" s="9"/>
      <c r="B10" s="13"/>
      <c r="C10" s="8"/>
    </row>
    <row r="11" spans="1:6" ht="15" x14ac:dyDescent="0.25">
      <c r="A11" s="17">
        <v>2</v>
      </c>
      <c r="B11" s="12" t="s">
        <v>18</v>
      </c>
      <c r="C11" s="22">
        <v>34.10420954275677</v>
      </c>
    </row>
    <row r="12" spans="1:6" x14ac:dyDescent="0.2">
      <c r="A12" s="9"/>
      <c r="B12" s="14" t="s">
        <v>0</v>
      </c>
      <c r="C12" s="10">
        <v>0</v>
      </c>
    </row>
    <row r="13" spans="1:6" x14ac:dyDescent="0.2">
      <c r="A13" s="9"/>
      <c r="B13" s="14" t="s">
        <v>1</v>
      </c>
      <c r="C13" s="10">
        <v>34.10420954275677</v>
      </c>
    </row>
    <row r="14" spans="1:6" x14ac:dyDescent="0.2">
      <c r="A14" s="27"/>
      <c r="B14" s="28"/>
      <c r="C14" s="8"/>
    </row>
    <row r="15" spans="1:6" ht="15" x14ac:dyDescent="0.25">
      <c r="A15" s="17">
        <v>3</v>
      </c>
      <c r="B15" s="12" t="s">
        <v>6</v>
      </c>
      <c r="C15" s="22">
        <v>3.6260200000000005</v>
      </c>
    </row>
    <row r="16" spans="1:6" ht="25.5" x14ac:dyDescent="0.2">
      <c r="A16" s="9" t="s">
        <v>19</v>
      </c>
      <c r="B16" s="29" t="s">
        <v>20</v>
      </c>
      <c r="C16" s="7">
        <v>0.1963</v>
      </c>
    </row>
    <row r="17" spans="1:3" x14ac:dyDescent="0.2">
      <c r="A17" s="9" t="s">
        <v>21</v>
      </c>
      <c r="B17" s="29" t="s">
        <v>22</v>
      </c>
      <c r="C17" s="7">
        <v>3.4297200000000005</v>
      </c>
    </row>
    <row r="18" spans="1:3" x14ac:dyDescent="0.2">
      <c r="A18" s="9" t="s">
        <v>23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24</v>
      </c>
      <c r="C20" s="22">
        <v>289.10163325443284</v>
      </c>
    </row>
    <row r="21" spans="1:3" x14ac:dyDescent="0.2">
      <c r="A21" s="9"/>
      <c r="B21" s="13" t="s">
        <v>25</v>
      </c>
      <c r="C21" s="7">
        <v>0</v>
      </c>
    </row>
    <row r="22" spans="1:3" x14ac:dyDescent="0.2">
      <c r="A22" s="9"/>
      <c r="B22" s="13" t="s">
        <v>26</v>
      </c>
      <c r="C22" s="7">
        <v>17.915680000000002</v>
      </c>
    </row>
    <row r="23" spans="1:3" x14ac:dyDescent="0.2">
      <c r="A23" s="9"/>
      <c r="B23" s="13" t="s">
        <v>27</v>
      </c>
      <c r="C23" s="7"/>
    </row>
    <row r="24" spans="1:3" x14ac:dyDescent="0.2">
      <c r="A24" s="9"/>
      <c r="B24" s="13" t="s">
        <v>13</v>
      </c>
      <c r="C24" s="7"/>
    </row>
    <row r="25" spans="1:3" x14ac:dyDescent="0.2">
      <c r="A25" s="9"/>
      <c r="B25" s="13" t="s">
        <v>5</v>
      </c>
      <c r="C25" s="7">
        <v>2.2556500000000002</v>
      </c>
    </row>
    <row r="26" spans="1:3" x14ac:dyDescent="0.2">
      <c r="A26" s="9"/>
      <c r="B26" s="13" t="s">
        <v>28</v>
      </c>
      <c r="C26" s="7">
        <v>86.933050000000009</v>
      </c>
    </row>
    <row r="27" spans="1:3" x14ac:dyDescent="0.2">
      <c r="A27" s="9"/>
      <c r="B27" s="13" t="s">
        <v>29</v>
      </c>
      <c r="C27" s="7">
        <v>0</v>
      </c>
    </row>
    <row r="28" spans="1:3" x14ac:dyDescent="0.2">
      <c r="A28" s="9"/>
      <c r="B28" s="13" t="s">
        <v>30</v>
      </c>
      <c r="C28" s="7">
        <v>181.99725325443285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31</v>
      </c>
      <c r="C30" s="22">
        <v>0</v>
      </c>
    </row>
    <row r="31" spans="1:3" x14ac:dyDescent="0.2">
      <c r="A31" s="9" t="s">
        <v>19</v>
      </c>
      <c r="B31" s="13" t="s">
        <v>32</v>
      </c>
      <c r="C31" s="7"/>
    </row>
    <row r="32" spans="1:3" x14ac:dyDescent="0.2">
      <c r="A32" s="9" t="s">
        <v>21</v>
      </c>
      <c r="B32" s="13" t="s">
        <v>33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2">
        <v>497.77186279718961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34</v>
      </c>
      <c r="C36" s="8"/>
    </row>
    <row r="37" spans="1:4" ht="25.5" x14ac:dyDescent="0.2">
      <c r="A37" s="9" t="s">
        <v>19</v>
      </c>
      <c r="B37" s="29" t="s">
        <v>35</v>
      </c>
      <c r="C37" s="30">
        <f>(C16+C20+C32)/C40</f>
        <v>4.2786564546268811E-4</v>
      </c>
    </row>
    <row r="38" spans="1:4" x14ac:dyDescent="0.2">
      <c r="A38" s="9" t="s">
        <v>21</v>
      </c>
      <c r="B38" s="13" t="s">
        <v>36</v>
      </c>
      <c r="C38" s="30">
        <f>C34/C40</f>
        <v>7.361942651058352E-4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37</v>
      </c>
      <c r="C40" s="31">
        <v>676142</v>
      </c>
    </row>
    <row r="42" spans="1:4" x14ac:dyDescent="0.2">
      <c r="B42" s="26"/>
    </row>
    <row r="43" spans="1:4" ht="15" x14ac:dyDescent="0.25">
      <c r="C43" s="24"/>
      <c r="D43" s="24"/>
    </row>
    <row r="44" spans="1:4" ht="15" x14ac:dyDescent="0.25">
      <c r="C44" s="24"/>
      <c r="D44" s="24"/>
    </row>
    <row r="45" spans="1:4" x14ac:dyDescent="0.2">
      <c r="C45" s="2"/>
      <c r="D45" s="23"/>
    </row>
    <row r="46" spans="1:4" ht="15" x14ac:dyDescent="0.25">
      <c r="C46" s="24"/>
    </row>
  </sheetData>
  <sheetProtection password="C7C5" sheet="1" objects="1" scenarios="1"/>
  <mergeCells count="2">
    <mergeCell ref="A5:A6"/>
    <mergeCell ref="B5:B6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pageSetUpPr fitToPage="1"/>
  </sheetPr>
  <dimension ref="A1:E46"/>
  <sheetViews>
    <sheetView rightToLeft="1" topLeftCell="A22" zoomScaleNormal="100" workbookViewId="0">
      <selection activeCell="C37" sqref="C37:C38"/>
    </sheetView>
  </sheetViews>
  <sheetFormatPr defaultRowHeight="14.25" x14ac:dyDescent="0.2"/>
  <cols>
    <col min="1" max="1" width="1.875" bestFit="1" customWidth="1"/>
    <col min="2" max="2" width="62" customWidth="1"/>
    <col min="3" max="3" width="10.875" bestFit="1" customWidth="1"/>
  </cols>
  <sheetData>
    <row r="1" spans="1:5" x14ac:dyDescent="0.2">
      <c r="B1" s="1" t="s">
        <v>80</v>
      </c>
      <c r="C1" s="2"/>
    </row>
    <row r="2" spans="1:5" x14ac:dyDescent="0.2">
      <c r="B2" s="3"/>
      <c r="C2" s="4"/>
    </row>
    <row r="3" spans="1:5" ht="15" x14ac:dyDescent="0.25">
      <c r="B3" s="11" t="s">
        <v>4</v>
      </c>
      <c r="C3" s="2"/>
      <c r="D3" s="5"/>
      <c r="E3" s="5"/>
    </row>
    <row r="4" spans="1:5" ht="16.5" thickBot="1" x14ac:dyDescent="0.3">
      <c r="B4" s="82" t="s">
        <v>91</v>
      </c>
      <c r="C4" s="2"/>
    </row>
    <row r="5" spans="1:5" ht="14.25" customHeight="1" x14ac:dyDescent="0.2">
      <c r="A5" s="86"/>
      <c r="B5" s="84"/>
      <c r="C5" s="74" t="s">
        <v>81</v>
      </c>
    </row>
    <row r="6" spans="1:5" x14ac:dyDescent="0.2">
      <c r="A6" s="87"/>
      <c r="B6" s="85"/>
      <c r="C6" s="75" t="s">
        <v>82</v>
      </c>
    </row>
    <row r="7" spans="1:5" ht="15" x14ac:dyDescent="0.25">
      <c r="A7" s="17">
        <v>1</v>
      </c>
      <c r="B7" s="12" t="s">
        <v>15</v>
      </c>
      <c r="C7" s="22">
        <v>64.17</v>
      </c>
    </row>
    <row r="8" spans="1:5" x14ac:dyDescent="0.2">
      <c r="A8" s="9"/>
      <c r="B8" s="13" t="s">
        <v>16</v>
      </c>
      <c r="C8" s="7">
        <v>0</v>
      </c>
    </row>
    <row r="9" spans="1:5" x14ac:dyDescent="0.2">
      <c r="A9" s="9"/>
      <c r="B9" s="13" t="s">
        <v>17</v>
      </c>
      <c r="C9" s="7">
        <v>64.17</v>
      </c>
    </row>
    <row r="10" spans="1:5" x14ac:dyDescent="0.2">
      <c r="A10" s="9"/>
      <c r="B10" s="13"/>
      <c r="C10" s="8"/>
    </row>
    <row r="11" spans="1:5" ht="15" x14ac:dyDescent="0.25">
      <c r="A11" s="17">
        <v>2</v>
      </c>
      <c r="B11" s="12" t="s">
        <v>18</v>
      </c>
      <c r="C11" s="22">
        <v>14.058586291935697</v>
      </c>
    </row>
    <row r="12" spans="1:5" x14ac:dyDescent="0.2">
      <c r="A12" s="9"/>
      <c r="B12" s="14" t="s">
        <v>0</v>
      </c>
      <c r="C12" s="10">
        <v>0</v>
      </c>
    </row>
    <row r="13" spans="1:5" x14ac:dyDescent="0.2">
      <c r="A13" s="9"/>
      <c r="B13" s="14" t="s">
        <v>1</v>
      </c>
      <c r="C13" s="10">
        <v>14.058586291935697</v>
      </c>
    </row>
    <row r="14" spans="1:5" x14ac:dyDescent="0.2">
      <c r="A14" s="27"/>
      <c r="B14" s="28"/>
      <c r="C14" s="8"/>
    </row>
    <row r="15" spans="1:5" ht="15" x14ac:dyDescent="0.25">
      <c r="A15" s="17">
        <v>3</v>
      </c>
      <c r="B15" s="12" t="s">
        <v>6</v>
      </c>
      <c r="C15" s="22">
        <v>0</v>
      </c>
    </row>
    <row r="16" spans="1:5" ht="25.5" x14ac:dyDescent="0.2">
      <c r="A16" s="9" t="s">
        <v>19</v>
      </c>
      <c r="B16" s="29" t="s">
        <v>20</v>
      </c>
      <c r="C16" s="7">
        <v>0</v>
      </c>
    </row>
    <row r="17" spans="1:3" x14ac:dyDescent="0.2">
      <c r="A17" s="9" t="s">
        <v>21</v>
      </c>
      <c r="B17" s="29" t="s">
        <v>22</v>
      </c>
      <c r="C17" s="7">
        <v>0</v>
      </c>
    </row>
    <row r="18" spans="1:3" x14ac:dyDescent="0.2">
      <c r="A18" s="9" t="s">
        <v>23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24</v>
      </c>
      <c r="C20" s="22">
        <v>55.993293680000008</v>
      </c>
    </row>
    <row r="21" spans="1:3" x14ac:dyDescent="0.2">
      <c r="A21" s="9"/>
      <c r="B21" s="13" t="s">
        <v>25</v>
      </c>
      <c r="C21" s="7">
        <v>-0.61439849999999985</v>
      </c>
    </row>
    <row r="22" spans="1:3" x14ac:dyDescent="0.2">
      <c r="A22" s="9"/>
      <c r="B22" s="13" t="s">
        <v>26</v>
      </c>
      <c r="C22" s="7">
        <v>0</v>
      </c>
    </row>
    <row r="23" spans="1:3" x14ac:dyDescent="0.2">
      <c r="A23" s="9"/>
      <c r="B23" s="13" t="s">
        <v>27</v>
      </c>
      <c r="C23" s="7"/>
    </row>
    <row r="24" spans="1:3" x14ac:dyDescent="0.2">
      <c r="A24" s="9"/>
      <c r="B24" s="13" t="s">
        <v>13</v>
      </c>
      <c r="C24" s="7"/>
    </row>
    <row r="25" spans="1:3" x14ac:dyDescent="0.2">
      <c r="A25" s="9"/>
      <c r="B25" s="13" t="s">
        <v>5</v>
      </c>
      <c r="C25" s="7">
        <v>-2.0000000000000002E-5</v>
      </c>
    </row>
    <row r="26" spans="1:3" x14ac:dyDescent="0.2">
      <c r="A26" s="9"/>
      <c r="B26" s="13" t="s">
        <v>28</v>
      </c>
      <c r="C26" s="7">
        <v>34.789530000000006</v>
      </c>
    </row>
    <row r="27" spans="1:3" x14ac:dyDescent="0.2">
      <c r="A27" s="9"/>
      <c r="B27" s="13" t="s">
        <v>29</v>
      </c>
      <c r="C27" s="7">
        <v>0</v>
      </c>
    </row>
    <row r="28" spans="1:3" x14ac:dyDescent="0.2">
      <c r="A28" s="9"/>
      <c r="B28" s="13" t="s">
        <v>30</v>
      </c>
      <c r="C28" s="7">
        <v>21.818182180000001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31</v>
      </c>
      <c r="C30" s="22">
        <v>0</v>
      </c>
    </row>
    <row r="31" spans="1:3" x14ac:dyDescent="0.2">
      <c r="A31" s="9" t="s">
        <v>19</v>
      </c>
      <c r="B31" s="13" t="s">
        <v>32</v>
      </c>
      <c r="C31" s="7"/>
    </row>
    <row r="32" spans="1:3" x14ac:dyDescent="0.2">
      <c r="A32" s="9" t="s">
        <v>21</v>
      </c>
      <c r="B32" s="13" t="s">
        <v>33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2">
        <v>134.22187997193572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34</v>
      </c>
      <c r="C36" s="8"/>
    </row>
    <row r="37" spans="1:4" ht="25.5" x14ac:dyDescent="0.2">
      <c r="A37" s="9" t="s">
        <v>19</v>
      </c>
      <c r="B37" s="29" t="s">
        <v>35</v>
      </c>
      <c r="C37" s="30">
        <f>(C16+C20+C32)/C40</f>
        <v>4.5068652350289766E-4</v>
      </c>
    </row>
    <row r="38" spans="1:4" x14ac:dyDescent="0.2">
      <c r="A38" s="9" t="s">
        <v>21</v>
      </c>
      <c r="B38" s="13" t="s">
        <v>36</v>
      </c>
      <c r="C38" s="30">
        <f>C34/C40</f>
        <v>1.0803435284283301E-3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37</v>
      </c>
      <c r="C40" s="31">
        <v>124240</v>
      </c>
    </row>
    <row r="42" spans="1:4" x14ac:dyDescent="0.2">
      <c r="B42" s="26"/>
    </row>
    <row r="43" spans="1:4" ht="15" x14ac:dyDescent="0.25">
      <c r="C43" s="24"/>
      <c r="D43" s="24"/>
    </row>
    <row r="44" spans="1:4" ht="15" x14ac:dyDescent="0.25">
      <c r="C44" s="24"/>
      <c r="D44" s="24"/>
    </row>
    <row r="45" spans="1:4" x14ac:dyDescent="0.2">
      <c r="C45" s="2"/>
      <c r="D45" s="23"/>
    </row>
    <row r="46" spans="1:4" ht="15" x14ac:dyDescent="0.25">
      <c r="C46" s="24"/>
    </row>
  </sheetData>
  <sheetProtection password="C7C5" sheet="1" objects="1" scenarios="1"/>
  <mergeCells count="2">
    <mergeCell ref="A5:A6"/>
    <mergeCell ref="B5:B6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pageSetUpPr fitToPage="1"/>
  </sheetPr>
  <dimension ref="A1:D46"/>
  <sheetViews>
    <sheetView rightToLeft="1" topLeftCell="A22" workbookViewId="0">
      <selection activeCell="C37" sqref="C37:C38"/>
    </sheetView>
  </sheetViews>
  <sheetFormatPr defaultRowHeight="14.25" x14ac:dyDescent="0.2"/>
  <cols>
    <col min="1" max="1" width="1.75" bestFit="1" customWidth="1"/>
    <col min="2" max="2" width="63.25" customWidth="1"/>
    <col min="3" max="3" width="9.875" bestFit="1" customWidth="1"/>
  </cols>
  <sheetData>
    <row r="1" spans="1:3" x14ac:dyDescent="0.2">
      <c r="B1" s="1" t="s">
        <v>80</v>
      </c>
      <c r="C1" s="2"/>
    </row>
    <row r="2" spans="1:3" x14ac:dyDescent="0.2">
      <c r="B2" s="3"/>
      <c r="C2" s="4"/>
    </row>
    <row r="3" spans="1:3" ht="15" x14ac:dyDescent="0.25">
      <c r="B3" s="11" t="s">
        <v>4</v>
      </c>
      <c r="C3" s="2"/>
    </row>
    <row r="4" spans="1:3" ht="16.5" thickBot="1" x14ac:dyDescent="0.3">
      <c r="B4" s="82" t="s">
        <v>93</v>
      </c>
      <c r="C4" s="2"/>
    </row>
    <row r="5" spans="1:3" ht="14.25" customHeight="1" x14ac:dyDescent="0.2">
      <c r="A5" s="86"/>
      <c r="B5" s="84"/>
      <c r="C5" s="74" t="s">
        <v>81</v>
      </c>
    </row>
    <row r="6" spans="1:3" x14ac:dyDescent="0.2">
      <c r="A6" s="87"/>
      <c r="B6" s="85"/>
      <c r="C6" s="75" t="s">
        <v>82</v>
      </c>
    </row>
    <row r="7" spans="1:3" ht="15" x14ac:dyDescent="0.25">
      <c r="A7" s="17">
        <v>1</v>
      </c>
      <c r="B7" s="12" t="s">
        <v>15</v>
      </c>
      <c r="C7" s="22">
        <v>7.0299999999999994</v>
      </c>
    </row>
    <row r="8" spans="1:3" x14ac:dyDescent="0.2">
      <c r="A8" s="9"/>
      <c r="B8" s="13" t="s">
        <v>16</v>
      </c>
      <c r="C8" s="7">
        <v>0</v>
      </c>
    </row>
    <row r="9" spans="1:3" x14ac:dyDescent="0.2">
      <c r="A9" s="9"/>
      <c r="B9" s="13" t="s">
        <v>17</v>
      </c>
      <c r="C9" s="7">
        <v>7.0299999999999994</v>
      </c>
    </row>
    <row r="10" spans="1:3" x14ac:dyDescent="0.2">
      <c r="A10" s="9"/>
      <c r="B10" s="13"/>
      <c r="C10" s="8"/>
    </row>
    <row r="11" spans="1:3" ht="15" x14ac:dyDescent="0.25">
      <c r="A11" s="17">
        <v>2</v>
      </c>
      <c r="B11" s="12" t="s">
        <v>18</v>
      </c>
      <c r="C11" s="22">
        <v>7.066650000000001</v>
      </c>
    </row>
    <row r="12" spans="1:3" x14ac:dyDescent="0.2">
      <c r="A12" s="9"/>
      <c r="B12" s="14" t="s">
        <v>0</v>
      </c>
      <c r="C12" s="10">
        <v>0</v>
      </c>
    </row>
    <row r="13" spans="1:3" x14ac:dyDescent="0.2">
      <c r="A13" s="9"/>
      <c r="B13" s="14" t="s">
        <v>1</v>
      </c>
      <c r="C13" s="10">
        <v>7.066650000000001</v>
      </c>
    </row>
    <row r="14" spans="1:3" x14ac:dyDescent="0.2">
      <c r="A14" s="27"/>
      <c r="B14" s="28"/>
      <c r="C14" s="8"/>
    </row>
    <row r="15" spans="1:3" ht="15" x14ac:dyDescent="0.25">
      <c r="A15" s="17">
        <v>3</v>
      </c>
      <c r="B15" s="12" t="s">
        <v>6</v>
      </c>
      <c r="C15" s="22">
        <v>0</v>
      </c>
    </row>
    <row r="16" spans="1:3" ht="25.5" x14ac:dyDescent="0.2">
      <c r="A16" s="9" t="s">
        <v>19</v>
      </c>
      <c r="B16" s="29" t="s">
        <v>20</v>
      </c>
      <c r="C16" s="7">
        <v>0</v>
      </c>
    </row>
    <row r="17" spans="1:3" x14ac:dyDescent="0.2">
      <c r="A17" s="9" t="s">
        <v>21</v>
      </c>
      <c r="B17" s="29" t="s">
        <v>22</v>
      </c>
      <c r="C17" s="7">
        <v>0</v>
      </c>
    </row>
    <row r="18" spans="1:3" x14ac:dyDescent="0.2">
      <c r="A18" s="9" t="s">
        <v>23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24</v>
      </c>
      <c r="C20" s="22">
        <v>10.263669999999998</v>
      </c>
    </row>
    <row r="21" spans="1:3" x14ac:dyDescent="0.2">
      <c r="A21" s="9"/>
      <c r="B21" s="13" t="s">
        <v>25</v>
      </c>
      <c r="C21" s="7">
        <v>0</v>
      </c>
    </row>
    <row r="22" spans="1:3" x14ac:dyDescent="0.2">
      <c r="A22" s="9"/>
      <c r="B22" s="13" t="s">
        <v>26</v>
      </c>
      <c r="C22" s="7">
        <v>0</v>
      </c>
    </row>
    <row r="23" spans="1:3" x14ac:dyDescent="0.2">
      <c r="A23" s="9"/>
      <c r="B23" s="13" t="s">
        <v>27</v>
      </c>
      <c r="C23" s="7"/>
    </row>
    <row r="24" spans="1:3" x14ac:dyDescent="0.2">
      <c r="A24" s="9"/>
      <c r="B24" s="13" t="s">
        <v>13</v>
      </c>
      <c r="C24" s="7"/>
    </row>
    <row r="25" spans="1:3" x14ac:dyDescent="0.2">
      <c r="A25" s="9"/>
      <c r="B25" s="13" t="s">
        <v>5</v>
      </c>
      <c r="C25" s="7">
        <v>1.0509200000000001</v>
      </c>
    </row>
    <row r="26" spans="1:3" x14ac:dyDescent="0.2">
      <c r="A26" s="9"/>
      <c r="B26" s="13" t="s">
        <v>28</v>
      </c>
      <c r="C26" s="7">
        <v>6.3509099999999989</v>
      </c>
    </row>
    <row r="27" spans="1:3" x14ac:dyDescent="0.2">
      <c r="A27" s="9"/>
      <c r="B27" s="13" t="s">
        <v>29</v>
      </c>
      <c r="C27" s="7">
        <v>0</v>
      </c>
    </row>
    <row r="28" spans="1:3" x14ac:dyDescent="0.2">
      <c r="A28" s="9"/>
      <c r="B28" s="13" t="s">
        <v>30</v>
      </c>
      <c r="C28" s="7">
        <v>2.8618399999999999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31</v>
      </c>
      <c r="C30" s="22">
        <v>0</v>
      </c>
    </row>
    <row r="31" spans="1:3" x14ac:dyDescent="0.2">
      <c r="A31" s="9" t="s">
        <v>19</v>
      </c>
      <c r="B31" s="13" t="s">
        <v>32</v>
      </c>
      <c r="C31" s="7"/>
    </row>
    <row r="32" spans="1:3" x14ac:dyDescent="0.2">
      <c r="A32" s="9" t="s">
        <v>21</v>
      </c>
      <c r="B32" s="13" t="s">
        <v>33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2">
        <v>24.360319999999998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34</v>
      </c>
      <c r="C36" s="8"/>
    </row>
    <row r="37" spans="1:4" ht="25.5" x14ac:dyDescent="0.2">
      <c r="A37" s="9" t="s">
        <v>19</v>
      </c>
      <c r="B37" s="29" t="s">
        <v>35</v>
      </c>
      <c r="C37" s="30">
        <f>(C16+C20+C32)/C40</f>
        <v>5.4971185260564498E-4</v>
      </c>
    </row>
    <row r="38" spans="1:4" x14ac:dyDescent="0.2">
      <c r="A38" s="9" t="s">
        <v>21</v>
      </c>
      <c r="B38" s="13" t="s">
        <v>36</v>
      </c>
      <c r="C38" s="30">
        <f>C34/C40</f>
        <v>1.3047142627604306E-3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37</v>
      </c>
      <c r="C40" s="31">
        <v>18671</v>
      </c>
    </row>
    <row r="42" spans="1:4" x14ac:dyDescent="0.2">
      <c r="B42" s="26"/>
    </row>
    <row r="43" spans="1:4" ht="15" x14ac:dyDescent="0.25">
      <c r="C43" s="24"/>
      <c r="D43" s="24"/>
    </row>
    <row r="44" spans="1:4" ht="15" x14ac:dyDescent="0.25">
      <c r="C44" s="24"/>
      <c r="D44" s="24"/>
    </row>
    <row r="45" spans="1:4" x14ac:dyDescent="0.2">
      <c r="C45" s="2"/>
      <c r="D45" s="23"/>
    </row>
    <row r="46" spans="1:4" ht="15" x14ac:dyDescent="0.25">
      <c r="C46" s="24"/>
    </row>
  </sheetData>
  <sheetProtection password="C7C5" sheet="1" objects="1" scenarios="1"/>
  <mergeCells count="2">
    <mergeCell ref="A5:A6"/>
    <mergeCell ref="B5:B6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pageSetUpPr fitToPage="1"/>
  </sheetPr>
  <dimension ref="A1:F46"/>
  <sheetViews>
    <sheetView rightToLeft="1" topLeftCell="A22" workbookViewId="0">
      <selection activeCell="C37" sqref="C37:C38"/>
    </sheetView>
  </sheetViews>
  <sheetFormatPr defaultRowHeight="14.25" x14ac:dyDescent="0.2"/>
  <cols>
    <col min="1" max="1" width="1.75" bestFit="1" customWidth="1"/>
    <col min="2" max="2" width="62.375" customWidth="1"/>
    <col min="3" max="3" width="9.875" bestFit="1" customWidth="1"/>
  </cols>
  <sheetData>
    <row r="1" spans="1:6" x14ac:dyDescent="0.2">
      <c r="B1" s="1" t="s">
        <v>80</v>
      </c>
      <c r="C1" s="2"/>
    </row>
    <row r="2" spans="1:6" x14ac:dyDescent="0.2">
      <c r="B2" s="3"/>
      <c r="C2" s="4"/>
    </row>
    <row r="3" spans="1:6" ht="15" x14ac:dyDescent="0.25">
      <c r="B3" s="11" t="s">
        <v>4</v>
      </c>
      <c r="C3" s="2"/>
      <c r="F3" s="21"/>
    </row>
    <row r="4" spans="1:6" ht="16.5" thickBot="1" x14ac:dyDescent="0.3">
      <c r="B4" s="82" t="s">
        <v>94</v>
      </c>
      <c r="C4" s="2"/>
    </row>
    <row r="5" spans="1:6" ht="14.25" customHeight="1" x14ac:dyDescent="0.2">
      <c r="A5" s="86"/>
      <c r="B5" s="84"/>
      <c r="C5" s="74" t="s">
        <v>81</v>
      </c>
    </row>
    <row r="6" spans="1:6" x14ac:dyDescent="0.2">
      <c r="A6" s="87"/>
      <c r="B6" s="85"/>
      <c r="C6" s="75" t="s">
        <v>82</v>
      </c>
    </row>
    <row r="7" spans="1:6" ht="15" x14ac:dyDescent="0.25">
      <c r="A7" s="17">
        <v>1</v>
      </c>
      <c r="B7" s="12" t="s">
        <v>15</v>
      </c>
      <c r="C7" s="22">
        <v>12.02</v>
      </c>
    </row>
    <row r="8" spans="1:6" x14ac:dyDescent="0.2">
      <c r="A8" s="9"/>
      <c r="B8" s="13" t="s">
        <v>16</v>
      </c>
      <c r="C8" s="7">
        <v>0.67999999999999994</v>
      </c>
    </row>
    <row r="9" spans="1:6" x14ac:dyDescent="0.2">
      <c r="A9" s="9"/>
      <c r="B9" s="13" t="s">
        <v>17</v>
      </c>
      <c r="C9" s="7">
        <v>11.34</v>
      </c>
    </row>
    <row r="10" spans="1:6" x14ac:dyDescent="0.2">
      <c r="A10" s="9"/>
      <c r="B10" s="13"/>
      <c r="C10" s="8"/>
    </row>
    <row r="11" spans="1:6" ht="15" x14ac:dyDescent="0.25">
      <c r="A11" s="17">
        <v>2</v>
      </c>
      <c r="B11" s="12" t="s">
        <v>18</v>
      </c>
      <c r="C11" s="22">
        <v>3.61</v>
      </c>
    </row>
    <row r="12" spans="1:6" x14ac:dyDescent="0.2">
      <c r="A12" s="9"/>
      <c r="B12" s="14" t="s">
        <v>0</v>
      </c>
      <c r="C12" s="10">
        <v>0</v>
      </c>
    </row>
    <row r="13" spans="1:6" x14ac:dyDescent="0.2">
      <c r="A13" s="9"/>
      <c r="B13" s="14" t="s">
        <v>1</v>
      </c>
      <c r="C13" s="10">
        <v>3.61</v>
      </c>
    </row>
    <row r="14" spans="1:6" x14ac:dyDescent="0.2">
      <c r="A14" s="27"/>
      <c r="B14" s="28"/>
      <c r="C14" s="8"/>
    </row>
    <row r="15" spans="1:6" ht="15" x14ac:dyDescent="0.25">
      <c r="A15" s="17">
        <v>3</v>
      </c>
      <c r="B15" s="12" t="s">
        <v>6</v>
      </c>
      <c r="C15" s="22">
        <v>0</v>
      </c>
    </row>
    <row r="16" spans="1:6" ht="25.5" x14ac:dyDescent="0.2">
      <c r="A16" s="9" t="s">
        <v>19</v>
      </c>
      <c r="B16" s="29" t="s">
        <v>20</v>
      </c>
      <c r="C16" s="7">
        <v>0</v>
      </c>
    </row>
    <row r="17" spans="1:3" x14ac:dyDescent="0.2">
      <c r="A17" s="9" t="s">
        <v>21</v>
      </c>
      <c r="B17" s="29" t="s">
        <v>22</v>
      </c>
      <c r="C17" s="7">
        <v>0</v>
      </c>
    </row>
    <row r="18" spans="1:3" x14ac:dyDescent="0.2">
      <c r="A18" s="9" t="s">
        <v>23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24</v>
      </c>
      <c r="C20" s="22">
        <v>0</v>
      </c>
    </row>
    <row r="21" spans="1:3" x14ac:dyDescent="0.2">
      <c r="A21" s="9"/>
      <c r="B21" s="13" t="s">
        <v>25</v>
      </c>
      <c r="C21" s="7">
        <v>0</v>
      </c>
    </row>
    <row r="22" spans="1:3" x14ac:dyDescent="0.2">
      <c r="A22" s="9"/>
      <c r="B22" s="13" t="s">
        <v>26</v>
      </c>
      <c r="C22" s="7">
        <v>0</v>
      </c>
    </row>
    <row r="23" spans="1:3" x14ac:dyDescent="0.2">
      <c r="A23" s="9"/>
      <c r="B23" s="13" t="s">
        <v>27</v>
      </c>
      <c r="C23" s="7"/>
    </row>
    <row r="24" spans="1:3" x14ac:dyDescent="0.2">
      <c r="A24" s="9"/>
      <c r="B24" s="13" t="s">
        <v>13</v>
      </c>
      <c r="C24" s="7"/>
    </row>
    <row r="25" spans="1:3" x14ac:dyDescent="0.2">
      <c r="A25" s="9"/>
      <c r="B25" s="13" t="s">
        <v>5</v>
      </c>
      <c r="C25" s="7">
        <v>0</v>
      </c>
    </row>
    <row r="26" spans="1:3" x14ac:dyDescent="0.2">
      <c r="A26" s="9"/>
      <c r="B26" s="13" t="s">
        <v>28</v>
      </c>
      <c r="C26" s="7">
        <v>0</v>
      </c>
    </row>
    <row r="27" spans="1:3" x14ac:dyDescent="0.2">
      <c r="A27" s="9"/>
      <c r="B27" s="13" t="s">
        <v>29</v>
      </c>
      <c r="C27" s="7">
        <v>0</v>
      </c>
    </row>
    <row r="28" spans="1:3" x14ac:dyDescent="0.2">
      <c r="A28" s="9"/>
      <c r="B28" s="13" t="s">
        <v>30</v>
      </c>
      <c r="C28" s="7">
        <v>0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31</v>
      </c>
      <c r="C30" s="22">
        <v>0</v>
      </c>
    </row>
    <row r="31" spans="1:3" x14ac:dyDescent="0.2">
      <c r="A31" s="9" t="s">
        <v>19</v>
      </c>
      <c r="B31" s="13" t="s">
        <v>32</v>
      </c>
      <c r="C31" s="7"/>
    </row>
    <row r="32" spans="1:3" x14ac:dyDescent="0.2">
      <c r="A32" s="9" t="s">
        <v>21</v>
      </c>
      <c r="B32" s="13" t="s">
        <v>33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2">
        <v>15.629999999999999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34</v>
      </c>
      <c r="C36" s="8"/>
    </row>
    <row r="37" spans="1:4" ht="25.5" x14ac:dyDescent="0.2">
      <c r="A37" s="9" t="s">
        <v>19</v>
      </c>
      <c r="B37" s="29" t="s">
        <v>35</v>
      </c>
      <c r="C37" s="30">
        <f>(C16+C20+C32)/C40</f>
        <v>0</v>
      </c>
    </row>
    <row r="38" spans="1:4" x14ac:dyDescent="0.2">
      <c r="A38" s="9" t="s">
        <v>21</v>
      </c>
      <c r="B38" s="13" t="s">
        <v>36</v>
      </c>
      <c r="C38" s="30">
        <f>C34/C40</f>
        <v>3.9562208598895391E-5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37</v>
      </c>
      <c r="C40" s="31">
        <v>395074</v>
      </c>
    </row>
    <row r="42" spans="1:4" x14ac:dyDescent="0.2">
      <c r="B42" s="26"/>
    </row>
    <row r="43" spans="1:4" ht="15" x14ac:dyDescent="0.25">
      <c r="C43" s="24"/>
      <c r="D43" s="24"/>
    </row>
    <row r="44" spans="1:4" ht="15" x14ac:dyDescent="0.25">
      <c r="C44" s="24"/>
      <c r="D44" s="24"/>
    </row>
    <row r="45" spans="1:4" x14ac:dyDescent="0.2">
      <c r="C45" s="2"/>
      <c r="D45" s="23"/>
    </row>
    <row r="46" spans="1:4" ht="15" x14ac:dyDescent="0.25">
      <c r="C46" s="24"/>
    </row>
  </sheetData>
  <sheetProtection password="C7C5" sheet="1" objects="1" scenarios="1"/>
  <mergeCells count="2">
    <mergeCell ref="A5:A6"/>
    <mergeCell ref="B5:B6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pageSetUpPr fitToPage="1"/>
  </sheetPr>
  <dimension ref="A1:D46"/>
  <sheetViews>
    <sheetView rightToLeft="1" topLeftCell="A25" workbookViewId="0">
      <selection activeCell="C37" sqref="C37:C38"/>
    </sheetView>
  </sheetViews>
  <sheetFormatPr defaultRowHeight="14.25" x14ac:dyDescent="0.2"/>
  <cols>
    <col min="1" max="1" width="1.75" bestFit="1" customWidth="1"/>
    <col min="2" max="2" width="63.875" customWidth="1"/>
    <col min="3" max="3" width="9.875" bestFit="1" customWidth="1"/>
  </cols>
  <sheetData>
    <row r="1" spans="1:3" x14ac:dyDescent="0.2">
      <c r="B1" s="1" t="s">
        <v>80</v>
      </c>
      <c r="C1" s="2"/>
    </row>
    <row r="2" spans="1:3" x14ac:dyDescent="0.2">
      <c r="B2" s="3"/>
      <c r="C2" s="4"/>
    </row>
    <row r="3" spans="1:3" ht="15" x14ac:dyDescent="0.25">
      <c r="B3" s="11" t="s">
        <v>4</v>
      </c>
      <c r="C3" s="2"/>
    </row>
    <row r="4" spans="1:3" ht="16.5" thickBot="1" x14ac:dyDescent="0.3">
      <c r="B4" s="82" t="s">
        <v>92</v>
      </c>
      <c r="C4" s="2"/>
    </row>
    <row r="5" spans="1:3" ht="14.25" customHeight="1" x14ac:dyDescent="0.2">
      <c r="A5" s="86"/>
      <c r="B5" s="84"/>
      <c r="C5" s="74" t="s">
        <v>81</v>
      </c>
    </row>
    <row r="6" spans="1:3" x14ac:dyDescent="0.2">
      <c r="A6" s="87"/>
      <c r="B6" s="85"/>
      <c r="C6" s="75" t="s">
        <v>82</v>
      </c>
    </row>
    <row r="7" spans="1:3" ht="15" x14ac:dyDescent="0.25">
      <c r="A7" s="17">
        <v>1</v>
      </c>
      <c r="B7" s="12" t="s">
        <v>15</v>
      </c>
      <c r="C7" s="22">
        <v>3.97</v>
      </c>
    </row>
    <row r="8" spans="1:3" x14ac:dyDescent="0.2">
      <c r="A8" s="9"/>
      <c r="B8" s="13" t="s">
        <v>16</v>
      </c>
      <c r="C8" s="7">
        <v>0.93</v>
      </c>
    </row>
    <row r="9" spans="1:3" x14ac:dyDescent="0.2">
      <c r="A9" s="9"/>
      <c r="B9" s="13" t="s">
        <v>17</v>
      </c>
      <c r="C9" s="7">
        <v>3.04</v>
      </c>
    </row>
    <row r="10" spans="1:3" x14ac:dyDescent="0.2">
      <c r="A10" s="9"/>
      <c r="B10" s="13"/>
      <c r="C10" s="8"/>
    </row>
    <row r="11" spans="1:3" ht="15" x14ac:dyDescent="0.25">
      <c r="A11" s="17">
        <v>2</v>
      </c>
      <c r="B11" s="12" t="s">
        <v>18</v>
      </c>
      <c r="C11" s="22">
        <v>3.8809499999999999</v>
      </c>
    </row>
    <row r="12" spans="1:3" x14ac:dyDescent="0.2">
      <c r="A12" s="9"/>
      <c r="B12" s="14" t="s">
        <v>0</v>
      </c>
      <c r="C12" s="10">
        <v>0</v>
      </c>
    </row>
    <row r="13" spans="1:3" x14ac:dyDescent="0.2">
      <c r="A13" s="9"/>
      <c r="B13" s="14" t="s">
        <v>1</v>
      </c>
      <c r="C13" s="10">
        <v>3.8809499999999999</v>
      </c>
    </row>
    <row r="14" spans="1:3" x14ac:dyDescent="0.2">
      <c r="A14" s="27"/>
      <c r="B14" s="28"/>
      <c r="C14" s="8"/>
    </row>
    <row r="15" spans="1:3" ht="15" x14ac:dyDescent="0.25">
      <c r="A15" s="17">
        <v>3</v>
      </c>
      <c r="B15" s="12" t="s">
        <v>6</v>
      </c>
      <c r="C15" s="22">
        <v>0</v>
      </c>
    </row>
    <row r="16" spans="1:3" ht="25.5" x14ac:dyDescent="0.2">
      <c r="A16" s="9" t="s">
        <v>19</v>
      </c>
      <c r="B16" s="29" t="s">
        <v>20</v>
      </c>
      <c r="C16" s="7">
        <v>0</v>
      </c>
    </row>
    <row r="17" spans="1:3" x14ac:dyDescent="0.2">
      <c r="A17" s="9" t="s">
        <v>21</v>
      </c>
      <c r="B17" s="29" t="s">
        <v>22</v>
      </c>
      <c r="C17" s="7">
        <v>0</v>
      </c>
    </row>
    <row r="18" spans="1:3" x14ac:dyDescent="0.2">
      <c r="A18" s="9" t="s">
        <v>23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24</v>
      </c>
      <c r="C20" s="22">
        <v>0</v>
      </c>
    </row>
    <row r="21" spans="1:3" x14ac:dyDescent="0.2">
      <c r="A21" s="9"/>
      <c r="B21" s="13" t="s">
        <v>25</v>
      </c>
      <c r="C21" s="7">
        <v>0</v>
      </c>
    </row>
    <row r="22" spans="1:3" x14ac:dyDescent="0.2">
      <c r="A22" s="9"/>
      <c r="B22" s="13" t="s">
        <v>26</v>
      </c>
      <c r="C22" s="7">
        <v>0</v>
      </c>
    </row>
    <row r="23" spans="1:3" x14ac:dyDescent="0.2">
      <c r="A23" s="9"/>
      <c r="B23" s="13" t="s">
        <v>27</v>
      </c>
      <c r="C23" s="7"/>
    </row>
    <row r="24" spans="1:3" x14ac:dyDescent="0.2">
      <c r="A24" s="9"/>
      <c r="B24" s="13" t="s">
        <v>13</v>
      </c>
      <c r="C24" s="7"/>
    </row>
    <row r="25" spans="1:3" x14ac:dyDescent="0.2">
      <c r="A25" s="9"/>
      <c r="B25" s="13" t="s">
        <v>5</v>
      </c>
      <c r="C25" s="7">
        <v>0</v>
      </c>
    </row>
    <row r="26" spans="1:3" x14ac:dyDescent="0.2">
      <c r="A26" s="9"/>
      <c r="B26" s="13" t="s">
        <v>28</v>
      </c>
      <c r="C26" s="7">
        <v>0</v>
      </c>
    </row>
    <row r="27" spans="1:3" x14ac:dyDescent="0.2">
      <c r="A27" s="9"/>
      <c r="B27" s="13" t="s">
        <v>29</v>
      </c>
      <c r="C27" s="7">
        <v>0</v>
      </c>
    </row>
    <row r="28" spans="1:3" x14ac:dyDescent="0.2">
      <c r="A28" s="9"/>
      <c r="B28" s="13" t="s">
        <v>30</v>
      </c>
      <c r="C28" s="7">
        <v>0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31</v>
      </c>
      <c r="C30" s="22">
        <v>0</v>
      </c>
    </row>
    <row r="31" spans="1:3" x14ac:dyDescent="0.2">
      <c r="A31" s="9" t="s">
        <v>19</v>
      </c>
      <c r="B31" s="13" t="s">
        <v>32</v>
      </c>
      <c r="C31" s="7"/>
    </row>
    <row r="32" spans="1:3" x14ac:dyDescent="0.2">
      <c r="A32" s="9" t="s">
        <v>21</v>
      </c>
      <c r="B32" s="13" t="s">
        <v>33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2">
        <v>7.8509500000000001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34</v>
      </c>
      <c r="C36" s="8"/>
    </row>
    <row r="37" spans="1:4" ht="25.5" x14ac:dyDescent="0.2">
      <c r="A37" s="9" t="s">
        <v>19</v>
      </c>
      <c r="B37" s="29" t="s">
        <v>35</v>
      </c>
      <c r="C37" s="30">
        <f>(C16+C20+C32)/C40</f>
        <v>0</v>
      </c>
    </row>
    <row r="38" spans="1:4" x14ac:dyDescent="0.2">
      <c r="A38" s="9" t="s">
        <v>21</v>
      </c>
      <c r="B38" s="13" t="s">
        <v>36</v>
      </c>
      <c r="C38" s="30">
        <f>C34/C40</f>
        <v>3.743324814525204E-5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37</v>
      </c>
      <c r="C40" s="31">
        <v>209732</v>
      </c>
    </row>
    <row r="42" spans="1:4" x14ac:dyDescent="0.2">
      <c r="B42" s="26"/>
    </row>
    <row r="43" spans="1:4" ht="15" x14ac:dyDescent="0.25">
      <c r="C43" s="24"/>
      <c r="D43" s="24"/>
    </row>
    <row r="44" spans="1:4" ht="15" x14ac:dyDescent="0.25">
      <c r="C44" s="24"/>
      <c r="D44" s="24"/>
    </row>
    <row r="45" spans="1:4" x14ac:dyDescent="0.2">
      <c r="C45" s="2"/>
      <c r="D45" s="23"/>
    </row>
    <row r="46" spans="1:4" ht="15" x14ac:dyDescent="0.25">
      <c r="C46" s="24"/>
    </row>
  </sheetData>
  <sheetProtection password="C7C5" sheet="1" objects="1" scenarios="1"/>
  <mergeCells count="2">
    <mergeCell ref="A5:A6"/>
    <mergeCell ref="B5:B6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/>
  <dimension ref="A1:F46"/>
  <sheetViews>
    <sheetView rightToLeft="1" topLeftCell="A19" workbookViewId="0">
      <selection activeCell="C37" sqref="C37:C38"/>
    </sheetView>
  </sheetViews>
  <sheetFormatPr defaultRowHeight="14.25" x14ac:dyDescent="0.2"/>
  <cols>
    <col min="1" max="1" width="1.75" bestFit="1" customWidth="1"/>
    <col min="2" max="2" width="62.5" customWidth="1"/>
    <col min="3" max="3" width="9.875" bestFit="1" customWidth="1"/>
  </cols>
  <sheetData>
    <row r="1" spans="1:6" x14ac:dyDescent="0.2">
      <c r="B1" s="1" t="s">
        <v>80</v>
      </c>
      <c r="C1" s="2"/>
    </row>
    <row r="2" spans="1:6" x14ac:dyDescent="0.2">
      <c r="B2" s="3"/>
      <c r="C2" s="4"/>
    </row>
    <row r="3" spans="1:6" ht="15" x14ac:dyDescent="0.25">
      <c r="B3" s="11" t="s">
        <v>4</v>
      </c>
      <c r="C3" s="2"/>
      <c r="F3" s="21"/>
    </row>
    <row r="4" spans="1:6" ht="16.5" thickBot="1" x14ac:dyDescent="0.3">
      <c r="B4" s="82" t="s">
        <v>90</v>
      </c>
      <c r="C4" s="2"/>
    </row>
    <row r="5" spans="1:6" ht="14.25" customHeight="1" x14ac:dyDescent="0.2">
      <c r="A5" s="86"/>
      <c r="B5" s="84"/>
      <c r="C5" s="74" t="s">
        <v>81</v>
      </c>
    </row>
    <row r="6" spans="1:6" x14ac:dyDescent="0.2">
      <c r="A6" s="87"/>
      <c r="B6" s="85"/>
      <c r="C6" s="75" t="s">
        <v>82</v>
      </c>
    </row>
    <row r="7" spans="1:6" ht="15" x14ac:dyDescent="0.25">
      <c r="A7" s="17">
        <v>1</v>
      </c>
      <c r="B7" s="12" t="s">
        <v>15</v>
      </c>
      <c r="C7" s="22">
        <v>30.71</v>
      </c>
    </row>
    <row r="8" spans="1:6" x14ac:dyDescent="0.2">
      <c r="A8" s="9"/>
      <c r="B8" s="13" t="s">
        <v>16</v>
      </c>
      <c r="C8" s="7">
        <v>2.1799999999999997</v>
      </c>
    </row>
    <row r="9" spans="1:6" x14ac:dyDescent="0.2">
      <c r="A9" s="9"/>
      <c r="B9" s="13" t="s">
        <v>17</v>
      </c>
      <c r="C9" s="7">
        <v>28.53</v>
      </c>
    </row>
    <row r="10" spans="1:6" x14ac:dyDescent="0.2">
      <c r="A10" s="9"/>
      <c r="B10" s="13"/>
      <c r="C10" s="8"/>
    </row>
    <row r="11" spans="1:6" ht="15" x14ac:dyDescent="0.25">
      <c r="A11" s="17">
        <v>2</v>
      </c>
      <c r="B11" s="12" t="s">
        <v>18</v>
      </c>
      <c r="C11" s="22">
        <v>13.060533459070164</v>
      </c>
    </row>
    <row r="12" spans="1:6" x14ac:dyDescent="0.2">
      <c r="A12" s="9"/>
      <c r="B12" s="14" t="s">
        <v>0</v>
      </c>
      <c r="C12" s="10">
        <v>0</v>
      </c>
    </row>
    <row r="13" spans="1:6" x14ac:dyDescent="0.2">
      <c r="A13" s="9"/>
      <c r="B13" s="14" t="s">
        <v>1</v>
      </c>
      <c r="C13" s="10">
        <v>13.060533459070164</v>
      </c>
    </row>
    <row r="14" spans="1:6" x14ac:dyDescent="0.2">
      <c r="A14" s="27"/>
      <c r="B14" s="28"/>
      <c r="C14" s="8"/>
    </row>
    <row r="15" spans="1:6" ht="15" x14ac:dyDescent="0.25">
      <c r="A15" s="17">
        <v>3</v>
      </c>
      <c r="B15" s="12" t="s">
        <v>6</v>
      </c>
      <c r="C15" s="22">
        <v>1.4368699999999999</v>
      </c>
    </row>
    <row r="16" spans="1:6" ht="25.5" x14ac:dyDescent="0.2">
      <c r="A16" s="9" t="s">
        <v>19</v>
      </c>
      <c r="B16" s="29" t="s">
        <v>20</v>
      </c>
      <c r="C16" s="7">
        <v>7.6980000000000007E-2</v>
      </c>
    </row>
    <row r="17" spans="1:3" x14ac:dyDescent="0.2">
      <c r="A17" s="9" t="s">
        <v>21</v>
      </c>
      <c r="B17" s="29" t="s">
        <v>22</v>
      </c>
      <c r="C17" s="7">
        <v>1.3598899999999998</v>
      </c>
    </row>
    <row r="18" spans="1:3" x14ac:dyDescent="0.2">
      <c r="A18" s="9" t="s">
        <v>23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24</v>
      </c>
      <c r="C20" s="22">
        <v>66.974469999999997</v>
      </c>
    </row>
    <row r="21" spans="1:3" x14ac:dyDescent="0.2">
      <c r="A21" s="9"/>
      <c r="B21" s="13" t="s">
        <v>25</v>
      </c>
      <c r="C21" s="7">
        <v>0</v>
      </c>
    </row>
    <row r="22" spans="1:3" x14ac:dyDescent="0.2">
      <c r="A22" s="9"/>
      <c r="B22" s="13" t="s">
        <v>26</v>
      </c>
      <c r="C22" s="7">
        <v>0</v>
      </c>
    </row>
    <row r="23" spans="1:3" x14ac:dyDescent="0.2">
      <c r="A23" s="9"/>
      <c r="B23" s="13" t="s">
        <v>27</v>
      </c>
      <c r="C23" s="7"/>
    </row>
    <row r="24" spans="1:3" x14ac:dyDescent="0.2">
      <c r="A24" s="9"/>
      <c r="B24" s="13" t="s">
        <v>13</v>
      </c>
      <c r="C24" s="7"/>
    </row>
    <row r="25" spans="1:3" x14ac:dyDescent="0.2">
      <c r="A25" s="9"/>
      <c r="B25" s="13" t="s">
        <v>5</v>
      </c>
      <c r="C25" s="7">
        <v>-1.0000000000000001E-5</v>
      </c>
    </row>
    <row r="26" spans="1:3" x14ac:dyDescent="0.2">
      <c r="A26" s="9"/>
      <c r="B26" s="13" t="s">
        <v>28</v>
      </c>
      <c r="C26" s="7">
        <v>29.085339999999999</v>
      </c>
    </row>
    <row r="27" spans="1:3" x14ac:dyDescent="0.2">
      <c r="A27" s="9"/>
      <c r="B27" s="13" t="s">
        <v>29</v>
      </c>
      <c r="C27" s="7">
        <v>0</v>
      </c>
    </row>
    <row r="28" spans="1:3" x14ac:dyDescent="0.2">
      <c r="A28" s="9"/>
      <c r="B28" s="13" t="s">
        <v>30</v>
      </c>
      <c r="C28" s="7">
        <v>37.889139999999998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31</v>
      </c>
      <c r="C30" s="22">
        <v>0</v>
      </c>
    </row>
    <row r="31" spans="1:3" x14ac:dyDescent="0.2">
      <c r="A31" s="9" t="s">
        <v>19</v>
      </c>
      <c r="B31" s="13" t="s">
        <v>32</v>
      </c>
      <c r="C31" s="7"/>
    </row>
    <row r="32" spans="1:3" x14ac:dyDescent="0.2">
      <c r="A32" s="9" t="s">
        <v>21</v>
      </c>
      <c r="B32" s="13" t="s">
        <v>33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2">
        <v>112.18187345907016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34</v>
      </c>
      <c r="C36" s="8"/>
    </row>
    <row r="37" spans="1:4" ht="25.5" x14ac:dyDescent="0.2">
      <c r="A37" s="9" t="s">
        <v>19</v>
      </c>
      <c r="B37" s="29" t="s">
        <v>35</v>
      </c>
      <c r="C37" s="30">
        <f>(C16+C20+C32)/C40</f>
        <v>2.0340255847886693E-4</v>
      </c>
    </row>
    <row r="38" spans="1:4" x14ac:dyDescent="0.2">
      <c r="A38" s="9" t="s">
        <v>21</v>
      </c>
      <c r="B38" s="13" t="s">
        <v>36</v>
      </c>
      <c r="C38" s="30">
        <f>C34/C40</f>
        <v>3.4030703402428088E-4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37</v>
      </c>
      <c r="C40" s="31">
        <v>329649</v>
      </c>
    </row>
    <row r="42" spans="1:4" x14ac:dyDescent="0.2">
      <c r="B42" s="26"/>
    </row>
    <row r="43" spans="1:4" ht="15" x14ac:dyDescent="0.25">
      <c r="C43" s="24"/>
      <c r="D43" s="24"/>
    </row>
    <row r="44" spans="1:4" ht="15" x14ac:dyDescent="0.25">
      <c r="C44" s="24"/>
      <c r="D44" s="24"/>
    </row>
    <row r="45" spans="1:4" x14ac:dyDescent="0.2">
      <c r="C45" s="2"/>
      <c r="D45" s="23"/>
    </row>
    <row r="46" spans="1:4" ht="15" x14ac:dyDescent="0.25">
      <c r="C46" s="24"/>
    </row>
  </sheetData>
  <sheetProtection password="C7C5" sheet="1" objects="1" scenarios="1"/>
  <mergeCells count="2">
    <mergeCell ref="A5:A6"/>
    <mergeCell ref="B5:B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1"/>
  <dimension ref="A1:F46"/>
  <sheetViews>
    <sheetView rightToLeft="1" tabSelected="1" workbookViewId="0">
      <selection activeCell="C37" sqref="C37:C38"/>
    </sheetView>
  </sheetViews>
  <sheetFormatPr defaultRowHeight="14.25" x14ac:dyDescent="0.2"/>
  <cols>
    <col min="1" max="1" width="1.75" bestFit="1" customWidth="1"/>
    <col min="2" max="2" width="62.625" customWidth="1"/>
    <col min="3" max="3" width="9.875" bestFit="1" customWidth="1"/>
  </cols>
  <sheetData>
    <row r="1" spans="1:6" x14ac:dyDescent="0.2">
      <c r="B1" s="1" t="s">
        <v>80</v>
      </c>
      <c r="C1" s="2"/>
    </row>
    <row r="2" spans="1:6" x14ac:dyDescent="0.2">
      <c r="B2" s="3"/>
      <c r="C2" s="4"/>
    </row>
    <row r="3" spans="1:6" ht="15" x14ac:dyDescent="0.25">
      <c r="B3" s="11" t="s">
        <v>4</v>
      </c>
      <c r="C3" s="2"/>
      <c r="F3" s="21"/>
    </row>
    <row r="4" spans="1:6" ht="16.5" thickBot="1" x14ac:dyDescent="0.3">
      <c r="B4" s="82" t="s">
        <v>86</v>
      </c>
      <c r="C4" s="2"/>
    </row>
    <row r="5" spans="1:6" ht="14.25" customHeight="1" x14ac:dyDescent="0.2">
      <c r="A5" s="86"/>
      <c r="B5" s="84"/>
      <c r="C5" s="74" t="s">
        <v>81</v>
      </c>
    </row>
    <row r="6" spans="1:6" x14ac:dyDescent="0.2">
      <c r="A6" s="87"/>
      <c r="B6" s="85"/>
      <c r="C6" s="75" t="s">
        <v>82</v>
      </c>
    </row>
    <row r="7" spans="1:6" ht="15" x14ac:dyDescent="0.25">
      <c r="A7" s="17">
        <v>1</v>
      </c>
      <c r="B7" s="12" t="s">
        <v>15</v>
      </c>
      <c r="C7" s="22">
        <v>5.5</v>
      </c>
    </row>
    <row r="8" spans="1:6" x14ac:dyDescent="0.2">
      <c r="A8" s="9"/>
      <c r="B8" s="13" t="s">
        <v>16</v>
      </c>
      <c r="C8" s="7">
        <v>7.0000000000000007E-2</v>
      </c>
    </row>
    <row r="9" spans="1:6" x14ac:dyDescent="0.2">
      <c r="A9" s="9"/>
      <c r="B9" s="13" t="s">
        <v>17</v>
      </c>
      <c r="C9" s="7">
        <v>5.43</v>
      </c>
    </row>
    <row r="10" spans="1:6" x14ac:dyDescent="0.2">
      <c r="A10" s="9"/>
      <c r="B10" s="13"/>
      <c r="C10" s="8"/>
    </row>
    <row r="11" spans="1:6" ht="15" x14ac:dyDescent="0.25">
      <c r="A11" s="17">
        <v>2</v>
      </c>
      <c r="B11" s="12" t="s">
        <v>18</v>
      </c>
      <c r="C11" s="22">
        <v>5.29</v>
      </c>
    </row>
    <row r="12" spans="1:6" x14ac:dyDescent="0.2">
      <c r="A12" s="9"/>
      <c r="B12" s="14" t="s">
        <v>0</v>
      </c>
      <c r="C12" s="10">
        <v>0</v>
      </c>
    </row>
    <row r="13" spans="1:6" x14ac:dyDescent="0.2">
      <c r="A13" s="9"/>
      <c r="B13" s="14" t="s">
        <v>1</v>
      </c>
      <c r="C13" s="10">
        <v>5.29</v>
      </c>
    </row>
    <row r="14" spans="1:6" x14ac:dyDescent="0.2">
      <c r="A14" s="27"/>
      <c r="B14" s="28"/>
      <c r="C14" s="8"/>
    </row>
    <row r="15" spans="1:6" ht="15" x14ac:dyDescent="0.25">
      <c r="A15" s="17">
        <v>3</v>
      </c>
      <c r="B15" s="12" t="s">
        <v>6</v>
      </c>
      <c r="C15" s="22">
        <v>0</v>
      </c>
    </row>
    <row r="16" spans="1:6" ht="25.5" x14ac:dyDescent="0.2">
      <c r="A16" s="9" t="s">
        <v>19</v>
      </c>
      <c r="B16" s="29" t="s">
        <v>20</v>
      </c>
      <c r="C16" s="7">
        <v>0</v>
      </c>
    </row>
    <row r="17" spans="1:3" x14ac:dyDescent="0.2">
      <c r="A17" s="9" t="s">
        <v>21</v>
      </c>
      <c r="B17" s="29" t="s">
        <v>22</v>
      </c>
      <c r="C17" s="7">
        <v>0</v>
      </c>
    </row>
    <row r="18" spans="1:3" x14ac:dyDescent="0.2">
      <c r="A18" s="9" t="s">
        <v>23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24</v>
      </c>
      <c r="C20" s="22">
        <v>12.378360000000001</v>
      </c>
    </row>
    <row r="21" spans="1:3" x14ac:dyDescent="0.2">
      <c r="A21" s="9"/>
      <c r="B21" s="13" t="s">
        <v>25</v>
      </c>
      <c r="C21" s="7">
        <v>0</v>
      </c>
    </row>
    <row r="22" spans="1:3" x14ac:dyDescent="0.2">
      <c r="A22" s="9"/>
      <c r="B22" s="13" t="s">
        <v>26</v>
      </c>
      <c r="C22" s="7">
        <v>0</v>
      </c>
    </row>
    <row r="23" spans="1:3" x14ac:dyDescent="0.2">
      <c r="A23" s="9"/>
      <c r="B23" s="13" t="s">
        <v>27</v>
      </c>
      <c r="C23" s="7"/>
    </row>
    <row r="24" spans="1:3" x14ac:dyDescent="0.2">
      <c r="A24" s="9"/>
      <c r="B24" s="13" t="s">
        <v>13</v>
      </c>
      <c r="C24" s="7"/>
    </row>
    <row r="25" spans="1:3" x14ac:dyDescent="0.2">
      <c r="A25" s="9"/>
      <c r="B25" s="13" t="s">
        <v>5</v>
      </c>
      <c r="C25" s="7">
        <v>0.28164000000000006</v>
      </c>
    </row>
    <row r="26" spans="1:3" x14ac:dyDescent="0.2">
      <c r="A26" s="9"/>
      <c r="B26" s="13" t="s">
        <v>28</v>
      </c>
      <c r="C26" s="7">
        <v>12.096720000000001</v>
      </c>
    </row>
    <row r="27" spans="1:3" x14ac:dyDescent="0.2">
      <c r="A27" s="9"/>
      <c r="B27" s="13" t="s">
        <v>29</v>
      </c>
      <c r="C27" s="7">
        <v>0</v>
      </c>
    </row>
    <row r="28" spans="1:3" x14ac:dyDescent="0.2">
      <c r="A28" s="9"/>
      <c r="B28" s="13" t="s">
        <v>30</v>
      </c>
      <c r="C28" s="7">
        <v>0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31</v>
      </c>
      <c r="C30" s="22">
        <v>0</v>
      </c>
    </row>
    <row r="31" spans="1:3" x14ac:dyDescent="0.2">
      <c r="A31" s="9" t="s">
        <v>19</v>
      </c>
      <c r="B31" s="13" t="s">
        <v>32</v>
      </c>
      <c r="C31" s="7"/>
    </row>
    <row r="32" spans="1:3" x14ac:dyDescent="0.2">
      <c r="A32" s="9" t="s">
        <v>21</v>
      </c>
      <c r="B32" s="13" t="s">
        <v>33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2">
        <v>23.16836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34</v>
      </c>
      <c r="C36" s="8"/>
    </row>
    <row r="37" spans="1:4" ht="25.5" x14ac:dyDescent="0.2">
      <c r="A37" s="9" t="s">
        <v>19</v>
      </c>
      <c r="B37" s="29" t="s">
        <v>35</v>
      </c>
      <c r="C37" s="30">
        <f>(C16+C20+C32)/C40</f>
        <v>3.7645935342599073E-4</v>
      </c>
    </row>
    <row r="38" spans="1:4" x14ac:dyDescent="0.2">
      <c r="A38" s="9" t="s">
        <v>21</v>
      </c>
      <c r="B38" s="13" t="s">
        <v>36</v>
      </c>
      <c r="C38" s="30">
        <f>C34/C40</f>
        <v>7.0461239013411997E-4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37</v>
      </c>
      <c r="C40" s="31">
        <v>32881</v>
      </c>
    </row>
    <row r="42" spans="1:4" x14ac:dyDescent="0.2">
      <c r="B42" s="26"/>
    </row>
    <row r="43" spans="1:4" ht="15" x14ac:dyDescent="0.25">
      <c r="C43" s="24"/>
      <c r="D43" s="24"/>
    </row>
    <row r="44" spans="1:4" ht="15" x14ac:dyDescent="0.25">
      <c r="C44" s="24"/>
      <c r="D44" s="24"/>
    </row>
    <row r="45" spans="1:4" x14ac:dyDescent="0.2">
      <c r="C45" s="2"/>
      <c r="D45" s="23"/>
    </row>
    <row r="46" spans="1:4" ht="15" x14ac:dyDescent="0.25">
      <c r="C46" s="24"/>
    </row>
  </sheetData>
  <sheetProtection password="C7C5" sheet="1" objects="1" scenarios="1"/>
  <mergeCells count="2">
    <mergeCell ref="A5:A6"/>
    <mergeCell ref="B5:B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AD5DD09B7E788449783873D031F677A" ma:contentTypeVersion="7" ma:contentTypeDescription="צור מסמך חדש." ma:contentTypeScope="" ma:versionID="a7a1dbf92c03dd7f39babe65e85362dd">
  <xsd:schema xmlns:xsd="http://www.w3.org/2001/XMLSchema" xmlns:p="http://schemas.microsoft.com/office/2006/metadata/properties" xmlns:ns1="http://schemas.microsoft.com/sharepoint/v3" xmlns:ns2="bfcfe556-96ce-4d01-8fd6-8e85e8b36402" xmlns:ns3="bded8783-a812-46f4-ab1f-f1c65b719ad8" xmlns:ns4="556d651a-f128-4b84-9e10-e5d878421e87" targetNamespace="http://schemas.microsoft.com/office/2006/metadata/properties" ma:root="true" ma:fieldsID="2f195af82c21c6c156da129b43c85250" ns1:_="" ns2:_="" ns3:_="" ns4:_="">
    <xsd:import namespace="http://schemas.microsoft.com/sharepoint/v3"/>
    <xsd:import namespace="bfcfe556-96ce-4d01-8fd6-8e85e8b36402"/>
    <xsd:import namespace="bded8783-a812-46f4-ab1f-f1c65b719ad8"/>
    <xsd:import namespace="556d651a-f128-4b84-9e10-e5d878421e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ummary" minOccurs="0"/>
                <xsd:element ref="ns2:docType"/>
                <xsd:element ref="ns2:product"/>
                <xsd:element ref="ns2:Archive" minOccurs="0"/>
                <xsd:element ref="ns3:MainTitle" minOccurs="0"/>
                <xsd:element ref="ns4:_x05ea__x05d0__x05e8__x05d9__x05da_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bfcfe556-96ce-4d01-8fd6-8e85e8b36402" elementFormDefault="qualified">
    <xsd:import namespace="http://schemas.microsoft.com/office/2006/documentManagement/types"/>
    <xsd:element name="summary" ma:index="10" nillable="true" ma:displayName="summary" ma:internalName="summary">
      <xsd:simpleType>
        <xsd:restriction base="dms:Text">
          <xsd:maxLength value="255"/>
        </xsd:restriction>
      </xsd:simpleType>
    </xsd:element>
    <xsd:element name="docType" ma:index="11" ma:displayName="docType" ma:default="FinancialReport" ma:format="Dropdown" ma:internalName="docType">
      <xsd:simpleType>
        <xsd:restriction base="dms:Choice">
          <xsd:enumeration value="FinancialReport"/>
          <xsd:enumeration value="GeneralMeeting"/>
          <xsd:enumeration value="AssetsList"/>
          <xsd:enumeration value="AssetsFlow"/>
          <xsd:enumeration value="Regulations"/>
          <xsd:enumeration value="ArchiveRegulations"/>
          <xsd:enumeration value="Forms"/>
          <xsd:enumeration value="TiedSides"/>
        </xsd:restriction>
      </xsd:simpleType>
    </xsd:element>
    <xsd:element name="product" ma:index="12" ma:displayName="product" ma:default="Yozma" ma:format="Dropdown" ma:internalName="product">
      <xsd:simpleType>
        <xsd:restriction base="dms:Choice">
          <xsd:enumeration value="Yozma"/>
          <xsd:enumeration value="Ishit"/>
          <xsd:enumeration value="Mashlima"/>
          <xsd:enumeration value="MakefetHonit"/>
          <xsd:enumeration value="MakefetMerkazit"/>
          <xsd:enumeration value="MakefetMahala"/>
          <xsd:enumeration value="MakefetHishtalmut"/>
          <xsd:enumeration value="MigdalTagmulim"/>
          <xsd:enumeration value="MigdalMerkazit"/>
          <xsd:enumeration value="MigdalHishtalmut"/>
          <xsd:enumeration value="MigdalOvdim"/>
          <xsd:enumeration value="NewMakefet"/>
          <xsd:enumeration value="MigdalGemel"/>
          <xsd:enumeration value="MigdalMakefet"/>
          <xsd:enumeration value="Publicity"/>
          <xsd:enumeration value="MakefetTakzivit"/>
        </xsd:restriction>
      </xsd:simpleType>
    </xsd:element>
    <xsd:element name="Archive" ma:index="13" nillable="true" ma:displayName="Archive" ma:default="0" ma:internalName="Archiv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ded8783-a812-46f4-ab1f-f1c65b719ad8" elementFormDefault="qualified">
    <xsd:import namespace="http://schemas.microsoft.com/office/2006/documentManagement/types"/>
    <xsd:element name="MainTitle" ma:index="14" nillable="true" ma:displayName="MainTitle" ma:internalName="MainTitl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556d651a-f128-4b84-9e10-e5d878421e87" elementFormDefault="qualified">
    <xsd:import namespace="http://schemas.microsoft.com/office/2006/documentManagement/types"/>
    <xsd:element name="_x05ea__x05d0__x05e8__x05d9__x05da_" ma:index="15" ma:displayName="תאריך" ma:default="[today]" ma:format="DateTime" ma:internalName="_x05ea__x05d0__x05e8__x05d9__x05d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ummary xmlns="bfcfe556-96ce-4d01-8fd6-8e85e8b36402" xsi:nil="true"/>
    <product xmlns="bfcfe556-96ce-4d01-8fd6-8e85e8b36402">Yozma</product>
    <_x05ea__x05d0__x05e8__x05d9__x05da_ xmlns="556d651a-f128-4b84-9e10-e5d878421e87">2016-08-31T10:45:40+00:00</_x05ea__x05d0__x05e8__x05d9__x05da_>
    <docType xmlns="bfcfe556-96ce-4d01-8fd6-8e85e8b36402">FinancialReport</docType>
    <MainTitle xmlns="bded8783-a812-46f4-ab1f-f1c65b719ad8" xsi:nil="true"/>
    <Archive xmlns="bfcfe556-96ce-4d01-8fd6-8e85e8b36402">false</Archiv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B6E4FC-2ED2-49E0-9E00-5D3092686B1D}"/>
</file>

<file path=customXml/itemProps2.xml><?xml version="1.0" encoding="utf-8"?>
<ds:datastoreItem xmlns:ds="http://schemas.openxmlformats.org/officeDocument/2006/customXml" ds:itemID="{A7C6B0A5-82EC-44E8-A7E1-E917BF9C44A9}"/>
</file>

<file path=customXml/itemProps3.xml><?xml version="1.0" encoding="utf-8"?>
<ds:datastoreItem xmlns:ds="http://schemas.openxmlformats.org/officeDocument/2006/customXml" ds:itemID="{D0024E48-B544-49E4-B4FA-B1813C3B22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16</vt:i4>
      </vt:variant>
    </vt:vector>
  </HeadingPairs>
  <TitlesOfParts>
    <vt:vector size="16" baseType="lpstr">
      <vt:lpstr>מסלול כללי</vt:lpstr>
      <vt:lpstr>מסלול אג"ח עד 10% מניות</vt:lpstr>
      <vt:lpstr>מסלול ביג כללי לפחות 30% מניות</vt:lpstr>
      <vt:lpstr>מסלול מניות</vt:lpstr>
      <vt:lpstr>מסלול חו"ל</vt:lpstr>
      <vt:lpstr>מסלול אג"ח ממשלתי ישראלי</vt:lpstr>
      <vt:lpstr>מסלול שקלי טווח קצר</vt:lpstr>
      <vt:lpstr>מסלול אג"ח</vt:lpstr>
      <vt:lpstr>מסלול הלכה</vt:lpstr>
      <vt:lpstr>מסלול לבני 50 ומטה</vt:lpstr>
      <vt:lpstr>מסלול לבני 50 עד 60</vt:lpstr>
      <vt:lpstr>מסלול לבני 60 ומעלה</vt:lpstr>
      <vt:lpstr>מסלול פאסיבי כללי</vt:lpstr>
      <vt:lpstr>נספח 1- מגדל השתלמות</vt:lpstr>
      <vt:lpstr>נספח 2- מגדל השתלמות</vt:lpstr>
      <vt:lpstr>נספח 3- מגדל השתלמות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עופרה כוכבי</cp:lastModifiedBy>
  <cp:lastPrinted>2014-11-25T09:37:00Z</cp:lastPrinted>
  <dcterms:created xsi:type="dcterms:W3CDTF">2013-05-20T07:11:09Z</dcterms:created>
  <dcterms:modified xsi:type="dcterms:W3CDTF">2016-08-31T10:44:02Z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0x0101003AD5DD09B7E788449783873D031F677A</vt:lpwstr>
  </property>
</Properties>
</file>