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040" windowHeight="9660"/>
  </bookViews>
  <sheets>
    <sheet name="מקפת אישית- נספח 1" sheetId="11" r:id="rId1"/>
    <sheet name="מקפת אישית-נספח 2" sheetId="12" r:id="rId2"/>
    <sheet name="מקפת אישית-נספח 3" sheetId="13" r:id="rId3"/>
    <sheet name="מסלול כללי" sheetId="1" r:id="rId4"/>
    <sheet name="זכאים קיימים" sheetId="2" r:id="rId5"/>
    <sheet name="פנסיונרים חדשים" sheetId="3" r:id="rId6"/>
    <sheet name="מסלול הלכה" sheetId="4" r:id="rId7"/>
    <sheet name="מסלול מניות" sheetId="5" r:id="rId8"/>
    <sheet name="מסלול אג&quot;ח" sheetId="6" r:id="rId9"/>
    <sheet name="מסלול שקלי" sheetId="7" r:id="rId10"/>
    <sheet name="מסלול לבני 50 ומטה" sheetId="8" r:id="rId11"/>
    <sheet name="מסלול לבני 50 עד 60" sheetId="9" r:id="rId12"/>
    <sheet name="מסלול לבני 60 ומעלה" sheetId="10" r:id="rId13"/>
  </sheets>
  <calcPr calcId="145621"/>
</workbook>
</file>

<file path=xl/calcChain.xml><?xml version="1.0" encoding="utf-8"?>
<calcChain xmlns="http://schemas.openxmlformats.org/spreadsheetml/2006/main">
  <c r="C29" i="1" l="1"/>
  <c r="C23" i="1"/>
  <c r="C10" i="11"/>
  <c r="C31" i="1"/>
  <c r="C21" i="1"/>
  <c r="C16" i="1"/>
  <c r="C12" i="1"/>
  <c r="C8" i="1"/>
  <c r="C10" i="1"/>
  <c r="D10" i="12"/>
  <c r="C29" i="11"/>
  <c r="C23" i="11"/>
  <c r="C25" i="13"/>
  <c r="C8" i="13"/>
  <c r="C35" i="1" l="1"/>
  <c r="C39" i="10" l="1"/>
  <c r="C38" i="10"/>
  <c r="C39" i="9"/>
  <c r="C38" i="9"/>
  <c r="C39" i="8"/>
  <c r="C38" i="8"/>
  <c r="C39" i="7"/>
  <c r="C38" i="7"/>
  <c r="C39" i="6"/>
  <c r="C38" i="6"/>
  <c r="C39" i="5"/>
  <c r="C38" i="5"/>
  <c r="C39" i="4"/>
  <c r="C38" i="4"/>
  <c r="C39" i="3"/>
  <c r="C38" i="3"/>
  <c r="C39" i="2"/>
  <c r="C38" i="2"/>
  <c r="C39" i="1"/>
  <c r="C38" i="1"/>
  <c r="C41" i="13"/>
  <c r="C31" i="13"/>
  <c r="C10" i="13"/>
  <c r="C43" i="13" s="1"/>
  <c r="C45" i="13"/>
  <c r="D58" i="12"/>
  <c r="D46" i="12"/>
  <c r="D37" i="12"/>
  <c r="D27" i="12"/>
  <c r="D15" i="12"/>
  <c r="D56" i="12" l="1"/>
  <c r="C31" i="11" l="1"/>
  <c r="C21" i="11"/>
  <c r="C16" i="11"/>
  <c r="C12" i="11"/>
  <c r="C8" i="11"/>
  <c r="C38" i="11" l="1"/>
  <c r="C35" i="11"/>
  <c r="C39" i="11" s="1"/>
</calcChain>
</file>

<file path=xl/sharedStrings.xml><?xml version="1.0" encoding="utf-8"?>
<sst xmlns="http://schemas.openxmlformats.org/spreadsheetml/2006/main" count="526" uniqueCount="102">
  <si>
    <t>30.06.2016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</si>
  <si>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</si>
  <si>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</si>
  <si>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</si>
  <si>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</si>
  <si>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</si>
  <si>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</si>
  <si>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</si>
  <si>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</si>
  <si>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</si>
  <si>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</si>
  <si>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</si>
  <si>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</si>
  <si>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</si>
  <si>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</si>
  <si>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</si>
  <si>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</si>
  <si>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</si>
  <si>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</si>
  <si>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</si>
  <si>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</si>
  <si>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</si>
  <si>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</si>
  <si>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</si>
  <si>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</si>
  <si>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</si>
  <si>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</si>
  <si>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</si>
  <si>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</si>
  <si>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</si>
  <si>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</si>
  <si>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</si>
  <si>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</si>
  <si>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</si>
  <si>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</si>
  <si>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</si>
  <si>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</si>
  <si>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UBS</t>
  </si>
  <si>
    <t>UBANK</t>
  </si>
  <si>
    <t>JPMORGAN</t>
  </si>
  <si>
    <t>GOLDMAN</t>
  </si>
  <si>
    <t>סך עמלות ברוקראז'</t>
  </si>
  <si>
    <t>עמלות קסטודיאן</t>
  </si>
  <si>
    <t>בנק לאומי</t>
  </si>
  <si>
    <t>בנק הפועלים</t>
  </si>
  <si>
    <t>יו בנק</t>
  </si>
  <si>
    <t>פועלים סהר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</si>
  <si>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</si>
  <si>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</si>
  <si>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</si>
  <si>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</si>
  <si>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</si>
  <si>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אחר</t>
  </si>
  <si>
    <t>גוף 4</t>
  </si>
  <si>
    <t>גוף 5</t>
  </si>
  <si>
    <t>גוף 6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</si>
  <si>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</si>
  <si>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</si>
  <si>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</si>
  <si>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</si>
  <si>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</si>
  <si>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</si>
  <si>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</si>
  <si>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</si>
  <si>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</si>
  <si>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</si>
  <si>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</si>
  <si>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</si>
  <si>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סך נכסים לסוף תקופה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</si>
  <si>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</si>
  <si>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</si>
  <si>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</si>
  <si>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</si>
  <si>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</si>
  <si>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</si>
  <si>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</si>
  <si>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</si>
  <si>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</si>
  <si>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</si>
  <si>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</si>
  <si>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</si>
  <si>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בתעודת סל</t>
  </si>
  <si>
    <t>תעודת סל ישראלית</t>
  </si>
  <si>
    <t>תעודת סל זרה</t>
  </si>
  <si>
    <t>BlackRock Inc USA</t>
  </si>
  <si>
    <t>State Street Global Advisors</t>
  </si>
  <si>
    <t>סך תשלומים בגין השקעה בתעודות סל</t>
  </si>
  <si>
    <t>סך הכל עמלות ניהול חיצוני</t>
  </si>
  <si>
    <t>מגדל מקפת קרנות פנסיה וקופות גמל בע"מ</t>
  </si>
  <si>
    <t>שם הקופה: מגדל מקפת אישית (מספר אוצר: 162)</t>
  </si>
  <si>
    <t>נספח 1 - סך התשלומים ששולמו בגין כל סוג הוצאה ישירה לחצי שנה המסתיימת ביום 30.06.16</t>
  </si>
  <si>
    <t>נספח 2 - פירוט עמלות והוצאות לחצי שנה המסתיימת ביום 30.06.2016</t>
  </si>
  <si>
    <t>נספח 3- פירוט עמלות ניהול חיצוני לחצי שנה המסתיימת ביום 30.06.2016</t>
  </si>
  <si>
    <t>מסלול כללי</t>
  </si>
  <si>
    <t>זכאים קיימים</t>
  </si>
  <si>
    <t>פנסיונרים חדשים</t>
  </si>
  <si>
    <t>מסלול הלכה</t>
  </si>
  <si>
    <t>מסלול מניות</t>
  </si>
  <si>
    <t>מסלול אג"ח</t>
  </si>
  <si>
    <t>מסלול לבני 50 ומטה</t>
  </si>
  <si>
    <t>מסלול לבני  50 עד 60</t>
  </si>
  <si>
    <t>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</si>
</sst>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David"/>
      <family val="2"/>
      <charset val="177"/>
    </font>
    <font>
      <sz val="10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2" fillId="0" borderId="0" xfId="0" applyFont="1"/>
    <xf numFmtId="164" fontId="4" fillId="0" borderId="0" xfId="1" applyNumberFormat="1" applyFont="1"/>
    <xf numFmtId="0" fontId="4" fillId="0" borderId="0" xfId="0" applyFont="1"/>
    <xf numFmtId="164" fontId="5" fillId="0" borderId="0" xfId="1" applyNumberFormat="1" applyFont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4" fillId="3" borderId="7" xfId="1" applyNumberFormat="1" applyFont="1" applyFill="1" applyBorder="1"/>
    <xf numFmtId="164" fontId="4" fillId="4" borderId="7" xfId="1" applyNumberFormat="1" applyFont="1" applyFill="1" applyBorder="1"/>
    <xf numFmtId="164" fontId="4" fillId="2" borderId="7" xfId="1" applyNumberFormat="1" applyFont="1" applyFill="1" applyBorder="1"/>
    <xf numFmtId="164" fontId="4" fillId="4" borderId="14" xfId="1" applyNumberFormat="1" applyFont="1" applyFill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4" fillId="4" borderId="14" xfId="1" applyNumberFormat="1" applyFont="1" applyFill="1" applyBorder="1" applyAlignment="1">
      <alignment horizontal="right"/>
    </xf>
    <xf numFmtId="164" fontId="6" fillId="4" borderId="28" xfId="1" applyNumberFormat="1" applyFont="1" applyFill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9" xfId="0" applyFont="1" applyFill="1" applyBorder="1" applyAlignment="1">
      <alignment wrapText="1"/>
    </xf>
    <xf numFmtId="0" fontId="7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8" fillId="2" borderId="20" xfId="0" applyNumberFormat="1" applyFont="1" applyFill="1" applyBorder="1" applyAlignment="1">
      <alignment horizontal="right" readingOrder="2"/>
    </xf>
    <xf numFmtId="0" fontId="8" fillId="2" borderId="24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8" fillId="2" borderId="19" xfId="0" applyNumberFormat="1" applyFont="1" applyFill="1" applyBorder="1" applyAlignment="1">
      <alignment horizontal="right" readingOrder="2"/>
    </xf>
    <xf numFmtId="0" fontId="2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8" fillId="2" borderId="18" xfId="0" applyNumberFormat="1" applyFont="1" applyFill="1" applyBorder="1" applyAlignment="1">
      <alignment horizontal="right" readingOrder="2"/>
    </xf>
    <xf numFmtId="0" fontId="8" fillId="2" borderId="9" xfId="0" applyNumberFormat="1" applyFont="1" applyFill="1" applyBorder="1" applyAlignment="1">
      <alignment horizontal="right" readingOrder="2"/>
    </xf>
    <xf numFmtId="0" fontId="8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8" fillId="2" borderId="21" xfId="0" applyNumberFormat="1" applyFont="1" applyFill="1" applyBorder="1" applyAlignment="1">
      <alignment horizontal="right" readingOrder="2"/>
    </xf>
    <xf numFmtId="0" fontId="8" fillId="2" borderId="0" xfId="0" applyFont="1" applyFill="1" applyBorder="1" applyAlignment="1">
      <alignment horizontal="right"/>
    </xf>
    <xf numFmtId="164" fontId="2" fillId="5" borderId="7" xfId="1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4" fontId="4" fillId="0" borderId="5" xfId="1" applyNumberFormat="1" applyFont="1" applyBorder="1"/>
    <xf numFmtId="0" fontId="4" fillId="0" borderId="0" xfId="0" applyFont="1" applyAlignment="1"/>
    <xf numFmtId="10" fontId="6" fillId="4" borderId="7" xfId="2" applyNumberFormat="1" applyFont="1" applyFill="1" applyBorder="1"/>
    <xf numFmtId="0" fontId="8" fillId="2" borderId="9" xfId="0" applyFont="1" applyFill="1" applyBorder="1" applyAlignment="1"/>
    <xf numFmtId="0" fontId="8" fillId="2" borderId="9" xfId="0" applyFont="1" applyFill="1" applyBorder="1" applyAlignment="1">
      <alignment wrapText="1"/>
    </xf>
    <xf numFmtId="164" fontId="6" fillId="3" borderId="7" xfId="1" applyNumberFormat="1" applyFont="1" applyFill="1" applyBorder="1"/>
    <xf numFmtId="164" fontId="6" fillId="4" borderId="7" xfId="1" applyNumberFormat="1" applyFont="1" applyFill="1" applyBorder="1"/>
    <xf numFmtId="14" fontId="2" fillId="0" borderId="0" xfId="0" applyNumberFormat="1" applyFont="1" applyAlignment="1">
      <alignment horizontal="right"/>
    </xf>
    <xf numFmtId="164" fontId="6" fillId="0" borderId="0" xfId="1" applyNumberFormat="1" applyFont="1"/>
    <xf numFmtId="164" fontId="6" fillId="4" borderId="13" xfId="1" applyNumberFormat="1" applyFont="1" applyFill="1" applyBorder="1"/>
    <xf numFmtId="164" fontId="6" fillId="0" borderId="0" xfId="1" applyNumberFormat="1" applyFont="1" applyAlignment="1">
      <alignment horizontal="center"/>
    </xf>
    <xf numFmtId="0" fontId="4" fillId="0" borderId="5" xfId="0" applyFont="1" applyBorder="1"/>
    <xf numFmtId="164" fontId="4" fillId="0" borderId="0" xfId="0" applyNumberFormat="1" applyFont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164" fontId="2" fillId="2" borderId="3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rightToLeft="1" tabSelected="1" workbookViewId="0">
      <pane ySplit="7" topLeftCell="A8" activePane="bottomLeft" state="frozen"/>
      <selection pane="bottomLeft" activeCell="B26" sqref="B26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13" style="3" bestFit="1" customWidth="1"/>
    <col min="4" max="4" width="9" style="3"/>
    <col min="5" max="6" width="10.875" style="3" customWidth="1"/>
    <col min="7" max="7" width="11.25" style="3" customWidth="1"/>
    <col min="8" max="8" width="11.125" style="3" customWidth="1"/>
    <col min="9" max="16384" width="9" style="3"/>
  </cols>
  <sheetData>
    <row r="1" spans="1:5" x14ac:dyDescent="0.25">
      <c r="A1" s="87" t="s">
        <v>88</v>
      </c>
      <c r="B1" s="87"/>
      <c r="C1" s="68"/>
    </row>
    <row r="2" spans="1:5" x14ac:dyDescent="0.25">
      <c r="A2" s="21"/>
      <c r="B2" s="22"/>
      <c r="C2" s="4"/>
    </row>
    <row r="3" spans="1:5" x14ac:dyDescent="0.25">
      <c r="A3" s="1" t="s">
        <v>90</v>
      </c>
      <c r="B3" s="22"/>
      <c r="C3" s="4"/>
    </row>
    <row r="4" spans="1:5" x14ac:dyDescent="0.25">
      <c r="A4" s="69"/>
      <c r="B4" s="2"/>
      <c r="C4" s="2"/>
    </row>
    <row r="5" spans="1:5" ht="15.75" thickBot="1" x14ac:dyDescent="0.3">
      <c r="A5" s="1" t="s">
        <v>89</v>
      </c>
      <c r="B5" s="2"/>
      <c r="C5" s="2"/>
    </row>
    <row r="6" spans="1:5" ht="14.25" customHeight="1" x14ac:dyDescent="0.25">
      <c r="A6" s="81"/>
      <c r="B6" s="83"/>
      <c r="C6" s="85" t="s">
        <v>1</v>
      </c>
    </row>
    <row r="7" spans="1:5" x14ac:dyDescent="0.25">
      <c r="A7" s="82"/>
      <c r="B7" s="84"/>
      <c r="C7" s="86"/>
    </row>
    <row r="8" spans="1:5" x14ac:dyDescent="0.25">
      <c r="A8" s="5">
        <v>1</v>
      </c>
      <c r="B8" s="6" t="s">
        <v>2</v>
      </c>
      <c r="C8" s="73">
        <f>SUM(C9:C10)</f>
        <v>9521.86</v>
      </c>
      <c r="E8" s="80"/>
    </row>
    <row r="9" spans="1:5" x14ac:dyDescent="0.25">
      <c r="A9" s="23"/>
      <c r="B9" s="71" t="s">
        <v>3</v>
      </c>
      <c r="C9" s="8">
        <v>16.579999999999998</v>
      </c>
    </row>
    <row r="10" spans="1:5" x14ac:dyDescent="0.25">
      <c r="A10" s="23"/>
      <c r="B10" s="71" t="s">
        <v>4</v>
      </c>
      <c r="C10" s="8">
        <f>9485.28+20</f>
        <v>9505.2800000000007</v>
      </c>
    </row>
    <row r="11" spans="1:5" x14ac:dyDescent="0.25">
      <c r="A11" s="23"/>
      <c r="B11" s="24"/>
      <c r="C11" s="9"/>
    </row>
    <row r="12" spans="1:5" x14ac:dyDescent="0.25">
      <c r="A12" s="5">
        <v>2</v>
      </c>
      <c r="B12" s="6" t="s">
        <v>5</v>
      </c>
      <c r="C12" s="73">
        <f>SUM(C13:C14)</f>
        <v>1129.2443474963484</v>
      </c>
    </row>
    <row r="13" spans="1:5" x14ac:dyDescent="0.25">
      <c r="A13" s="23"/>
      <c r="B13" s="71" t="s">
        <v>6</v>
      </c>
      <c r="C13" s="10">
        <v>0</v>
      </c>
    </row>
    <row r="14" spans="1:5" x14ac:dyDescent="0.25">
      <c r="A14" s="23"/>
      <c r="B14" s="71" t="s">
        <v>7</v>
      </c>
      <c r="C14" s="10">
        <v>1129.2443474963484</v>
      </c>
    </row>
    <row r="15" spans="1:5" x14ac:dyDescent="0.25">
      <c r="A15" s="11"/>
      <c r="B15" s="12"/>
      <c r="C15" s="9"/>
    </row>
    <row r="16" spans="1:5" x14ac:dyDescent="0.25">
      <c r="A16" s="5">
        <v>3</v>
      </c>
      <c r="B16" s="6" t="s">
        <v>8</v>
      </c>
      <c r="C16" s="73">
        <f>SUM(C17:C19)</f>
        <v>8240.5985993708509</v>
      </c>
    </row>
    <row r="17" spans="1:5" ht="30" x14ac:dyDescent="0.25">
      <c r="A17" s="23" t="s">
        <v>9</v>
      </c>
      <c r="B17" s="72" t="s">
        <v>10</v>
      </c>
      <c r="C17" s="8">
        <v>295.66969</v>
      </c>
    </row>
    <row r="18" spans="1:5" x14ac:dyDescent="0.25">
      <c r="A18" s="23" t="s">
        <v>11</v>
      </c>
      <c r="B18" s="71" t="s">
        <v>12</v>
      </c>
      <c r="C18" s="8">
        <v>155.34005000000002</v>
      </c>
    </row>
    <row r="19" spans="1:5" x14ac:dyDescent="0.25">
      <c r="A19" s="23" t="s">
        <v>13</v>
      </c>
      <c r="B19" s="71" t="s">
        <v>14</v>
      </c>
      <c r="C19" s="8">
        <v>7789.5888593708505</v>
      </c>
    </row>
    <row r="20" spans="1:5" x14ac:dyDescent="0.25">
      <c r="A20" s="13"/>
      <c r="B20" s="14"/>
      <c r="C20" s="9"/>
    </row>
    <row r="21" spans="1:5" x14ac:dyDescent="0.25">
      <c r="A21" s="27">
        <v>4</v>
      </c>
      <c r="B21" s="6" t="s">
        <v>15</v>
      </c>
      <c r="C21" s="73">
        <f>SUM(C22:C29)</f>
        <v>21957.107188976202</v>
      </c>
      <c r="E21" s="80"/>
    </row>
    <row r="22" spans="1:5" x14ac:dyDescent="0.25">
      <c r="A22" s="23"/>
      <c r="B22" s="71" t="s">
        <v>16</v>
      </c>
      <c r="C22" s="8">
        <v>1508.7271014999999</v>
      </c>
      <c r="E22" s="80"/>
    </row>
    <row r="23" spans="1:5" x14ac:dyDescent="0.25">
      <c r="A23" s="23"/>
      <c r="B23" s="71" t="s">
        <v>17</v>
      </c>
      <c r="C23" s="8">
        <f>6493.372359335+273</f>
        <v>6766.3723593349996</v>
      </c>
      <c r="E23" s="80"/>
    </row>
    <row r="24" spans="1:5" x14ac:dyDescent="0.25">
      <c r="A24" s="23"/>
      <c r="B24" s="71" t="s">
        <v>18</v>
      </c>
      <c r="C24" s="8">
        <v>0</v>
      </c>
      <c r="E24" s="80"/>
    </row>
    <row r="25" spans="1:5" x14ac:dyDescent="0.25">
      <c r="A25" s="23"/>
      <c r="B25" s="71" t="s">
        <v>19</v>
      </c>
      <c r="C25" s="8">
        <v>0</v>
      </c>
      <c r="E25" s="80"/>
    </row>
    <row r="26" spans="1:5" x14ac:dyDescent="0.25">
      <c r="A26" s="23"/>
      <c r="B26" s="71" t="s">
        <v>20</v>
      </c>
      <c r="C26" s="8">
        <v>3.792889999999999</v>
      </c>
      <c r="D26" s="80"/>
      <c r="E26" s="80"/>
    </row>
    <row r="27" spans="1:5" x14ac:dyDescent="0.25">
      <c r="A27" s="23"/>
      <c r="B27" s="71" t="s">
        <v>21</v>
      </c>
      <c r="C27" s="8">
        <v>3149.1652300000014</v>
      </c>
      <c r="D27" s="80"/>
      <c r="E27" s="80"/>
    </row>
    <row r="28" spans="1:5" x14ac:dyDescent="0.25">
      <c r="A28" s="23"/>
      <c r="B28" s="71" t="s">
        <v>22</v>
      </c>
      <c r="C28" s="8">
        <v>0</v>
      </c>
      <c r="E28" s="80"/>
    </row>
    <row r="29" spans="1:5" x14ac:dyDescent="0.25">
      <c r="A29" s="23"/>
      <c r="B29" s="71" t="s">
        <v>23</v>
      </c>
      <c r="C29" s="8">
        <f>10605.0496081412-76</f>
        <v>10529.0496081412</v>
      </c>
      <c r="E29" s="80"/>
    </row>
    <row r="30" spans="1:5" x14ac:dyDescent="0.25">
      <c r="A30" s="23"/>
      <c r="B30" s="24"/>
      <c r="C30" s="9"/>
    </row>
    <row r="31" spans="1:5" x14ac:dyDescent="0.25">
      <c r="A31" s="23">
        <v>5</v>
      </c>
      <c r="B31" s="6" t="s">
        <v>24</v>
      </c>
      <c r="C31" s="7">
        <f>SUM(C32:C33)</f>
        <v>0</v>
      </c>
    </row>
    <row r="32" spans="1:5" x14ac:dyDescent="0.25">
      <c r="A32" s="23" t="s">
        <v>9</v>
      </c>
      <c r="B32" s="71" t="s">
        <v>25</v>
      </c>
      <c r="C32" s="8"/>
    </row>
    <row r="33" spans="1:3" x14ac:dyDescent="0.25">
      <c r="A33" s="23" t="s">
        <v>11</v>
      </c>
      <c r="B33" s="71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f>C8+C12+C16+C21+C31</f>
        <v>40848.8101358434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4.6612946511701838E-4</v>
      </c>
    </row>
    <row r="39" spans="1:3" x14ac:dyDescent="0.25">
      <c r="A39" s="23" t="s">
        <v>11</v>
      </c>
      <c r="B39" s="24" t="s">
        <v>30</v>
      </c>
      <c r="C39" s="70">
        <f>C35/C41</f>
        <v>8.5566103155766454E-4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4">
        <v>47739477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41" sqref="C41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98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1.3800000000000001</v>
      </c>
    </row>
    <row r="9" spans="1:3" x14ac:dyDescent="0.25">
      <c r="A9" s="23"/>
      <c r="B9" s="24" t="s">
        <v>3</v>
      </c>
      <c r="C9" s="8">
        <v>0.25</v>
      </c>
    </row>
    <row r="10" spans="1:3" x14ac:dyDescent="0.25">
      <c r="A10" s="23"/>
      <c r="B10" s="24" t="s">
        <v>4</v>
      </c>
      <c r="C10" s="8">
        <v>1.1300000000000001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1.5342899999999999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1.5342899999999999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0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0</v>
      </c>
    </row>
    <row r="27" spans="1:3" x14ac:dyDescent="0.25">
      <c r="A27" s="23"/>
      <c r="B27" s="24" t="s">
        <v>21</v>
      </c>
      <c r="C27" s="8">
        <v>0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0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2.9142900000000003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0</v>
      </c>
    </row>
    <row r="39" spans="1:3" x14ac:dyDescent="0.25">
      <c r="A39" s="23" t="s">
        <v>11</v>
      </c>
      <c r="B39" s="24" t="s">
        <v>30</v>
      </c>
      <c r="C39" s="70">
        <f>C35/C41</f>
        <v>5.8347648507417867E-5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49947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B48" sqref="B48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99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65.959999999999994</v>
      </c>
    </row>
    <row r="9" spans="1:3" x14ac:dyDescent="0.25">
      <c r="A9" s="23"/>
      <c r="B9" s="24" t="s">
        <v>3</v>
      </c>
      <c r="C9" s="8">
        <v>0.22</v>
      </c>
    </row>
    <row r="10" spans="1:3" x14ac:dyDescent="0.25">
      <c r="A10" s="23"/>
      <c r="B10" s="24" t="s">
        <v>4</v>
      </c>
      <c r="C10" s="8">
        <v>65.739999999999995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32.969830000000002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32.969830000000002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16.743270000000003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0</v>
      </c>
    </row>
    <row r="27" spans="1:3" x14ac:dyDescent="0.25">
      <c r="A27" s="23"/>
      <c r="B27" s="24" t="s">
        <v>21</v>
      </c>
      <c r="C27" s="8">
        <v>15.711400000000001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1.0318699999999998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115.67310000000001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1.0570246212121214E-3</v>
      </c>
    </row>
    <row r="39" spans="1:3" x14ac:dyDescent="0.25">
      <c r="A39" s="23" t="s">
        <v>11</v>
      </c>
      <c r="B39" s="24" t="s">
        <v>30</v>
      </c>
      <c r="C39" s="70">
        <f>C35/C41</f>
        <v>7.3025946969696972E-3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15840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100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7.3099999999999987</v>
      </c>
    </row>
    <row r="9" spans="1:3" x14ac:dyDescent="0.25">
      <c r="A9" s="23"/>
      <c r="B9" s="24" t="s">
        <v>3</v>
      </c>
      <c r="C9" s="8">
        <v>0.11000000000000001</v>
      </c>
    </row>
    <row r="10" spans="1:3" x14ac:dyDescent="0.25">
      <c r="A10" s="23"/>
      <c r="B10" s="24" t="s">
        <v>4</v>
      </c>
      <c r="C10" s="8">
        <v>7.1999999999999984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3.8323700000000001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3.8323700000000001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1.8377400000000002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-8.0000000000000007E-5</v>
      </c>
    </row>
    <row r="27" spans="1:3" x14ac:dyDescent="0.25">
      <c r="A27" s="23"/>
      <c r="B27" s="24" t="s">
        <v>21</v>
      </c>
      <c r="C27" s="8">
        <v>1.7001300000000001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0.13769000000000001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12.98011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7.2551914725621795E-4</v>
      </c>
    </row>
    <row r="39" spans="1:3" x14ac:dyDescent="0.25">
      <c r="A39" s="23" t="s">
        <v>11</v>
      </c>
      <c r="B39" s="24" t="s">
        <v>30</v>
      </c>
      <c r="C39" s="70">
        <f>C35/C41</f>
        <v>5.1244018949861822E-3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2533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6" sqref="C6:C7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101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16.819999999999997</v>
      </c>
    </row>
    <row r="9" spans="1:3" x14ac:dyDescent="0.25">
      <c r="A9" s="23"/>
      <c r="B9" s="24" t="s">
        <v>3</v>
      </c>
      <c r="C9" s="8">
        <v>0.33</v>
      </c>
    </row>
    <row r="10" spans="1:3" x14ac:dyDescent="0.25">
      <c r="A10" s="23"/>
      <c r="B10" s="24" t="s">
        <v>4</v>
      </c>
      <c r="C10" s="8">
        <v>16.489999999999998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9.0717200000000009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9.0717200000000009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3.1758699999999997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-1.0000000000000001E-5</v>
      </c>
    </row>
    <row r="27" spans="1:3" x14ac:dyDescent="0.25">
      <c r="A27" s="23"/>
      <c r="B27" s="24" t="s">
        <v>21</v>
      </c>
      <c r="C27" s="8">
        <v>2.8286599999999997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0.34722000000000003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29.067589999999999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1.8626803519061583E-3</v>
      </c>
    </row>
    <row r="39" spans="1:3" x14ac:dyDescent="0.25">
      <c r="A39" s="23" t="s">
        <v>11</v>
      </c>
      <c r="B39" s="24" t="s">
        <v>30</v>
      </c>
      <c r="C39" s="70">
        <f>C35/C41</f>
        <v>1.7048439882697948E-2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1705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rightToLeft="1" workbookViewId="0">
      <pane ySplit="6" topLeftCell="A7" activePane="bottomLeft" state="frozen"/>
      <selection pane="bottomLeft" activeCell="D11" sqref="D11"/>
    </sheetView>
  </sheetViews>
  <sheetFormatPr defaultRowHeight="15" x14ac:dyDescent="0.25"/>
  <cols>
    <col min="1" max="1" width="5.75" style="3" customWidth="1"/>
    <col min="2" max="2" width="6.875" style="3" customWidth="1"/>
    <col min="3" max="3" width="36.25" style="3" customWidth="1"/>
    <col min="4" max="4" width="12.25" style="3" customWidth="1"/>
    <col min="5" max="16384" width="9" style="3"/>
  </cols>
  <sheetData>
    <row r="1" spans="1:4" x14ac:dyDescent="0.25">
      <c r="A1" s="87" t="s">
        <v>88</v>
      </c>
      <c r="B1" s="87"/>
      <c r="C1" s="87"/>
      <c r="D1" s="87"/>
    </row>
    <row r="2" spans="1:4" x14ac:dyDescent="0.25">
      <c r="A2" s="30"/>
      <c r="B2" s="31"/>
      <c r="C2" s="22"/>
    </row>
    <row r="3" spans="1:4" x14ac:dyDescent="0.25">
      <c r="A3" s="1" t="s">
        <v>91</v>
      </c>
      <c r="B3" s="31"/>
      <c r="C3" s="22"/>
    </row>
    <row r="4" spans="1:4" x14ac:dyDescent="0.25">
      <c r="A4" s="31"/>
      <c r="B4" s="31"/>
      <c r="C4" s="17"/>
    </row>
    <row r="5" spans="1:4" ht="15.75" thickBot="1" x14ac:dyDescent="0.3">
      <c r="A5" s="1" t="s">
        <v>89</v>
      </c>
      <c r="B5" s="31"/>
      <c r="C5" s="17"/>
    </row>
    <row r="6" spans="1:4" x14ac:dyDescent="0.25">
      <c r="A6" s="53" t="s">
        <v>32</v>
      </c>
      <c r="B6" s="54"/>
      <c r="C6" s="55"/>
      <c r="D6" s="56" t="s">
        <v>1</v>
      </c>
    </row>
    <row r="7" spans="1:4" x14ac:dyDescent="0.25">
      <c r="A7" s="35" t="s">
        <v>33</v>
      </c>
      <c r="B7" s="57"/>
      <c r="C7" s="36"/>
      <c r="D7" s="19"/>
    </row>
    <row r="8" spans="1:4" x14ac:dyDescent="0.25">
      <c r="A8" s="58"/>
      <c r="B8" s="59">
        <v>1</v>
      </c>
      <c r="C8" s="60" t="s">
        <v>34</v>
      </c>
      <c r="D8" s="18">
        <v>16.579999999999998</v>
      </c>
    </row>
    <row r="9" spans="1:4" x14ac:dyDescent="0.25">
      <c r="A9" s="47" t="s">
        <v>36</v>
      </c>
      <c r="B9" s="61"/>
      <c r="C9" s="36"/>
      <c r="D9" s="19"/>
    </row>
    <row r="10" spans="1:4" x14ac:dyDescent="0.25">
      <c r="A10" s="38"/>
      <c r="B10" s="62">
        <v>1</v>
      </c>
      <c r="C10" s="60" t="s">
        <v>34</v>
      </c>
      <c r="D10" s="18">
        <f>3231.52+20</f>
        <v>3251.52</v>
      </c>
    </row>
    <row r="11" spans="1:4" x14ac:dyDescent="0.25">
      <c r="A11" s="38"/>
      <c r="B11" s="59">
        <v>2</v>
      </c>
      <c r="C11" s="60" t="s">
        <v>37</v>
      </c>
      <c r="D11" s="18">
        <v>2587.0500000000002</v>
      </c>
    </row>
    <row r="12" spans="1:4" x14ac:dyDescent="0.25">
      <c r="A12" s="38"/>
      <c r="B12" s="62">
        <v>3</v>
      </c>
      <c r="C12" s="60" t="s">
        <v>38</v>
      </c>
      <c r="D12" s="18">
        <v>1641.1599999999999</v>
      </c>
    </row>
    <row r="13" spans="1:4" x14ac:dyDescent="0.25">
      <c r="A13" s="38"/>
      <c r="B13" s="59">
        <v>4</v>
      </c>
      <c r="C13" s="60" t="s">
        <v>39</v>
      </c>
      <c r="D13" s="18">
        <v>1094.29</v>
      </c>
    </row>
    <row r="14" spans="1:4" x14ac:dyDescent="0.25">
      <c r="A14" s="38"/>
      <c r="B14" s="62">
        <v>5</v>
      </c>
      <c r="C14" s="60" t="s">
        <v>40</v>
      </c>
      <c r="D14" s="18">
        <v>931.26</v>
      </c>
    </row>
    <row r="15" spans="1:4" x14ac:dyDescent="0.25">
      <c r="A15" s="35" t="s">
        <v>41</v>
      </c>
      <c r="B15" s="61"/>
      <c r="C15" s="63"/>
      <c r="D15" s="64">
        <f>SUM(D8:D14)</f>
        <v>9521.8599999999988</v>
      </c>
    </row>
    <row r="16" spans="1:4" x14ac:dyDescent="0.25">
      <c r="A16" s="35"/>
      <c r="B16" s="57"/>
      <c r="C16" s="57"/>
      <c r="D16" s="19"/>
    </row>
    <row r="17" spans="1:4" x14ac:dyDescent="0.25">
      <c r="A17" s="35" t="s">
        <v>42</v>
      </c>
      <c r="B17" s="57"/>
      <c r="C17" s="36"/>
      <c r="D17" s="19"/>
    </row>
    <row r="18" spans="1:4" x14ac:dyDescent="0.25">
      <c r="A18" s="35" t="s">
        <v>33</v>
      </c>
      <c r="B18" s="57"/>
      <c r="C18" s="36"/>
      <c r="D18" s="19"/>
    </row>
    <row r="19" spans="1:4" x14ac:dyDescent="0.25">
      <c r="A19" s="45"/>
      <c r="B19" s="60">
        <v>1</v>
      </c>
      <c r="C19" s="60" t="s">
        <v>35</v>
      </c>
      <c r="D19" s="18">
        <v>0</v>
      </c>
    </row>
    <row r="20" spans="1:4" x14ac:dyDescent="0.25">
      <c r="A20" s="35" t="s">
        <v>36</v>
      </c>
      <c r="B20" s="57"/>
      <c r="C20" s="36"/>
      <c r="D20" s="19"/>
    </row>
    <row r="21" spans="1:4" x14ac:dyDescent="0.25">
      <c r="A21" s="45"/>
      <c r="B21" s="60">
        <v>1</v>
      </c>
      <c r="C21" s="60" t="s">
        <v>37</v>
      </c>
      <c r="D21" s="18">
        <v>459.33539749634849</v>
      </c>
    </row>
    <row r="22" spans="1:4" x14ac:dyDescent="0.25">
      <c r="A22" s="45"/>
      <c r="B22" s="60">
        <v>2</v>
      </c>
      <c r="C22" s="60" t="s">
        <v>43</v>
      </c>
      <c r="D22" s="18">
        <v>384.68620999999996</v>
      </c>
    </row>
    <row r="23" spans="1:4" x14ac:dyDescent="0.25">
      <c r="A23" s="45"/>
      <c r="B23" s="60">
        <v>3</v>
      </c>
      <c r="C23" s="60" t="s">
        <v>44</v>
      </c>
      <c r="D23" s="18">
        <v>138.36649</v>
      </c>
    </row>
    <row r="24" spans="1:4" x14ac:dyDescent="0.25">
      <c r="A24" s="45"/>
      <c r="B24" s="60">
        <v>4</v>
      </c>
      <c r="C24" s="60" t="s">
        <v>45</v>
      </c>
      <c r="D24" s="18">
        <v>136.33060999999998</v>
      </c>
    </row>
    <row r="25" spans="1:4" x14ac:dyDescent="0.25">
      <c r="A25" s="45"/>
      <c r="B25" s="60">
        <v>5</v>
      </c>
      <c r="C25" s="60" t="s">
        <v>46</v>
      </c>
      <c r="D25" s="18">
        <v>9.7819800000000008</v>
      </c>
    </row>
    <row r="26" spans="1:4" x14ac:dyDescent="0.25">
      <c r="A26" s="45"/>
      <c r="B26" s="60">
        <v>6</v>
      </c>
      <c r="C26" s="60" t="s">
        <v>34</v>
      </c>
      <c r="D26" s="18">
        <v>0.74365999999983856</v>
      </c>
    </row>
    <row r="27" spans="1:4" x14ac:dyDescent="0.25">
      <c r="A27" s="35" t="s">
        <v>47</v>
      </c>
      <c r="B27" s="61"/>
      <c r="C27" s="63"/>
      <c r="D27" s="64">
        <f>SUM(D21:D26)</f>
        <v>1129.2443474963484</v>
      </c>
    </row>
    <row r="28" spans="1:4" x14ac:dyDescent="0.25">
      <c r="A28" s="35"/>
      <c r="B28" s="57"/>
      <c r="C28" s="57"/>
      <c r="D28" s="19"/>
    </row>
    <row r="29" spans="1:4" x14ac:dyDescent="0.25">
      <c r="A29" s="35" t="s">
        <v>48</v>
      </c>
      <c r="B29" s="61"/>
      <c r="C29" s="63"/>
      <c r="D29" s="19"/>
    </row>
    <row r="30" spans="1:4" x14ac:dyDescent="0.25">
      <c r="A30" s="38"/>
      <c r="B30" s="62">
        <v>1</v>
      </c>
      <c r="C30" s="65" t="s">
        <v>49</v>
      </c>
      <c r="D30" s="18">
        <v>153.13072000000003</v>
      </c>
    </row>
    <row r="31" spans="1:4" x14ac:dyDescent="0.25">
      <c r="A31" s="38"/>
      <c r="B31" s="62">
        <v>2</v>
      </c>
      <c r="C31" s="65" t="s">
        <v>50</v>
      </c>
      <c r="D31" s="18">
        <v>84.297640000000001</v>
      </c>
    </row>
    <row r="32" spans="1:4" x14ac:dyDescent="0.25">
      <c r="A32" s="38"/>
      <c r="B32" s="62">
        <v>3</v>
      </c>
      <c r="C32" s="65" t="s">
        <v>51</v>
      </c>
      <c r="D32" s="18">
        <v>57.004829999999998</v>
      </c>
    </row>
    <row r="33" spans="1:4" x14ac:dyDescent="0.25">
      <c r="A33" s="38"/>
      <c r="B33" s="62">
        <v>4</v>
      </c>
      <c r="C33" s="65" t="s">
        <v>52</v>
      </c>
      <c r="D33" s="18">
        <v>47.464179999999942</v>
      </c>
    </row>
    <row r="34" spans="1:4" x14ac:dyDescent="0.25">
      <c r="A34" s="38"/>
      <c r="B34" s="62">
        <v>5</v>
      </c>
      <c r="C34" s="65" t="s">
        <v>53</v>
      </c>
      <c r="D34" s="18">
        <v>40.686680000000003</v>
      </c>
    </row>
    <row r="35" spans="1:4" x14ac:dyDescent="0.25">
      <c r="A35" s="38"/>
      <c r="B35" s="62">
        <v>6</v>
      </c>
      <c r="C35" s="65" t="s">
        <v>54</v>
      </c>
      <c r="D35" s="18">
        <v>35.104400000000005</v>
      </c>
    </row>
    <row r="36" spans="1:4" x14ac:dyDescent="0.25">
      <c r="A36" s="38"/>
      <c r="B36" s="62">
        <v>7</v>
      </c>
      <c r="C36" s="65" t="s">
        <v>55</v>
      </c>
      <c r="D36" s="18">
        <v>33.321289999999998</v>
      </c>
    </row>
    <row r="37" spans="1:4" x14ac:dyDescent="0.25">
      <c r="A37" s="35" t="s">
        <v>56</v>
      </c>
      <c r="B37" s="61"/>
      <c r="C37" s="63"/>
      <c r="D37" s="64">
        <f>SUM(D30:D36)</f>
        <v>451.00973999999997</v>
      </c>
    </row>
    <row r="38" spans="1:4" x14ac:dyDescent="0.25">
      <c r="A38" s="35"/>
      <c r="B38" s="57"/>
      <c r="C38" s="57"/>
      <c r="D38" s="19"/>
    </row>
    <row r="39" spans="1:4" x14ac:dyDescent="0.25">
      <c r="A39" s="35" t="s">
        <v>57</v>
      </c>
      <c r="B39" s="61"/>
      <c r="C39" s="63"/>
      <c r="D39" s="19"/>
    </row>
    <row r="40" spans="1:4" x14ac:dyDescent="0.25">
      <c r="A40" s="38"/>
      <c r="B40" s="62">
        <v>1</v>
      </c>
      <c r="C40" s="65" t="s">
        <v>58</v>
      </c>
      <c r="D40" s="18">
        <v>2244.0315098120805</v>
      </c>
    </row>
    <row r="41" spans="1:4" x14ac:dyDescent="0.25">
      <c r="A41" s="38"/>
      <c r="B41" s="62">
        <v>2</v>
      </c>
      <c r="C41" s="65" t="s">
        <v>59</v>
      </c>
      <c r="D41" s="18">
        <v>1812.3404947517427</v>
      </c>
    </row>
    <row r="42" spans="1:4" x14ac:dyDescent="0.25">
      <c r="A42" s="38"/>
      <c r="B42" s="62">
        <v>3</v>
      </c>
      <c r="C42" s="65" t="s">
        <v>60</v>
      </c>
      <c r="D42" s="18">
        <v>1672.3953587404799</v>
      </c>
    </row>
    <row r="43" spans="1:4" x14ac:dyDescent="0.25">
      <c r="A43" s="38"/>
      <c r="B43" s="62">
        <v>4</v>
      </c>
      <c r="C43" s="65" t="s">
        <v>61</v>
      </c>
      <c r="D43" s="18">
        <v>1029.9326690882499</v>
      </c>
    </row>
    <row r="44" spans="1:4" x14ac:dyDescent="0.25">
      <c r="A44" s="38"/>
      <c r="B44" s="62">
        <v>5</v>
      </c>
      <c r="C44" s="65" t="s">
        <v>62</v>
      </c>
      <c r="D44" s="18">
        <v>715</v>
      </c>
    </row>
    <row r="45" spans="1:4" x14ac:dyDescent="0.25">
      <c r="A45" s="38"/>
      <c r="B45" s="62">
        <v>6</v>
      </c>
      <c r="C45" s="65" t="s">
        <v>52</v>
      </c>
      <c r="D45" s="18">
        <v>315.88882697829649</v>
      </c>
    </row>
    <row r="46" spans="1:4" x14ac:dyDescent="0.25">
      <c r="A46" s="35" t="s">
        <v>14</v>
      </c>
      <c r="B46" s="57"/>
      <c r="C46" s="57"/>
      <c r="D46" s="64">
        <f>SUM(D40:D45)</f>
        <v>7789.5888593708496</v>
      </c>
    </row>
    <row r="47" spans="1:4" x14ac:dyDescent="0.25">
      <c r="A47" s="35"/>
      <c r="B47" s="57"/>
      <c r="C47" s="57"/>
      <c r="D47" s="19"/>
    </row>
    <row r="48" spans="1:4" x14ac:dyDescent="0.25">
      <c r="A48" s="35" t="s">
        <v>63</v>
      </c>
      <c r="B48" s="57"/>
      <c r="C48" s="57"/>
      <c r="D48" s="19"/>
    </row>
    <row r="49" spans="1:4" x14ac:dyDescent="0.25">
      <c r="A49" s="38"/>
      <c r="B49" s="62">
        <v>1</v>
      </c>
      <c r="C49" s="65" t="s">
        <v>34</v>
      </c>
      <c r="D49" s="18"/>
    </row>
    <row r="50" spans="1:4" x14ac:dyDescent="0.25">
      <c r="A50" s="38"/>
      <c r="B50" s="62"/>
      <c r="C50" s="57" t="s">
        <v>64</v>
      </c>
      <c r="D50" s="64"/>
    </row>
    <row r="51" spans="1:4" x14ac:dyDescent="0.25">
      <c r="A51" s="35"/>
      <c r="B51" s="57"/>
      <c r="C51" s="65"/>
      <c r="D51" s="19"/>
    </row>
    <row r="52" spans="1:4" x14ac:dyDescent="0.25">
      <c r="A52" s="35" t="s">
        <v>65</v>
      </c>
      <c r="B52" s="57"/>
      <c r="C52" s="57"/>
      <c r="D52" s="19"/>
    </row>
    <row r="53" spans="1:4" x14ac:dyDescent="0.25">
      <c r="A53" s="38"/>
      <c r="B53" s="62">
        <v>1</v>
      </c>
      <c r="C53" s="65" t="s">
        <v>66</v>
      </c>
      <c r="D53" s="18"/>
    </row>
    <row r="54" spans="1:4" x14ac:dyDescent="0.25">
      <c r="A54" s="38"/>
      <c r="B54" s="62"/>
      <c r="C54" s="57" t="s">
        <v>26</v>
      </c>
      <c r="D54" s="64"/>
    </row>
    <row r="55" spans="1:4" x14ac:dyDescent="0.25">
      <c r="A55" s="38"/>
      <c r="B55" s="62"/>
      <c r="C55" s="57"/>
      <c r="D55" s="19"/>
    </row>
    <row r="56" spans="1:4" x14ac:dyDescent="0.25">
      <c r="A56" s="35"/>
      <c r="B56" s="57"/>
      <c r="C56" s="57" t="s">
        <v>67</v>
      </c>
      <c r="D56" s="64">
        <f>D15+D27+D37+D46</f>
        <v>18891.702946867197</v>
      </c>
    </row>
    <row r="57" spans="1:4" x14ac:dyDescent="0.25">
      <c r="A57" s="35"/>
      <c r="B57" s="57"/>
      <c r="C57" s="57"/>
      <c r="D57" s="19"/>
    </row>
    <row r="58" spans="1:4" ht="15.75" thickBot="1" x14ac:dyDescent="0.3">
      <c r="A58" s="66"/>
      <c r="B58" s="67"/>
      <c r="C58" s="67" t="s">
        <v>68</v>
      </c>
      <c r="D58" s="20">
        <f>'מקפת אישית- נספח 1'!C41</f>
        <v>47739477</v>
      </c>
    </row>
  </sheetData>
  <sheetProtection password="CC1F" sheet="1" objects="1" scenarios="1"/>
  <mergeCells count="1">
    <mergeCell ref="A1:D1"/>
  </mergeCells>
  <pageMargins left="0.70866141732283472" right="0.70866141732283472" top="0.35433070866141736" bottom="0.35433070866141736" header="0" footer="0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rightToLeft="1" workbookViewId="0">
      <pane ySplit="6" topLeftCell="A7" activePane="bottomLeft" state="frozen"/>
      <selection pane="bottomLeft" activeCell="C25" sqref="C25"/>
    </sheetView>
  </sheetViews>
  <sheetFormatPr defaultRowHeight="15" x14ac:dyDescent="0.25"/>
  <cols>
    <col min="1" max="1" width="4.125" style="3" customWidth="1"/>
    <col min="2" max="2" width="48.375" style="3" customWidth="1"/>
    <col min="3" max="3" width="13.625" style="3" bestFit="1" customWidth="1"/>
    <col min="4" max="16384" width="9" style="3"/>
  </cols>
  <sheetData>
    <row r="1" spans="1:3" x14ac:dyDescent="0.25">
      <c r="A1" s="87" t="s">
        <v>88</v>
      </c>
      <c r="B1" s="87"/>
      <c r="C1" s="87"/>
    </row>
    <row r="2" spans="1:3" x14ac:dyDescent="0.25">
      <c r="A2" s="30"/>
      <c r="B2" s="31"/>
      <c r="C2" s="75"/>
    </row>
    <row r="3" spans="1:3" x14ac:dyDescent="0.25">
      <c r="A3" s="1" t="s">
        <v>92</v>
      </c>
      <c r="B3" s="31"/>
      <c r="C3" s="75"/>
    </row>
    <row r="4" spans="1:3" x14ac:dyDescent="0.25">
      <c r="A4" s="31"/>
      <c r="B4" s="31"/>
      <c r="C4" s="31"/>
    </row>
    <row r="5" spans="1:3" ht="15.75" thickBot="1" x14ac:dyDescent="0.3">
      <c r="A5" s="1" t="s">
        <v>89</v>
      </c>
      <c r="B5" s="31"/>
      <c r="C5" s="31"/>
    </row>
    <row r="6" spans="1:3" x14ac:dyDescent="0.25">
      <c r="A6" s="32"/>
      <c r="B6" s="33"/>
      <c r="C6" s="34" t="s">
        <v>1</v>
      </c>
    </row>
    <row r="7" spans="1:3" x14ac:dyDescent="0.25">
      <c r="A7" s="35" t="s">
        <v>69</v>
      </c>
      <c r="B7" s="36"/>
      <c r="C7" s="37"/>
    </row>
    <row r="8" spans="1:3" x14ac:dyDescent="0.25">
      <c r="A8" s="38">
        <v>1</v>
      </c>
      <c r="B8" s="39" t="s">
        <v>52</v>
      </c>
      <c r="C8" s="15">
        <f>8002.099460835+273</f>
        <v>8275.0994608350011</v>
      </c>
    </row>
    <row r="9" spans="1:3" x14ac:dyDescent="0.25">
      <c r="A9" s="38">
        <v>2</v>
      </c>
      <c r="B9" s="39" t="s">
        <v>35</v>
      </c>
      <c r="C9" s="15">
        <v>0</v>
      </c>
    </row>
    <row r="10" spans="1:3" x14ac:dyDescent="0.25">
      <c r="A10" s="40" t="s">
        <v>70</v>
      </c>
      <c r="B10" s="39"/>
      <c r="C10" s="41">
        <f>SUM(C8:C9)</f>
        <v>8275.0994608350011</v>
      </c>
    </row>
    <row r="11" spans="1:3" x14ac:dyDescent="0.25">
      <c r="A11" s="42"/>
      <c r="B11" s="43"/>
      <c r="C11" s="44"/>
    </row>
    <row r="12" spans="1:3" x14ac:dyDescent="0.25">
      <c r="A12" s="40" t="s">
        <v>71</v>
      </c>
      <c r="B12" s="39"/>
      <c r="C12" s="44"/>
    </row>
    <row r="13" spans="1:3" x14ac:dyDescent="0.25">
      <c r="A13" s="38">
        <v>1</v>
      </c>
      <c r="B13" s="39" t="s">
        <v>34</v>
      </c>
      <c r="C13" s="15"/>
    </row>
    <row r="14" spans="1:3" x14ac:dyDescent="0.25">
      <c r="A14" s="35" t="s">
        <v>72</v>
      </c>
      <c r="B14" s="36"/>
      <c r="C14" s="41"/>
    </row>
    <row r="15" spans="1:3" x14ac:dyDescent="0.25">
      <c r="A15" s="45"/>
      <c r="B15" s="46"/>
      <c r="C15" s="44"/>
    </row>
    <row r="16" spans="1:3" x14ac:dyDescent="0.25">
      <c r="A16" s="47" t="s">
        <v>73</v>
      </c>
      <c r="B16" s="48"/>
      <c r="C16" s="44"/>
    </row>
    <row r="17" spans="1:3" x14ac:dyDescent="0.25">
      <c r="A17" s="38">
        <v>1</v>
      </c>
      <c r="B17" s="39" t="s">
        <v>34</v>
      </c>
      <c r="C17" s="15"/>
    </row>
    <row r="18" spans="1:3" x14ac:dyDescent="0.25">
      <c r="A18" s="40" t="s">
        <v>19</v>
      </c>
      <c r="B18" s="39"/>
      <c r="C18" s="41"/>
    </row>
    <row r="19" spans="1:3" x14ac:dyDescent="0.25">
      <c r="A19" s="42"/>
      <c r="B19" s="39"/>
      <c r="C19" s="44"/>
    </row>
    <row r="20" spans="1:3" x14ac:dyDescent="0.25">
      <c r="A20" s="40" t="s">
        <v>74</v>
      </c>
      <c r="B20" s="39"/>
      <c r="C20" s="44"/>
    </row>
    <row r="21" spans="1:3" x14ac:dyDescent="0.25">
      <c r="A21" s="40" t="s">
        <v>75</v>
      </c>
      <c r="B21" s="43" t="s">
        <v>76</v>
      </c>
      <c r="C21" s="44"/>
    </row>
    <row r="22" spans="1:3" x14ac:dyDescent="0.25">
      <c r="A22" s="38">
        <v>1</v>
      </c>
      <c r="B22" s="39"/>
      <c r="C22" s="15"/>
    </row>
    <row r="23" spans="1:3" x14ac:dyDescent="0.25">
      <c r="A23" s="38">
        <v>2</v>
      </c>
      <c r="B23" s="39"/>
      <c r="C23" s="15"/>
    </row>
    <row r="24" spans="1:3" x14ac:dyDescent="0.25">
      <c r="A24" s="35" t="s">
        <v>77</v>
      </c>
      <c r="B24" s="49" t="s">
        <v>78</v>
      </c>
      <c r="C24" s="44"/>
    </row>
    <row r="25" spans="1:3" x14ac:dyDescent="0.25">
      <c r="A25" s="50">
        <v>1</v>
      </c>
      <c r="B25" s="48" t="s">
        <v>52</v>
      </c>
      <c r="C25" s="15">
        <f>9439.587040916-76</f>
        <v>9363.5870409159998</v>
      </c>
    </row>
    <row r="26" spans="1:3" x14ac:dyDescent="0.25">
      <c r="A26" s="50">
        <v>2</v>
      </c>
      <c r="B26" s="48" t="s">
        <v>79</v>
      </c>
      <c r="C26" s="15">
        <v>1165.4625672251686</v>
      </c>
    </row>
    <row r="27" spans="1:3" x14ac:dyDescent="0.25">
      <c r="A27" s="50">
        <v>3</v>
      </c>
      <c r="B27" s="48" t="s">
        <v>35</v>
      </c>
      <c r="C27" s="15">
        <v>0</v>
      </c>
    </row>
    <row r="28" spans="1:3" x14ac:dyDescent="0.25">
      <c r="A28" s="50">
        <v>4</v>
      </c>
      <c r="B28" s="48" t="s">
        <v>35</v>
      </c>
      <c r="C28" s="15">
        <v>0</v>
      </c>
    </row>
    <row r="29" spans="1:3" x14ac:dyDescent="0.25">
      <c r="A29" s="50">
        <v>5</v>
      </c>
      <c r="B29" s="48" t="s">
        <v>35</v>
      </c>
      <c r="C29" s="15">
        <v>0</v>
      </c>
    </row>
    <row r="30" spans="1:3" x14ac:dyDescent="0.25">
      <c r="A30" s="50">
        <v>6</v>
      </c>
      <c r="B30" s="48" t="s">
        <v>35</v>
      </c>
      <c r="C30" s="15">
        <v>0</v>
      </c>
    </row>
    <row r="31" spans="1:3" x14ac:dyDescent="0.25">
      <c r="A31" s="47" t="s">
        <v>80</v>
      </c>
      <c r="B31" s="46"/>
      <c r="C31" s="41">
        <f>SUM(C25:C30)</f>
        <v>10529.049608141169</v>
      </c>
    </row>
    <row r="32" spans="1:3" x14ac:dyDescent="0.25">
      <c r="A32" s="47"/>
      <c r="B32" s="48"/>
      <c r="C32" s="44"/>
    </row>
    <row r="33" spans="1:3" x14ac:dyDescent="0.25">
      <c r="A33" s="40" t="s">
        <v>81</v>
      </c>
      <c r="B33" s="39"/>
      <c r="C33" s="44"/>
    </row>
    <row r="34" spans="1:3" x14ac:dyDescent="0.25">
      <c r="A34" s="40" t="s">
        <v>75</v>
      </c>
      <c r="B34" s="43" t="s">
        <v>82</v>
      </c>
      <c r="C34" s="44"/>
    </row>
    <row r="35" spans="1:3" x14ac:dyDescent="0.25">
      <c r="A35" s="38">
        <v>1</v>
      </c>
      <c r="B35" s="36" t="s">
        <v>34</v>
      </c>
      <c r="C35" s="15">
        <v>3.7928900000000003</v>
      </c>
    </row>
    <row r="36" spans="1:3" x14ac:dyDescent="0.25">
      <c r="A36" s="38">
        <v>2</v>
      </c>
      <c r="B36" s="36" t="s">
        <v>35</v>
      </c>
      <c r="C36" s="15">
        <v>0</v>
      </c>
    </row>
    <row r="37" spans="1:3" x14ac:dyDescent="0.25">
      <c r="A37" s="35" t="s">
        <v>77</v>
      </c>
      <c r="B37" s="43" t="s">
        <v>83</v>
      </c>
      <c r="C37" s="44"/>
    </row>
    <row r="38" spans="1:3" x14ac:dyDescent="0.25">
      <c r="A38" s="50">
        <v>1</v>
      </c>
      <c r="B38" s="36" t="s">
        <v>34</v>
      </c>
      <c r="C38" s="15">
        <v>1573.9276799999993</v>
      </c>
    </row>
    <row r="39" spans="1:3" x14ac:dyDescent="0.25">
      <c r="A39" s="50">
        <v>2</v>
      </c>
      <c r="B39" s="36" t="s">
        <v>84</v>
      </c>
      <c r="C39" s="15">
        <v>1036.2697500000002</v>
      </c>
    </row>
    <row r="40" spans="1:3" x14ac:dyDescent="0.25">
      <c r="A40" s="50">
        <v>3</v>
      </c>
      <c r="B40" s="36" t="s">
        <v>85</v>
      </c>
      <c r="C40" s="15">
        <v>538.9677999999999</v>
      </c>
    </row>
    <row r="41" spans="1:3" x14ac:dyDescent="0.25">
      <c r="A41" s="35" t="s">
        <v>86</v>
      </c>
      <c r="B41" s="46"/>
      <c r="C41" s="41">
        <f>SUM(C35:C40)</f>
        <v>3152.9581199999993</v>
      </c>
    </row>
    <row r="42" spans="1:3" x14ac:dyDescent="0.25">
      <c r="A42" s="45"/>
      <c r="B42" s="46"/>
      <c r="C42" s="41"/>
    </row>
    <row r="43" spans="1:3" x14ac:dyDescent="0.25">
      <c r="A43" s="47" t="s">
        <v>87</v>
      </c>
      <c r="B43" s="48"/>
      <c r="C43" s="41">
        <f>C10+C31+C41</f>
        <v>21957.10718897617</v>
      </c>
    </row>
    <row r="44" spans="1:3" x14ac:dyDescent="0.25">
      <c r="A44" s="45"/>
      <c r="B44" s="46"/>
      <c r="C44" s="44"/>
    </row>
    <row r="45" spans="1:3" ht="15.75" thickBot="1" x14ac:dyDescent="0.3">
      <c r="A45" s="51" t="s">
        <v>68</v>
      </c>
      <c r="B45" s="52"/>
      <c r="C45" s="16">
        <f>'מקפת אישית- נספח 1'!C41</f>
        <v>47739477</v>
      </c>
    </row>
  </sheetData>
  <sheetProtection password="CC1F" sheet="1" objects="1" scenarios="1"/>
  <mergeCells count="1">
    <mergeCell ref="A1:C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30" sqref="C30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10.875" style="3" bestFit="1" customWidth="1"/>
    <col min="4" max="4" width="9" style="3"/>
    <col min="5" max="5" width="11.125" style="3" customWidth="1"/>
    <col min="6" max="6" width="10.625" style="3" customWidth="1"/>
    <col min="7" max="7" width="11.5" style="3" customWidth="1"/>
    <col min="8" max="8" width="10.75" style="3" customWidth="1"/>
    <col min="9" max="16384" width="9" style="3"/>
  </cols>
  <sheetData>
    <row r="1" spans="1:3" x14ac:dyDescent="0.25">
      <c r="A1" s="87" t="s">
        <v>88</v>
      </c>
      <c r="B1" s="87"/>
      <c r="C1" s="68"/>
    </row>
    <row r="2" spans="1:3" x14ac:dyDescent="0.25">
      <c r="A2" s="21"/>
      <c r="B2" s="22"/>
      <c r="C2" s="4"/>
    </row>
    <row r="3" spans="1:3" x14ac:dyDescent="0.25">
      <c r="A3" s="1" t="s">
        <v>90</v>
      </c>
      <c r="B3" s="22"/>
      <c r="C3" s="4"/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6" t="s">
        <v>93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f>SUM(C9:C10)</f>
        <v>9040.4500000000007</v>
      </c>
    </row>
    <row r="9" spans="1:3" x14ac:dyDescent="0.25">
      <c r="A9" s="23"/>
      <c r="B9" s="24" t="s">
        <v>3</v>
      </c>
      <c r="C9" s="8">
        <v>12.100000000000001</v>
      </c>
    </row>
    <row r="10" spans="1:3" x14ac:dyDescent="0.25">
      <c r="A10" s="23"/>
      <c r="B10" s="24" t="s">
        <v>4</v>
      </c>
      <c r="C10" s="8">
        <f>9008.35+20</f>
        <v>9028.35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f>SUM(C13:C14)</f>
        <v>905.69872213862186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905.69872213862186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f>SUM(C17:C19)</f>
        <v>7841.2421411090882</v>
      </c>
    </row>
    <row r="17" spans="1:3" ht="30" x14ac:dyDescent="0.25">
      <c r="A17" s="23" t="s">
        <v>9</v>
      </c>
      <c r="B17" s="26" t="s">
        <v>10</v>
      </c>
      <c r="C17" s="8">
        <v>286.32973999999996</v>
      </c>
    </row>
    <row r="18" spans="1:3" x14ac:dyDescent="0.25">
      <c r="A18" s="23" t="s">
        <v>11</v>
      </c>
      <c r="B18" s="26" t="s">
        <v>12</v>
      </c>
      <c r="C18" s="8">
        <v>147.30362000000002</v>
      </c>
    </row>
    <row r="19" spans="1:3" x14ac:dyDescent="0.25">
      <c r="A19" s="23" t="s">
        <v>13</v>
      </c>
      <c r="B19" s="24" t="s">
        <v>14</v>
      </c>
      <c r="C19" s="8">
        <v>7407.6087811090883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f>SUM(C22:C29)</f>
        <v>21476.1799172922</v>
      </c>
    </row>
    <row r="22" spans="1:3" x14ac:dyDescent="0.25">
      <c r="A22" s="23"/>
      <c r="B22" s="24" t="s">
        <v>16</v>
      </c>
      <c r="C22" s="8">
        <v>1508.7271014999999</v>
      </c>
    </row>
    <row r="23" spans="1:3" x14ac:dyDescent="0.25">
      <c r="A23" s="23"/>
      <c r="B23" s="24" t="s">
        <v>17</v>
      </c>
      <c r="C23" s="8">
        <f>6493.372359335+273</f>
        <v>6766.3723593349996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0.48402000000000001</v>
      </c>
    </row>
    <row r="27" spans="1:3" x14ac:dyDescent="0.25">
      <c r="A27" s="23"/>
      <c r="B27" s="24" t="s">
        <v>21</v>
      </c>
      <c r="C27" s="8">
        <v>2830.1220800000006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f>10446.4743564572-76</f>
        <v>10370.4743564572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f>SUM(C32:C33)</f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f>C8+C12+C16+C21+C31</f>
        <v>39263.570780539914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4.8957564079865688E-4</v>
      </c>
    </row>
    <row r="39" spans="1:3" x14ac:dyDescent="0.25">
      <c r="A39" s="23" t="s">
        <v>11</v>
      </c>
      <c r="B39" s="24" t="s">
        <v>30</v>
      </c>
      <c r="C39" s="70">
        <f>C35/C41</f>
        <v>8.8328451670486273E-4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44451782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1" sqref="C1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94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4.4099999999999993</v>
      </c>
    </row>
    <row r="9" spans="1:3" x14ac:dyDescent="0.25">
      <c r="A9" s="23"/>
      <c r="B9" s="24" t="s">
        <v>3</v>
      </c>
      <c r="C9" s="8">
        <v>0.04</v>
      </c>
    </row>
    <row r="10" spans="1:3" x14ac:dyDescent="0.25">
      <c r="A10" s="23"/>
      <c r="B10" s="24" t="s">
        <v>4</v>
      </c>
      <c r="C10" s="8">
        <v>4.3699999999999992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11.573270000000001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11.573270000000001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0.13076000000000002</v>
      </c>
    </row>
    <row r="17" spans="1:3" ht="30" x14ac:dyDescent="0.25">
      <c r="A17" s="23" t="s">
        <v>9</v>
      </c>
      <c r="B17" s="26" t="s">
        <v>10</v>
      </c>
      <c r="C17" s="8">
        <v>7.7000000000000002E-3</v>
      </c>
    </row>
    <row r="18" spans="1:3" x14ac:dyDescent="0.25">
      <c r="A18" s="23" t="s">
        <v>11</v>
      </c>
      <c r="B18" s="26" t="s">
        <v>12</v>
      </c>
      <c r="C18" s="8">
        <v>0.12306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6.6767300000000001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0.16031000000000001</v>
      </c>
    </row>
    <row r="27" spans="1:3" x14ac:dyDescent="0.25">
      <c r="A27" s="23"/>
      <c r="B27" s="24" t="s">
        <v>21</v>
      </c>
      <c r="C27" s="8">
        <v>6.5164200000000001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0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22.790759999999999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7.4989678924813216E-5</v>
      </c>
    </row>
    <row r="39" spans="1:3" x14ac:dyDescent="0.25">
      <c r="A39" s="23" t="s">
        <v>11</v>
      </c>
      <c r="B39" s="24" t="s">
        <v>30</v>
      </c>
      <c r="C39" s="70">
        <f>C35/C41</f>
        <v>2.5567950817833023E-4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89138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4" width="9" style="3"/>
    <col min="5" max="5" width="9.75" style="3" customWidth="1"/>
    <col min="6" max="6" width="10" style="3" customWidth="1"/>
    <col min="7" max="7" width="10.25" style="3" customWidth="1"/>
    <col min="8" max="8" width="10.375" style="3" customWidth="1"/>
    <col min="9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95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258.19000000000005</v>
      </c>
    </row>
    <row r="9" spans="1:3" x14ac:dyDescent="0.25">
      <c r="A9" s="23"/>
      <c r="B9" s="24" t="s">
        <v>3</v>
      </c>
      <c r="C9" s="8">
        <v>3.2600000000000002</v>
      </c>
    </row>
    <row r="10" spans="1:3" x14ac:dyDescent="0.25">
      <c r="A10" s="23"/>
      <c r="B10" s="24" t="s">
        <v>4</v>
      </c>
      <c r="C10" s="8">
        <v>254.93000000000004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45.372885357726602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45.372885357726602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399.22569826176277</v>
      </c>
    </row>
    <row r="17" spans="1:3" ht="30" x14ac:dyDescent="0.25">
      <c r="A17" s="23" t="s">
        <v>9</v>
      </c>
      <c r="B17" s="26" t="s">
        <v>10</v>
      </c>
      <c r="C17" s="8">
        <v>9.3322500000000002</v>
      </c>
    </row>
    <row r="18" spans="1:3" x14ac:dyDescent="0.25">
      <c r="A18" s="23" t="s">
        <v>11</v>
      </c>
      <c r="B18" s="26" t="s">
        <v>12</v>
      </c>
      <c r="C18" s="8">
        <v>7.9133700000000005</v>
      </c>
    </row>
    <row r="19" spans="1:3" x14ac:dyDescent="0.25">
      <c r="A19" s="23" t="s">
        <v>13</v>
      </c>
      <c r="B19" s="24" t="s">
        <v>14</v>
      </c>
      <c r="C19" s="8">
        <v>381.9800782617628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296.91012168400005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1.7278000000000002</v>
      </c>
    </row>
    <row r="27" spans="1:3" x14ac:dyDescent="0.25">
      <c r="A27" s="23"/>
      <c r="B27" s="24" t="s">
        <v>21</v>
      </c>
      <c r="C27" s="8">
        <v>142.60115000000002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152.581171684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999.69870530348942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1.2356574292359191E-4</v>
      </c>
    </row>
    <row r="39" spans="1:3" x14ac:dyDescent="0.25">
      <c r="A39" s="23" t="s">
        <v>11</v>
      </c>
      <c r="B39" s="24" t="s">
        <v>30</v>
      </c>
      <c r="C39" s="70">
        <f>C35/C41</f>
        <v>4.0336845793515164E-4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2478376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96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29.880000000000003</v>
      </c>
    </row>
    <row r="9" spans="1:3" x14ac:dyDescent="0.25">
      <c r="A9" s="23"/>
      <c r="B9" s="24" t="s">
        <v>3</v>
      </c>
      <c r="C9" s="8">
        <v>0.27</v>
      </c>
    </row>
    <row r="10" spans="1:3" x14ac:dyDescent="0.25">
      <c r="A10" s="23"/>
      <c r="B10" s="24" t="s">
        <v>4</v>
      </c>
      <c r="C10" s="8">
        <v>29.610000000000003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31.737269999999999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31.737269999999999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79.875169999999997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1.12608</v>
      </c>
    </row>
    <row r="27" spans="1:3" x14ac:dyDescent="0.25">
      <c r="A27" s="23"/>
      <c r="B27" s="24" t="s">
        <v>21</v>
      </c>
      <c r="C27" s="8">
        <v>78.749089999999995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0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141.49243999999999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3.1804530468575794E-4</v>
      </c>
    </row>
    <row r="39" spans="1:3" x14ac:dyDescent="0.25">
      <c r="A39" s="23" t="s">
        <v>11</v>
      </c>
      <c r="B39" s="24" t="s">
        <v>30</v>
      </c>
      <c r="C39" s="70">
        <f>C35/C41</f>
        <v>5.6339167967381257E-4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251144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97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77.37</v>
      </c>
    </row>
    <row r="9" spans="1:3" x14ac:dyDescent="0.25">
      <c r="A9" s="23"/>
      <c r="B9" s="24" t="s">
        <v>3</v>
      </c>
      <c r="C9" s="8">
        <v>0</v>
      </c>
    </row>
    <row r="10" spans="1:3" x14ac:dyDescent="0.25">
      <c r="A10" s="23"/>
      <c r="B10" s="24" t="s">
        <v>4</v>
      </c>
      <c r="C10" s="8">
        <v>77.37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78.009270000000001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78.009270000000001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64.745720000000006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0.29477000000000003</v>
      </c>
    </row>
    <row r="27" spans="1:3" x14ac:dyDescent="0.25">
      <c r="A27" s="23"/>
      <c r="B27" s="24" t="s">
        <v>21</v>
      </c>
      <c r="C27" s="8">
        <v>64.450950000000006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0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220.12499000000003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2.6777334331432262E-4</v>
      </c>
    </row>
    <row r="39" spans="1:3" x14ac:dyDescent="0.25">
      <c r="A39" s="23" t="s">
        <v>11</v>
      </c>
      <c r="B39" s="24" t="s">
        <v>30</v>
      </c>
      <c r="C39" s="70">
        <f>C35/C41</f>
        <v>9.1038611539622741E-4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241793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zoomScaleNormal="100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87" t="s">
        <v>88</v>
      </c>
      <c r="B1" s="87"/>
      <c r="C1" s="79"/>
    </row>
    <row r="2" spans="1:3" x14ac:dyDescent="0.25">
      <c r="A2" s="21"/>
      <c r="B2" s="22"/>
      <c r="C2" s="2"/>
    </row>
    <row r="3" spans="1:3" x14ac:dyDescent="0.25">
      <c r="A3" s="1" t="s">
        <v>90</v>
      </c>
      <c r="B3" s="22"/>
      <c r="C3" s="22" t="s">
        <v>0</v>
      </c>
    </row>
    <row r="4" spans="1:3" x14ac:dyDescent="0.25">
      <c r="A4" s="69"/>
      <c r="B4" s="2"/>
      <c r="C4" s="2"/>
    </row>
    <row r="5" spans="1:3" ht="15.75" thickBot="1" x14ac:dyDescent="0.3">
      <c r="A5" s="1" t="s">
        <v>89</v>
      </c>
      <c r="B5" s="2"/>
      <c r="C5" s="78" t="s">
        <v>98</v>
      </c>
    </row>
    <row r="6" spans="1:3" ht="14.25" customHeight="1" x14ac:dyDescent="0.25">
      <c r="A6" s="81"/>
      <c r="B6" s="83"/>
      <c r="C6" s="85" t="s">
        <v>1</v>
      </c>
    </row>
    <row r="7" spans="1:3" x14ac:dyDescent="0.25">
      <c r="A7" s="82"/>
      <c r="B7" s="84"/>
      <c r="C7" s="86"/>
    </row>
    <row r="8" spans="1:3" x14ac:dyDescent="0.25">
      <c r="A8" s="5">
        <v>1</v>
      </c>
      <c r="B8" s="6" t="s">
        <v>2</v>
      </c>
      <c r="C8" s="73">
        <v>20.090000000000003</v>
      </c>
    </row>
    <row r="9" spans="1:3" x14ac:dyDescent="0.25">
      <c r="A9" s="23"/>
      <c r="B9" s="24" t="s">
        <v>3</v>
      </c>
      <c r="C9" s="8">
        <v>0</v>
      </c>
    </row>
    <row r="10" spans="1:3" x14ac:dyDescent="0.25">
      <c r="A10" s="23"/>
      <c r="B10" s="24" t="s">
        <v>4</v>
      </c>
      <c r="C10" s="8">
        <v>20.090000000000003</v>
      </c>
    </row>
    <row r="11" spans="1:3" x14ac:dyDescent="0.25">
      <c r="A11" s="23"/>
      <c r="B11" s="24"/>
      <c r="C11" s="9"/>
    </row>
    <row r="12" spans="1:3" x14ac:dyDescent="0.25">
      <c r="A12" s="5">
        <v>2</v>
      </c>
      <c r="B12" s="6" t="s">
        <v>5</v>
      </c>
      <c r="C12" s="73">
        <v>9.4447200000000002</v>
      </c>
    </row>
    <row r="13" spans="1:3" x14ac:dyDescent="0.25">
      <c r="A13" s="23"/>
      <c r="B13" s="25" t="s">
        <v>6</v>
      </c>
      <c r="C13" s="8">
        <v>0</v>
      </c>
    </row>
    <row r="14" spans="1:3" x14ac:dyDescent="0.25">
      <c r="A14" s="23"/>
      <c r="B14" s="25" t="s">
        <v>7</v>
      </c>
      <c r="C14" s="8">
        <v>9.4447200000000002</v>
      </c>
    </row>
    <row r="15" spans="1:3" x14ac:dyDescent="0.25">
      <c r="A15" s="11"/>
      <c r="B15" s="12"/>
      <c r="C15" s="9"/>
    </row>
    <row r="16" spans="1:3" x14ac:dyDescent="0.25">
      <c r="A16" s="5">
        <v>3</v>
      </c>
      <c r="B16" s="6" t="s">
        <v>8</v>
      </c>
      <c r="C16" s="73">
        <v>0</v>
      </c>
    </row>
    <row r="17" spans="1:3" ht="30" x14ac:dyDescent="0.25">
      <c r="A17" s="23" t="s">
        <v>9</v>
      </c>
      <c r="B17" s="26" t="s">
        <v>10</v>
      </c>
      <c r="C17" s="8">
        <v>0</v>
      </c>
    </row>
    <row r="18" spans="1:3" x14ac:dyDescent="0.25">
      <c r="A18" s="23" t="s">
        <v>11</v>
      </c>
      <c r="B18" s="26" t="s">
        <v>12</v>
      </c>
      <c r="C18" s="8">
        <v>0</v>
      </c>
    </row>
    <row r="19" spans="1:3" x14ac:dyDescent="0.25">
      <c r="A19" s="23" t="s">
        <v>13</v>
      </c>
      <c r="B19" s="24" t="s">
        <v>14</v>
      </c>
      <c r="C19" s="8">
        <v>0</v>
      </c>
    </row>
    <row r="20" spans="1:3" x14ac:dyDescent="0.25">
      <c r="A20" s="13"/>
      <c r="B20" s="14"/>
      <c r="C20" s="9"/>
    </row>
    <row r="21" spans="1:3" x14ac:dyDescent="0.25">
      <c r="A21" s="27">
        <v>4</v>
      </c>
      <c r="B21" s="6" t="s">
        <v>15</v>
      </c>
      <c r="C21" s="73">
        <v>10.96265</v>
      </c>
    </row>
    <row r="22" spans="1:3" x14ac:dyDescent="0.25">
      <c r="A22" s="23"/>
      <c r="B22" s="24" t="s">
        <v>16</v>
      </c>
      <c r="C22" s="8">
        <v>0</v>
      </c>
    </row>
    <row r="23" spans="1:3" x14ac:dyDescent="0.25">
      <c r="A23" s="23"/>
      <c r="B23" s="24" t="s">
        <v>17</v>
      </c>
      <c r="C23" s="8">
        <v>0</v>
      </c>
    </row>
    <row r="24" spans="1:3" x14ac:dyDescent="0.25">
      <c r="A24" s="23"/>
      <c r="B24" s="24" t="s">
        <v>18</v>
      </c>
      <c r="C24" s="8"/>
    </row>
    <row r="25" spans="1:3" x14ac:dyDescent="0.25">
      <c r="A25" s="23"/>
      <c r="B25" s="24" t="s">
        <v>19</v>
      </c>
      <c r="C25" s="8"/>
    </row>
    <row r="26" spans="1:3" x14ac:dyDescent="0.25">
      <c r="A26" s="23"/>
      <c r="B26" s="24" t="s">
        <v>20</v>
      </c>
      <c r="C26" s="8">
        <v>0</v>
      </c>
    </row>
    <row r="27" spans="1:3" x14ac:dyDescent="0.25">
      <c r="A27" s="23"/>
      <c r="B27" s="24" t="s">
        <v>21</v>
      </c>
      <c r="C27" s="8">
        <v>6.4853499999999995</v>
      </c>
    </row>
    <row r="28" spans="1:3" x14ac:dyDescent="0.25">
      <c r="A28" s="23"/>
      <c r="B28" s="24" t="s">
        <v>22</v>
      </c>
      <c r="C28" s="8">
        <v>0</v>
      </c>
    </row>
    <row r="29" spans="1:3" x14ac:dyDescent="0.25">
      <c r="A29" s="23"/>
      <c r="B29" s="24" t="s">
        <v>23</v>
      </c>
      <c r="C29" s="8">
        <v>4.4773000000000005</v>
      </c>
    </row>
    <row r="30" spans="1:3" x14ac:dyDescent="0.25">
      <c r="A30" s="23"/>
      <c r="B30" s="24"/>
      <c r="C30" s="9"/>
    </row>
    <row r="31" spans="1:3" x14ac:dyDescent="0.25">
      <c r="A31" s="23">
        <v>5</v>
      </c>
      <c r="B31" s="6" t="s">
        <v>24</v>
      </c>
      <c r="C31" s="73">
        <v>0</v>
      </c>
    </row>
    <row r="32" spans="1:3" x14ac:dyDescent="0.25">
      <c r="A32" s="23" t="s">
        <v>9</v>
      </c>
      <c r="B32" s="24" t="s">
        <v>25</v>
      </c>
      <c r="C32" s="8"/>
    </row>
    <row r="33" spans="1:3" x14ac:dyDescent="0.25">
      <c r="A33" s="23" t="s">
        <v>11</v>
      </c>
      <c r="B33" s="24" t="s">
        <v>26</v>
      </c>
      <c r="C33" s="8"/>
    </row>
    <row r="34" spans="1:3" x14ac:dyDescent="0.25">
      <c r="A34" s="23"/>
      <c r="B34" s="24"/>
      <c r="C34" s="9"/>
    </row>
    <row r="35" spans="1:3" x14ac:dyDescent="0.25">
      <c r="A35" s="23">
        <v>6</v>
      </c>
      <c r="B35" s="6" t="s">
        <v>27</v>
      </c>
      <c r="C35" s="73">
        <v>40.497370000000004</v>
      </c>
    </row>
    <row r="36" spans="1:3" x14ac:dyDescent="0.25">
      <c r="A36" s="23"/>
      <c r="B36" s="24"/>
      <c r="C36" s="9"/>
    </row>
    <row r="37" spans="1:3" x14ac:dyDescent="0.25">
      <c r="A37" s="23">
        <v>7</v>
      </c>
      <c r="B37" s="6" t="s">
        <v>28</v>
      </c>
      <c r="C37" s="9"/>
    </row>
    <row r="38" spans="1:3" ht="30" x14ac:dyDescent="0.25">
      <c r="A38" s="23" t="s">
        <v>9</v>
      </c>
      <c r="B38" s="26" t="s">
        <v>29</v>
      </c>
      <c r="C38" s="70">
        <f>(C17+C21+C33)/C41</f>
        <v>6.972853153880892E-5</v>
      </c>
    </row>
    <row r="39" spans="1:3" x14ac:dyDescent="0.25">
      <c r="A39" s="23" t="s">
        <v>11</v>
      </c>
      <c r="B39" s="24" t="s">
        <v>30</v>
      </c>
      <c r="C39" s="70">
        <f>C35/C41</f>
        <v>2.5758572437173627E-4</v>
      </c>
    </row>
    <row r="40" spans="1:3" x14ac:dyDescent="0.25">
      <c r="A40" s="23"/>
      <c r="B40" s="24"/>
      <c r="C40" s="9"/>
    </row>
    <row r="41" spans="1:3" ht="15.75" thickBot="1" x14ac:dyDescent="0.3">
      <c r="A41" s="28"/>
      <c r="B41" s="29" t="s">
        <v>31</v>
      </c>
      <c r="C41" s="77">
        <v>157219</v>
      </c>
    </row>
  </sheetData>
  <sheetProtection password="CC1F" sheet="1" objects="1" scenarios="1"/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2016-08-31T12:39:59+00:00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D9711F-A7A4-492D-B427-CB8146B60E65}"/>
</file>

<file path=customXml/itemProps2.xml><?xml version="1.0" encoding="utf-8"?>
<ds:datastoreItem xmlns:ds="http://schemas.openxmlformats.org/officeDocument/2006/customXml" ds:itemID="{3DDB2465-3BB7-4265-A2A1-A3D49CABAADC}"/>
</file>

<file path=customXml/itemProps3.xml><?xml version="1.0" encoding="utf-8"?>
<ds:datastoreItem xmlns:ds="http://schemas.openxmlformats.org/officeDocument/2006/customXml" ds:itemID="{EDB26C4A-D459-4810-AA8D-F94B9D77D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מקפת אישית- נספח 1</vt:lpstr>
      <vt:lpstr>מקפת אישית-נספח 2</vt:lpstr>
      <vt:lpstr>מקפת אישית-נספח 3</vt:lpstr>
      <vt:lpstr>מסלול כללי</vt:lpstr>
      <vt:lpstr>זכאים קיימים</vt:lpstr>
      <vt:lpstr>פנסיונרים חדשים</vt:lpstr>
      <vt:lpstr>מסלול הלכה</vt:lpstr>
      <vt:lpstr>מסלול מניות</vt:lpstr>
      <vt:lpstr>מסלול אג"ח</vt:lpstr>
      <vt:lpstr>מסלול שקלי</vt:lpstr>
      <vt:lpstr>מסלול לבני 50 ומטה</vt:lpstr>
      <vt:lpstr>מסלול לבני 50 עד 60</vt:lpstr>
      <vt:lpstr>מסלול לבני 60 ומעלה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עופרה כוכבי</cp:lastModifiedBy>
  <cp:lastPrinted>2016-08-24T12:14:33Z</cp:lastPrinted>
  <dcterms:created xsi:type="dcterms:W3CDTF">2016-08-24T10:05:23Z</dcterms:created>
  <dcterms:modified xsi:type="dcterms:W3CDTF">2016-08-31T12:39:46Z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