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activeTab="4"/>
  </bookViews>
  <sheets>
    <sheet name="5235" sheetId="78" r:id="rId1"/>
    <sheet name="5236" sheetId="77" r:id="rId2"/>
    <sheet name="5237" sheetId="76" r:id="rId3"/>
    <sheet name="5238" sheetId="75" r:id="rId4"/>
    <sheet name="חסכון לילד-נספח 1 " sheetId="79" r:id="rId5"/>
    <sheet name="חסכון לילד-נספח 2" sheetId="80" r:id="rId6"/>
    <sheet name="חסכון לילד- נספח 3" sheetId="81" r:id="rId7"/>
    <sheet name="גיליון1" sheetId="83" r:id="rId8"/>
  </sheets>
  <definedNames>
    <definedName name="_xlnm.Print_Area" localSheetId="4">'חסכון לילד-נספח 1 '!$A$1:$C$42</definedName>
  </definedNames>
  <calcPr calcId="145621"/>
</workbook>
</file>

<file path=xl/calcChain.xml><?xml version="1.0" encoding="utf-8"?>
<calcChain xmlns="http://schemas.openxmlformats.org/spreadsheetml/2006/main">
  <c r="C16" i="81" l="1"/>
  <c r="C55" i="81"/>
  <c r="C9" i="81"/>
  <c r="D67" i="80"/>
  <c r="D19" i="80"/>
  <c r="D18" i="80"/>
  <c r="D7" i="80"/>
  <c r="C39" i="78" l="1"/>
  <c r="C39" i="77"/>
  <c r="C39" i="76"/>
  <c r="C39" i="75"/>
  <c r="C39" i="79"/>
  <c r="C60" i="79"/>
  <c r="C14" i="79" l="1"/>
  <c r="C14" i="75"/>
  <c r="C27" i="75"/>
  <c r="C14" i="76"/>
  <c r="C17" i="77"/>
  <c r="C14" i="77"/>
  <c r="C14" i="78"/>
  <c r="C58" i="81" l="1"/>
  <c r="C37" i="81"/>
  <c r="D57" i="80"/>
  <c r="D46" i="80"/>
  <c r="D35" i="80"/>
  <c r="C60" i="81" l="1"/>
  <c r="C41" i="79"/>
  <c r="C33" i="79"/>
  <c r="C32" i="79"/>
  <c r="C29" i="79"/>
  <c r="C28" i="79"/>
  <c r="C27" i="79"/>
  <c r="C26" i="79"/>
  <c r="C25" i="79"/>
  <c r="C24" i="79"/>
  <c r="C23" i="79"/>
  <c r="C22" i="79"/>
  <c r="C19" i="79"/>
  <c r="C18" i="79"/>
  <c r="C17" i="79"/>
  <c r="C13" i="79"/>
  <c r="C10" i="79"/>
  <c r="C9" i="79"/>
  <c r="C31" i="78"/>
  <c r="C21" i="78"/>
  <c r="C38" i="78" s="1"/>
  <c r="C16" i="78"/>
  <c r="C12" i="78"/>
  <c r="C8" i="78"/>
  <c r="C31" i="77"/>
  <c r="C21" i="77"/>
  <c r="C38" i="77" s="1"/>
  <c r="C16" i="77"/>
  <c r="C12" i="77"/>
  <c r="C8" i="77"/>
  <c r="C31" i="76"/>
  <c r="C21" i="76"/>
  <c r="C38" i="76" s="1"/>
  <c r="C16" i="76"/>
  <c r="C12" i="76"/>
  <c r="C8" i="76"/>
  <c r="C31" i="75"/>
  <c r="C21" i="75"/>
  <c r="C38" i="75" s="1"/>
  <c r="C16" i="75"/>
  <c r="C12" i="75"/>
  <c r="C8" i="75"/>
  <c r="C62" i="81" l="1"/>
  <c r="D69" i="80"/>
  <c r="C16" i="79"/>
  <c r="C8" i="79"/>
  <c r="C12" i="79"/>
  <c r="C21" i="79"/>
  <c r="C38" i="79" s="1"/>
  <c r="C31" i="79"/>
  <c r="C35" i="75"/>
  <c r="C35" i="76"/>
  <c r="C35" i="77"/>
  <c r="C35" i="78"/>
  <c r="C35" i="79" l="1"/>
</calcChain>
</file>

<file path=xl/sharedStrings.xml><?xml version="1.0" encoding="utf-8"?>
<sst xmlns="http://schemas.openxmlformats.org/spreadsheetml/2006/main" count="316" uniqueCount="95">
  <si>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</si>
  <si>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</si>
  <si>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</si>
  <si>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</si>
  <si>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</si>
  <si>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</si>
  <si>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</si>
  <si>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</si>
  <si>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בנק לאומי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</si>
  <si>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</si>
  <si>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</si>
  <si>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</si>
  <si>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</si>
  <si>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</si>
  <si>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</si>
  <si>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</si>
  <si>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</si>
  <si>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</si>
  <si>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</si>
  <si>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</si>
  <si>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</si>
  <si>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</si>
  <si>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</si>
  <si>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</si>
  <si>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</si>
  <si>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</si>
  <si>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</si>
  <si>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</si>
  <si>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</si>
  <si>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</si>
  <si>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</si>
  <si>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</si>
  <si>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</si>
  <si>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</si>
  <si>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</si>
  <si>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</si>
  <si>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</si>
  <si>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</si>
  <si>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</si>
  <si>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</si>
  <si>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</si>
  <si>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</si>
  <si>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</si>
  <si>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</si>
  <si>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</si>
  <si>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</si>
  <si>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</si>
  <si>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</si>
  <si>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</si>
  <si>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</si>
  <si>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</si>
  <si>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</si>
  <si>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</si>
  <si>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</si>
  <si>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</si>
  <si>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</si>
  <si>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</si>
  <si>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</si>
  <si>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</si>
  <si>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</si>
  <si>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</si>
  <si>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</si>
  <si>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</si>
  <si>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</si>
  <si>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גוף 1</t>
  </si>
  <si>
    <t xml:space="preserve">סך תשלומים בגין השקעת בקרנות נאמנות </t>
  </si>
  <si>
    <t>NEUBERGER BERMAN</t>
  </si>
  <si>
    <t>UBS FUND MANAGEMENT LUX</t>
  </si>
  <si>
    <t xml:space="preserve">שם הקופה: 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</si>
  <si>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</si>
  <si>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</si>
  <si>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</si>
  <si>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</si>
  <si>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 xml:space="preserve"> מגדל חסכון לילד- מצרפי (מספרים באוצר- 9895, 9896, 9897, 9898)</t>
  </si>
  <si>
    <t>מגדל חסכון לילד- מצרפי (מספרים באוצר- 9895, 9896, 9897, 9898)</t>
  </si>
  <si>
    <t>מגדל חסכון לילד- מסלול הלכתי- מספר באוצר 9895</t>
  </si>
  <si>
    <t>מגדל חסכון לילד- מסלול חוסכים המעדיפים סיכון מוגבר- מספר באוצר 9898</t>
  </si>
  <si>
    <t>מגדל חסכון לילד- מסלול חוסכים המעדיפים סיכון בינוני- מספר באוצר 9897</t>
  </si>
  <si>
    <t>מגדל חסכון לילד- מסלול חוסכים המעדיפים סיכון מועט- מספר באוצר 9896</t>
  </si>
  <si>
    <t>31.12.2018</t>
  </si>
  <si>
    <t>שיעור סך הוצאות ישירות ממתוך יתרת נכסים ממוצעת (באחוזים)</t>
  </si>
  <si>
    <t>KARTESIA CREDIT OPPORTUNITIES</t>
  </si>
  <si>
    <t>ICG SDP</t>
  </si>
  <si>
    <t>NOMURA ASSET MANAGEMENT</t>
  </si>
  <si>
    <t>בנק איגוד</t>
  </si>
  <si>
    <t>IBI</t>
  </si>
  <si>
    <t>בנק דיסקונט</t>
  </si>
  <si>
    <t>אוסקר גרוס</t>
  </si>
  <si>
    <t>פסגות</t>
  </si>
  <si>
    <t>מיטב דש</t>
  </si>
  <si>
    <t>State Street</t>
  </si>
  <si>
    <t>BlackRock Inc</t>
  </si>
  <si>
    <t>Deutsche Bank</t>
  </si>
  <si>
    <t>Source Markets PLC</t>
  </si>
  <si>
    <t>VANGUARD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</si>
</sst>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88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4" fillId="0" borderId="0" xfId="0" applyFont="1" applyAlignment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6" fillId="0" borderId="0" xfId="0" applyFont="1"/>
    <xf numFmtId="0" fontId="2" fillId="2" borderId="8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8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165" fontId="4" fillId="0" borderId="0" xfId="0" applyNumberFormat="1" applyFont="1"/>
    <xf numFmtId="165" fontId="4" fillId="4" borderId="3" xfId="1" applyNumberFormat="1" applyFont="1" applyFill="1" applyBorder="1" applyProtection="1"/>
    <xf numFmtId="10" fontId="4" fillId="4" borderId="3" xfId="2" applyNumberFormat="1" applyFont="1" applyFill="1" applyBorder="1" applyProtection="1"/>
    <xf numFmtId="165" fontId="4" fillId="4" borderId="3" xfId="1" applyNumberFormat="1" applyFont="1" applyFill="1" applyBorder="1"/>
    <xf numFmtId="165" fontId="4" fillId="4" borderId="11" xfId="1" applyNumberFormat="1" applyFont="1" applyFill="1" applyBorder="1"/>
    <xf numFmtId="0" fontId="10" fillId="0" borderId="0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4" fillId="0" borderId="29" xfId="0" applyFont="1" applyBorder="1" applyAlignment="1">
      <alignment wrapText="1"/>
    </xf>
    <xf numFmtId="0" fontId="4" fillId="0" borderId="29" xfId="0" applyFont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5" workbookViewId="0">
      <selection activeCell="B45" sqref="B45"/>
    </sheetView>
  </sheetViews>
  <sheetFormatPr defaultRowHeight="14.25" x14ac:dyDescent="0.2"/>
  <cols>
    <col min="1" max="1" width="1.875" bestFit="1" customWidth="1"/>
    <col min="2" max="2" width="61.125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69</v>
      </c>
    </row>
    <row r="2" spans="1:3" x14ac:dyDescent="0.2">
      <c r="B2" s="1" t="s">
        <v>72</v>
      </c>
      <c r="C2" s="4" t="s">
        <v>79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78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11</v>
      </c>
      <c r="C8" s="73">
        <f t="shared" ref="C8" si="0">SUM(C9:C10)</f>
        <v>36.453625077917465</v>
      </c>
    </row>
    <row r="9" spans="1:3" x14ac:dyDescent="0.2">
      <c r="A9" s="8"/>
      <c r="B9" s="11" t="s">
        <v>12</v>
      </c>
      <c r="C9" s="6">
        <v>0.57742827440050992</v>
      </c>
    </row>
    <row r="10" spans="1:3" x14ac:dyDescent="0.2">
      <c r="A10" s="8"/>
      <c r="B10" s="11" t="s">
        <v>13</v>
      </c>
      <c r="C10" s="6">
        <v>35.876196803516955</v>
      </c>
    </row>
    <row r="11" spans="1:3" x14ac:dyDescent="0.2">
      <c r="A11" s="8"/>
      <c r="B11" s="11"/>
      <c r="C11" s="7">
        <v>0</v>
      </c>
    </row>
    <row r="12" spans="1:3" ht="15" x14ac:dyDescent="0.25">
      <c r="A12" s="15">
        <v>2</v>
      </c>
      <c r="B12" s="10" t="s">
        <v>14</v>
      </c>
      <c r="C12" s="73">
        <f t="shared" ref="C12" si="1">SUM(C13:C14)</f>
        <v>16.070702459809002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f>15.389062459809+0.68164</f>
        <v>16.070702459809002</v>
      </c>
    </row>
    <row r="15" spans="1:3" x14ac:dyDescent="0.2">
      <c r="A15" s="70"/>
      <c r="B15" s="71"/>
      <c r="C15" s="7">
        <v>0</v>
      </c>
    </row>
    <row r="16" spans="1:3" ht="15" x14ac:dyDescent="0.25">
      <c r="A16" s="15">
        <v>3</v>
      </c>
      <c r="B16" s="10" t="s">
        <v>7</v>
      </c>
      <c r="C16" s="73">
        <f t="shared" ref="C16" si="2">SUM(C17:C19)</f>
        <v>1.2246899999999998</v>
      </c>
    </row>
    <row r="17" spans="1:3" ht="25.5" x14ac:dyDescent="0.2">
      <c r="A17" s="8" t="s">
        <v>15</v>
      </c>
      <c r="B17" s="24" t="s">
        <v>16</v>
      </c>
      <c r="C17" s="6">
        <v>1.2246899999999998</v>
      </c>
    </row>
    <row r="18" spans="1:3" x14ac:dyDescent="0.2">
      <c r="A18" s="8" t="s">
        <v>17</v>
      </c>
      <c r="B18" s="24" t="s">
        <v>18</v>
      </c>
      <c r="C18" s="6">
        <v>0</v>
      </c>
    </row>
    <row r="19" spans="1:3" x14ac:dyDescent="0.2">
      <c r="A19" s="8" t="s">
        <v>19</v>
      </c>
      <c r="B19" s="11" t="s">
        <v>3</v>
      </c>
      <c r="C19" s="6">
        <v>0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20</v>
      </c>
      <c r="C21" s="73">
        <f t="shared" ref="C21" si="3">SUM(C22:C29)</f>
        <v>36.675183727298339</v>
      </c>
    </row>
    <row r="22" spans="1:3" x14ac:dyDescent="0.2">
      <c r="A22" s="8"/>
      <c r="B22" s="11" t="s">
        <v>21</v>
      </c>
      <c r="C22" s="6">
        <v>0</v>
      </c>
    </row>
    <row r="23" spans="1:3" x14ac:dyDescent="0.2">
      <c r="A23" s="8"/>
      <c r="B23" s="11" t="s">
        <v>22</v>
      </c>
      <c r="C23" s="6">
        <v>5.8302137272983376</v>
      </c>
    </row>
    <row r="24" spans="1:3" x14ac:dyDescent="0.2">
      <c r="A24" s="8"/>
      <c r="B24" s="11" t="s">
        <v>23</v>
      </c>
      <c r="C24" s="6">
        <v>0</v>
      </c>
    </row>
    <row r="25" spans="1:3" x14ac:dyDescent="0.2">
      <c r="A25" s="8"/>
      <c r="B25" s="11" t="s">
        <v>10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24</v>
      </c>
      <c r="C27" s="6">
        <v>27.752590000000005</v>
      </c>
    </row>
    <row r="28" spans="1:3" x14ac:dyDescent="0.2">
      <c r="A28" s="8"/>
      <c r="B28" s="11" t="s">
        <v>25</v>
      </c>
      <c r="C28" s="6">
        <v>0</v>
      </c>
    </row>
    <row r="29" spans="1:3" x14ac:dyDescent="0.2">
      <c r="A29" s="8"/>
      <c r="B29" s="11" t="s">
        <v>26</v>
      </c>
      <c r="C29" s="6">
        <v>3.0923799999999999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27</v>
      </c>
      <c r="C31" s="73">
        <f t="shared" ref="C31" si="4">SUM(C32:C33)</f>
        <v>0</v>
      </c>
    </row>
    <row r="32" spans="1:3" x14ac:dyDescent="0.2">
      <c r="A32" s="8" t="s">
        <v>15</v>
      </c>
      <c r="B32" s="11" t="s">
        <v>28</v>
      </c>
      <c r="C32" s="6">
        <v>0</v>
      </c>
    </row>
    <row r="33" spans="1:4" x14ac:dyDescent="0.2">
      <c r="A33" s="8" t="s">
        <v>17</v>
      </c>
      <c r="B33" s="11" t="s">
        <v>29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5">
        <f t="shared" ref="C35" si="5">C31+C21+C16+C12+C8</f>
        <v>90.424201265024806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30</v>
      </c>
      <c r="C37" s="7"/>
    </row>
    <row r="38" spans="1:4" ht="26.25" x14ac:dyDescent="0.25">
      <c r="A38" s="8" t="s">
        <v>15</v>
      </c>
      <c r="B38" s="24" t="s">
        <v>31</v>
      </c>
      <c r="C38" s="74">
        <f t="shared" ref="C38" si="6">(C33+C21+C17)/C41</f>
        <v>4.8663825229899903E-4</v>
      </c>
    </row>
    <row r="39" spans="1:4" ht="15" x14ac:dyDescent="0.25">
      <c r="A39" s="8" t="s">
        <v>17</v>
      </c>
      <c r="B39" s="11" t="s">
        <v>80</v>
      </c>
      <c r="C39" s="74">
        <f>C35/C60</f>
        <v>8.6936316256801911E-4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32</v>
      </c>
      <c r="C41" s="76">
        <v>77881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4"/>
    </row>
    <row r="60" spans="3:3" ht="15.75" thickBot="1" x14ac:dyDescent="0.3">
      <c r="C60" s="76">
        <v>104012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8" workbookViewId="0">
      <selection activeCell="B47" sqref="B47"/>
    </sheetView>
  </sheetViews>
  <sheetFormatPr defaultRowHeight="14.25" x14ac:dyDescent="0.2"/>
  <cols>
    <col min="1" max="1" width="1.875" bestFit="1" customWidth="1"/>
    <col min="2" max="2" width="60.125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69</v>
      </c>
    </row>
    <row r="2" spans="1:3" x14ac:dyDescent="0.2">
      <c r="B2" s="1" t="s">
        <v>72</v>
      </c>
      <c r="C2" s="4" t="s">
        <v>79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77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11</v>
      </c>
      <c r="C8" s="73">
        <f t="shared" ref="C8" si="0">SUM(C9:C10)</f>
        <v>11.166954797726188</v>
      </c>
    </row>
    <row r="9" spans="1:3" x14ac:dyDescent="0.2">
      <c r="A9" s="8"/>
      <c r="B9" s="11" t="s">
        <v>12</v>
      </c>
      <c r="C9" s="6">
        <v>0.10444574888914999</v>
      </c>
    </row>
    <row r="10" spans="1:3" x14ac:dyDescent="0.2">
      <c r="A10" s="8"/>
      <c r="B10" s="11" t="s">
        <v>13</v>
      </c>
      <c r="C10" s="6">
        <v>11.062509048837038</v>
      </c>
    </row>
    <row r="11" spans="1:3" x14ac:dyDescent="0.2">
      <c r="A11" s="8"/>
      <c r="B11" s="11"/>
      <c r="C11" s="7">
        <v>0</v>
      </c>
    </row>
    <row r="12" spans="1:3" ht="15" x14ac:dyDescent="0.25">
      <c r="A12" s="15">
        <v>2</v>
      </c>
      <c r="B12" s="10" t="s">
        <v>14</v>
      </c>
      <c r="C12" s="73">
        <f t="shared" ref="C12" si="1">SUM(C13:C14)</f>
        <v>7.1399410299918298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f>6.52219102999183+0.61775</f>
        <v>7.1399410299918298</v>
      </c>
    </row>
    <row r="15" spans="1:3" x14ac:dyDescent="0.2">
      <c r="A15" s="70"/>
      <c r="B15" s="71"/>
      <c r="C15" s="7">
        <v>0</v>
      </c>
    </row>
    <row r="16" spans="1:3" ht="15" x14ac:dyDescent="0.25">
      <c r="A16" s="15">
        <v>3</v>
      </c>
      <c r="B16" s="10" t="s">
        <v>7</v>
      </c>
      <c r="C16" s="73">
        <f t="shared" ref="C16" si="2">SUM(C17:C19)</f>
        <v>0.50422999999999996</v>
      </c>
    </row>
    <row r="17" spans="1:3" ht="25.5" x14ac:dyDescent="0.2">
      <c r="A17" s="8" t="s">
        <v>15</v>
      </c>
      <c r="B17" s="24" t="s">
        <v>16</v>
      </c>
      <c r="C17" s="6">
        <f>0.28423+0.22</f>
        <v>0.50422999999999996</v>
      </c>
    </row>
    <row r="18" spans="1:3" x14ac:dyDescent="0.2">
      <c r="A18" s="8" t="s">
        <v>17</v>
      </c>
      <c r="B18" s="24" t="s">
        <v>18</v>
      </c>
      <c r="C18" s="6">
        <v>0</v>
      </c>
    </row>
    <row r="19" spans="1:3" x14ac:dyDescent="0.2">
      <c r="A19" s="8" t="s">
        <v>19</v>
      </c>
      <c r="B19" s="11" t="s">
        <v>3</v>
      </c>
      <c r="C19" s="6">
        <v>0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20</v>
      </c>
      <c r="C21" s="73">
        <f t="shared" ref="C21" si="3">SUM(C22:C29)</f>
        <v>16.942740000000001</v>
      </c>
    </row>
    <row r="22" spans="1:3" x14ac:dyDescent="0.2">
      <c r="A22" s="8"/>
      <c r="B22" s="11" t="s">
        <v>21</v>
      </c>
      <c r="C22" s="6">
        <v>0</v>
      </c>
    </row>
    <row r="23" spans="1:3" x14ac:dyDescent="0.2">
      <c r="A23" s="8"/>
      <c r="B23" s="11" t="s">
        <v>22</v>
      </c>
      <c r="C23" s="6">
        <v>0</v>
      </c>
    </row>
    <row r="24" spans="1:3" x14ac:dyDescent="0.2">
      <c r="A24" s="8"/>
      <c r="B24" s="11" t="s">
        <v>23</v>
      </c>
      <c r="C24" s="6">
        <v>0</v>
      </c>
    </row>
    <row r="25" spans="1:3" x14ac:dyDescent="0.2">
      <c r="A25" s="8"/>
      <c r="B25" s="11" t="s">
        <v>10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24</v>
      </c>
      <c r="C27" s="6">
        <v>14.514420000000001</v>
      </c>
    </row>
    <row r="28" spans="1:3" x14ac:dyDescent="0.2">
      <c r="A28" s="8"/>
      <c r="B28" s="11" t="s">
        <v>25</v>
      </c>
      <c r="C28" s="6">
        <v>0</v>
      </c>
    </row>
    <row r="29" spans="1:3" x14ac:dyDescent="0.2">
      <c r="A29" s="8"/>
      <c r="B29" s="11" t="s">
        <v>26</v>
      </c>
      <c r="C29" s="6">
        <v>2.4283199999999998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27</v>
      </c>
      <c r="C31" s="73">
        <f t="shared" ref="C31" si="4">SUM(C32:C33)</f>
        <v>0</v>
      </c>
    </row>
    <row r="32" spans="1:3" x14ac:dyDescent="0.2">
      <c r="A32" s="8" t="s">
        <v>15</v>
      </c>
      <c r="B32" s="11" t="s">
        <v>28</v>
      </c>
      <c r="C32" s="6">
        <v>0</v>
      </c>
    </row>
    <row r="33" spans="1:4" x14ac:dyDescent="0.2">
      <c r="A33" s="8" t="s">
        <v>17</v>
      </c>
      <c r="B33" s="11" t="s">
        <v>29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5">
        <f t="shared" ref="C35" si="5">C31+C21+C16+C12+C8</f>
        <v>35.753865827718016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30</v>
      </c>
      <c r="C37" s="7"/>
    </row>
    <row r="38" spans="1:4" ht="26.25" x14ac:dyDescent="0.25">
      <c r="A38" s="8" t="s">
        <v>15</v>
      </c>
      <c r="B38" s="24" t="s">
        <v>31</v>
      </c>
      <c r="C38" s="74">
        <f t="shared" ref="C38" si="6">(C33+C21+C17)/C41</f>
        <v>9.3199626068376075E-4</v>
      </c>
    </row>
    <row r="39" spans="1:4" ht="15" x14ac:dyDescent="0.25">
      <c r="A39" s="8" t="s">
        <v>17</v>
      </c>
      <c r="B39" s="11" t="s">
        <v>80</v>
      </c>
      <c r="C39" s="74">
        <f>C35/C60</f>
        <v>1.4334228371774853E-3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32</v>
      </c>
      <c r="C41" s="76">
        <v>18720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4"/>
    </row>
    <row r="60" spans="3:3" ht="15.75" thickBot="1" x14ac:dyDescent="0.3">
      <c r="C60" s="76">
        <v>24943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5" workbookViewId="0">
      <selection activeCell="B45" sqref="B45"/>
    </sheetView>
  </sheetViews>
  <sheetFormatPr defaultRowHeight="14.25" x14ac:dyDescent="0.2"/>
  <cols>
    <col min="1" max="1" width="1.875" bestFit="1" customWidth="1"/>
    <col min="2" max="2" width="58.5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69</v>
      </c>
    </row>
    <row r="2" spans="1:3" x14ac:dyDescent="0.2">
      <c r="B2" s="1" t="s">
        <v>72</v>
      </c>
      <c r="C2" s="4" t="s">
        <v>79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76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11</v>
      </c>
      <c r="C8" s="73">
        <f t="shared" ref="C8" si="0">SUM(C9:C10)</f>
        <v>7.5392882312852505</v>
      </c>
    </row>
    <row r="9" spans="1:3" x14ac:dyDescent="0.2">
      <c r="A9" s="8"/>
      <c r="B9" s="11" t="s">
        <v>12</v>
      </c>
      <c r="C9" s="6">
        <v>1.3708431466539999E-2</v>
      </c>
    </row>
    <row r="10" spans="1:3" x14ac:dyDescent="0.2">
      <c r="A10" s="8"/>
      <c r="B10" s="11" t="s">
        <v>13</v>
      </c>
      <c r="C10" s="6">
        <v>7.5255797998187104</v>
      </c>
    </row>
    <row r="11" spans="1:3" x14ac:dyDescent="0.2">
      <c r="A11" s="8"/>
      <c r="B11" s="11"/>
      <c r="C11" s="7">
        <v>0</v>
      </c>
    </row>
    <row r="12" spans="1:3" ht="15" x14ac:dyDescent="0.25">
      <c r="A12" s="15">
        <v>2</v>
      </c>
      <c r="B12" s="10" t="s">
        <v>14</v>
      </c>
      <c r="C12" s="73">
        <f t="shared" ref="C12" si="1">SUM(C13:C14)</f>
        <v>4.4511259267015797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f>4.29273592670158+0.15839</f>
        <v>4.4511259267015797</v>
      </c>
    </row>
    <row r="15" spans="1:3" x14ac:dyDescent="0.2">
      <c r="A15" s="70"/>
      <c r="B15" s="71"/>
      <c r="C15" s="7">
        <v>0</v>
      </c>
    </row>
    <row r="16" spans="1:3" ht="15" x14ac:dyDescent="0.25">
      <c r="A16" s="15">
        <v>3</v>
      </c>
      <c r="B16" s="10" t="s">
        <v>7</v>
      </c>
      <c r="C16" s="73">
        <f t="shared" ref="C16" si="2">SUM(C17:C19)</f>
        <v>0</v>
      </c>
    </row>
    <row r="17" spans="1:3" ht="25.5" x14ac:dyDescent="0.2">
      <c r="A17" s="8" t="s">
        <v>15</v>
      </c>
      <c r="B17" s="24" t="s">
        <v>16</v>
      </c>
      <c r="C17" s="6">
        <v>0</v>
      </c>
    </row>
    <row r="18" spans="1:3" x14ac:dyDescent="0.2">
      <c r="A18" s="8" t="s">
        <v>17</v>
      </c>
      <c r="B18" s="24" t="s">
        <v>18</v>
      </c>
      <c r="C18" s="6">
        <v>0</v>
      </c>
    </row>
    <row r="19" spans="1:3" x14ac:dyDescent="0.2">
      <c r="A19" s="8" t="s">
        <v>19</v>
      </c>
      <c r="B19" s="11" t="s">
        <v>3</v>
      </c>
      <c r="C19" s="6">
        <v>0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20</v>
      </c>
      <c r="C21" s="73">
        <f t="shared" ref="C21" si="3">SUM(C22:C29)</f>
        <v>15.98823</v>
      </c>
    </row>
    <row r="22" spans="1:3" x14ac:dyDescent="0.2">
      <c r="A22" s="8"/>
      <c r="B22" s="11" t="s">
        <v>21</v>
      </c>
      <c r="C22" s="6">
        <v>0</v>
      </c>
    </row>
    <row r="23" spans="1:3" x14ac:dyDescent="0.2">
      <c r="A23" s="8"/>
      <c r="B23" s="11" t="s">
        <v>22</v>
      </c>
      <c r="C23" s="6">
        <v>0</v>
      </c>
    </row>
    <row r="24" spans="1:3" x14ac:dyDescent="0.2">
      <c r="A24" s="8"/>
      <c r="B24" s="11" t="s">
        <v>23</v>
      </c>
      <c r="C24" s="6">
        <v>0</v>
      </c>
    </row>
    <row r="25" spans="1:3" x14ac:dyDescent="0.2">
      <c r="A25" s="8"/>
      <c r="B25" s="11" t="s">
        <v>10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24</v>
      </c>
      <c r="C27" s="6">
        <v>15.400459999999999</v>
      </c>
    </row>
    <row r="28" spans="1:3" x14ac:dyDescent="0.2">
      <c r="A28" s="8"/>
      <c r="B28" s="11" t="s">
        <v>25</v>
      </c>
      <c r="C28" s="6">
        <v>0</v>
      </c>
    </row>
    <row r="29" spans="1:3" x14ac:dyDescent="0.2">
      <c r="A29" s="8"/>
      <c r="B29" s="11" t="s">
        <v>26</v>
      </c>
      <c r="C29" s="6">
        <v>0.58777000000000001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27</v>
      </c>
      <c r="C31" s="73">
        <f t="shared" ref="C31" si="4">SUM(C32:C33)</f>
        <v>0</v>
      </c>
    </row>
    <row r="32" spans="1:3" x14ac:dyDescent="0.2">
      <c r="A32" s="8" t="s">
        <v>15</v>
      </c>
      <c r="B32" s="11" t="s">
        <v>28</v>
      </c>
      <c r="C32" s="6">
        <v>0</v>
      </c>
    </row>
    <row r="33" spans="1:4" x14ac:dyDescent="0.2">
      <c r="A33" s="8" t="s">
        <v>17</v>
      </c>
      <c r="B33" s="11" t="s">
        <v>29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5">
        <f t="shared" ref="C35" si="5">C31+C21+C16+C12+C8</f>
        <v>27.978644157986832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30</v>
      </c>
      <c r="C37" s="7"/>
    </row>
    <row r="38" spans="1:4" ht="26.25" x14ac:dyDescent="0.25">
      <c r="A38" s="8" t="s">
        <v>15</v>
      </c>
      <c r="B38" s="24" t="s">
        <v>31</v>
      </c>
      <c r="C38" s="74">
        <f t="shared" ref="C38" si="6">(C33+C21+C17)/C41</f>
        <v>1.3283673978065802E-3</v>
      </c>
    </row>
    <row r="39" spans="1:4" ht="15" x14ac:dyDescent="0.25">
      <c r="A39" s="8" t="s">
        <v>17</v>
      </c>
      <c r="B39" s="11" t="s">
        <v>80</v>
      </c>
      <c r="C39" s="74">
        <f>C35/C60</f>
        <v>1.7602166818488098E-3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32</v>
      </c>
      <c r="C41" s="76">
        <v>12036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4"/>
    </row>
    <row r="60" spans="3:3" ht="15.75" thickBot="1" x14ac:dyDescent="0.3">
      <c r="C60" s="76">
        <v>15895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2" workbookViewId="0">
      <selection activeCell="B42" sqref="B42"/>
    </sheetView>
  </sheetViews>
  <sheetFormatPr defaultRowHeight="14.25" x14ac:dyDescent="0.2"/>
  <cols>
    <col min="1" max="1" width="1.875" bestFit="1" customWidth="1"/>
    <col min="2" max="2" width="58.375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69</v>
      </c>
    </row>
    <row r="2" spans="1:3" x14ac:dyDescent="0.2">
      <c r="B2" s="1" t="s">
        <v>72</v>
      </c>
      <c r="C2" s="4" t="s">
        <v>79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75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11</v>
      </c>
      <c r="C8" s="73">
        <f t="shared" ref="C8" si="0">SUM(C9:C10)</f>
        <v>11.647622759681038</v>
      </c>
    </row>
    <row r="9" spans="1:3" x14ac:dyDescent="0.2">
      <c r="A9" s="8"/>
      <c r="B9" s="11" t="s">
        <v>12</v>
      </c>
      <c r="C9" s="6">
        <v>0.10390649230491</v>
      </c>
    </row>
    <row r="10" spans="1:3" x14ac:dyDescent="0.2">
      <c r="A10" s="8"/>
      <c r="B10" s="11" t="s">
        <v>13</v>
      </c>
      <c r="C10" s="6">
        <v>11.543716267376128</v>
      </c>
    </row>
    <row r="11" spans="1:3" x14ac:dyDescent="0.2">
      <c r="A11" s="8"/>
      <c r="B11" s="11"/>
      <c r="C11" s="7">
        <v>0</v>
      </c>
    </row>
    <row r="12" spans="1:3" ht="15" x14ac:dyDescent="0.25">
      <c r="A12" s="15">
        <v>2</v>
      </c>
      <c r="B12" s="10" t="s">
        <v>14</v>
      </c>
      <c r="C12" s="73">
        <f t="shared" ref="C12" si="1">SUM(C13:C14)</f>
        <v>8.1495797952345814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f>8.65752979523458-0.50795</f>
        <v>8.1495797952345814</v>
      </c>
    </row>
    <row r="15" spans="1:3" x14ac:dyDescent="0.2">
      <c r="A15" s="70"/>
      <c r="B15" s="71"/>
      <c r="C15" s="7">
        <v>0</v>
      </c>
    </row>
    <row r="16" spans="1:3" ht="15" x14ac:dyDescent="0.25">
      <c r="A16" s="15">
        <v>3</v>
      </c>
      <c r="B16" s="10" t="s">
        <v>7</v>
      </c>
      <c r="C16" s="73">
        <f t="shared" ref="C16" si="2">SUM(C17:C19)</f>
        <v>0</v>
      </c>
    </row>
    <row r="17" spans="1:3" ht="25.5" x14ac:dyDescent="0.2">
      <c r="A17" s="8" t="s">
        <v>15</v>
      </c>
      <c r="B17" s="24" t="s">
        <v>16</v>
      </c>
      <c r="C17" s="6">
        <v>0</v>
      </c>
    </row>
    <row r="18" spans="1:3" x14ac:dyDescent="0.2">
      <c r="A18" s="8" t="s">
        <v>17</v>
      </c>
      <c r="B18" s="24" t="s">
        <v>18</v>
      </c>
      <c r="C18" s="6">
        <v>0</v>
      </c>
    </row>
    <row r="19" spans="1:3" x14ac:dyDescent="0.2">
      <c r="A19" s="8" t="s">
        <v>19</v>
      </c>
      <c r="B19" s="11" t="s">
        <v>3</v>
      </c>
      <c r="C19" s="6">
        <v>0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20</v>
      </c>
      <c r="C21" s="73">
        <f t="shared" ref="C21" si="3">SUM(C22:C29)</f>
        <v>15.493209999999999</v>
      </c>
    </row>
    <row r="22" spans="1:3" x14ac:dyDescent="0.2">
      <c r="A22" s="8"/>
      <c r="B22" s="11" t="s">
        <v>21</v>
      </c>
      <c r="C22" s="6">
        <v>0</v>
      </c>
    </row>
    <row r="23" spans="1:3" x14ac:dyDescent="0.2">
      <c r="A23" s="8"/>
      <c r="B23" s="11" t="s">
        <v>22</v>
      </c>
      <c r="C23" s="6">
        <v>0</v>
      </c>
    </row>
    <row r="24" spans="1:3" x14ac:dyDescent="0.2">
      <c r="A24" s="8"/>
      <c r="B24" s="11" t="s">
        <v>23</v>
      </c>
      <c r="C24" s="6">
        <v>0</v>
      </c>
    </row>
    <row r="25" spans="1:3" x14ac:dyDescent="0.2">
      <c r="A25" s="8"/>
      <c r="B25" s="11" t="s">
        <v>10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24</v>
      </c>
      <c r="C27" s="6">
        <f>15.57321-0.08</f>
        <v>15.493209999999999</v>
      </c>
    </row>
    <row r="28" spans="1:3" x14ac:dyDescent="0.2">
      <c r="A28" s="8"/>
      <c r="B28" s="11" t="s">
        <v>25</v>
      </c>
      <c r="C28" s="6">
        <v>0</v>
      </c>
    </row>
    <row r="29" spans="1:3" x14ac:dyDescent="0.2">
      <c r="A29" s="8"/>
      <c r="B29" s="11" t="s">
        <v>26</v>
      </c>
      <c r="C29" s="6">
        <v>0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27</v>
      </c>
      <c r="C31" s="73">
        <f t="shared" ref="C31" si="4">SUM(C32:C33)</f>
        <v>0</v>
      </c>
    </row>
    <row r="32" spans="1:3" x14ac:dyDescent="0.2">
      <c r="A32" s="8" t="s">
        <v>15</v>
      </c>
      <c r="B32" s="11" t="s">
        <v>28</v>
      </c>
      <c r="C32" s="6">
        <v>0</v>
      </c>
    </row>
    <row r="33" spans="1:4" x14ac:dyDescent="0.2">
      <c r="A33" s="8" t="s">
        <v>17</v>
      </c>
      <c r="B33" s="11" t="s">
        <v>29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5">
        <f t="shared" ref="C35" si="5">C31+C21+C16+C12+C8</f>
        <v>35.290412554915619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30</v>
      </c>
      <c r="C37" s="7"/>
    </row>
    <row r="38" spans="1:4" ht="26.25" x14ac:dyDescent="0.25">
      <c r="A38" s="8" t="s">
        <v>15</v>
      </c>
      <c r="B38" s="24" t="s">
        <v>31</v>
      </c>
      <c r="C38" s="74">
        <f t="shared" ref="C38" si="6">(C33+C21+C17)/C41</f>
        <v>8.7949648047229792E-4</v>
      </c>
    </row>
    <row r="39" spans="1:4" ht="15" x14ac:dyDescent="0.25">
      <c r="A39" s="8" t="s">
        <v>17</v>
      </c>
      <c r="B39" s="11" t="s">
        <v>80</v>
      </c>
      <c r="C39" s="74">
        <f>C35/C60</f>
        <v>1.4948813959511011E-3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32</v>
      </c>
      <c r="C41" s="76">
        <v>17616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4"/>
    </row>
    <row r="60" spans="3:3" ht="15.75" thickBot="1" x14ac:dyDescent="0.3">
      <c r="C60" s="76">
        <v>23607.5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abSelected="1" workbookViewId="0">
      <selection activeCell="C16" activeCellId="2" sqref="C8 C12 C16"/>
    </sheetView>
  </sheetViews>
  <sheetFormatPr defaultRowHeight="14.25" x14ac:dyDescent="0.2"/>
  <cols>
    <col min="1" max="1" width="1.875" bestFit="1" customWidth="1"/>
    <col min="2" max="2" width="58.75" customWidth="1"/>
    <col min="3" max="3" width="10.875" bestFit="1" customWidth="1"/>
    <col min="5" max="5" width="9.875" customWidth="1"/>
    <col min="6" max="6" width="10" customWidth="1"/>
    <col min="7" max="8" width="9.75" customWidth="1"/>
  </cols>
  <sheetData>
    <row r="1" spans="1:3" ht="15" x14ac:dyDescent="0.25">
      <c r="B1" s="23" t="s">
        <v>69</v>
      </c>
    </row>
    <row r="2" spans="1:3" x14ac:dyDescent="0.2">
      <c r="B2" s="1" t="s">
        <v>72</v>
      </c>
      <c r="C2" s="4" t="s">
        <v>79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5.75" customHeight="1" thickBot="1" x14ac:dyDescent="0.3">
      <c r="B5" s="80" t="s">
        <v>74</v>
      </c>
      <c r="C5" s="80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11</v>
      </c>
      <c r="C8" s="73">
        <f t="shared" ref="C8" si="0">SUM(C9:C10)</f>
        <v>66.807490866609939</v>
      </c>
    </row>
    <row r="9" spans="1:3" x14ac:dyDescent="0.2">
      <c r="A9" s="8"/>
      <c r="B9" s="11" t="s">
        <v>12</v>
      </c>
      <c r="C9" s="6">
        <f>'5235'!C9+'5236'!C9+'5237'!C9+'5238'!C9</f>
        <v>0.79948894706110996</v>
      </c>
    </row>
    <row r="10" spans="1:3" x14ac:dyDescent="0.2">
      <c r="A10" s="8"/>
      <c r="B10" s="11" t="s">
        <v>13</v>
      </c>
      <c r="C10" s="6">
        <f>'5235'!C10+'5236'!C10+'5237'!C10+'5238'!C10</f>
        <v>66.008001919548832</v>
      </c>
    </row>
    <row r="11" spans="1:3" x14ac:dyDescent="0.2">
      <c r="A11" s="8"/>
      <c r="B11" s="11"/>
      <c r="C11" s="7">
        <v>0</v>
      </c>
    </row>
    <row r="12" spans="1:3" ht="15" x14ac:dyDescent="0.25">
      <c r="A12" s="15">
        <v>2</v>
      </c>
      <c r="B12" s="10" t="s">
        <v>14</v>
      </c>
      <c r="C12" s="73">
        <f t="shared" ref="C12" si="1">SUM(C13:C14)</f>
        <v>35.491349211736988</v>
      </c>
    </row>
    <row r="13" spans="1:3" x14ac:dyDescent="0.2">
      <c r="A13" s="8"/>
      <c r="B13" s="12" t="s">
        <v>1</v>
      </c>
      <c r="C13" s="6">
        <f>'5235'!C13+'5236'!C13+'5237'!C13+'5238'!C13</f>
        <v>0</v>
      </c>
    </row>
    <row r="14" spans="1:3" x14ac:dyDescent="0.2">
      <c r="A14" s="8"/>
      <c r="B14" s="12" t="s">
        <v>2</v>
      </c>
      <c r="C14" s="6">
        <f>'5235'!C14+'5236'!C14+'5237'!C14+'5238'!C14-0.32</f>
        <v>35.491349211736988</v>
      </c>
    </row>
    <row r="15" spans="1:3" x14ac:dyDescent="0.2">
      <c r="A15" s="78"/>
      <c r="B15" s="79"/>
      <c r="C15" s="7">
        <v>0</v>
      </c>
    </row>
    <row r="16" spans="1:3" ht="15" x14ac:dyDescent="0.25">
      <c r="A16" s="15">
        <v>3</v>
      </c>
      <c r="B16" s="10" t="s">
        <v>7</v>
      </c>
      <c r="C16" s="73">
        <f t="shared" ref="C16" si="2">SUM(C17:C19)</f>
        <v>1.7289199999999998</v>
      </c>
    </row>
    <row r="17" spans="1:3" ht="25.5" x14ac:dyDescent="0.2">
      <c r="A17" s="8" t="s">
        <v>15</v>
      </c>
      <c r="B17" s="24" t="s">
        <v>16</v>
      </c>
      <c r="C17" s="6">
        <f>'5235'!C17+'5236'!C17+'5237'!C17+'5238'!C17</f>
        <v>1.7289199999999998</v>
      </c>
    </row>
    <row r="18" spans="1:3" x14ac:dyDescent="0.2">
      <c r="A18" s="8" t="s">
        <v>17</v>
      </c>
      <c r="B18" s="24" t="s">
        <v>18</v>
      </c>
      <c r="C18" s="6">
        <f>'5235'!C18+'5236'!C18+'5237'!C18+'5238'!C18</f>
        <v>0</v>
      </c>
    </row>
    <row r="19" spans="1:3" x14ac:dyDescent="0.2">
      <c r="A19" s="8" t="s">
        <v>19</v>
      </c>
      <c r="B19" s="11" t="s">
        <v>3</v>
      </c>
      <c r="C19" s="6">
        <f>'5235'!C19+'5236'!C19+'5237'!C19+'5238'!C19</f>
        <v>0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20</v>
      </c>
      <c r="C21" s="73">
        <f t="shared" ref="C21" si="3">SUM(C22:C29)</f>
        <v>85.099363727298353</v>
      </c>
    </row>
    <row r="22" spans="1:3" x14ac:dyDescent="0.2">
      <c r="A22" s="8"/>
      <c r="B22" s="11" t="s">
        <v>21</v>
      </c>
      <c r="C22" s="6">
        <f>'5235'!C22+'5236'!C22+'5237'!C22+'5238'!C22</f>
        <v>0</v>
      </c>
    </row>
    <row r="23" spans="1:3" x14ac:dyDescent="0.2">
      <c r="A23" s="8"/>
      <c r="B23" s="11" t="s">
        <v>22</v>
      </c>
      <c r="C23" s="6">
        <f>'5235'!C23+'5236'!C23+'5237'!C23+'5238'!C23</f>
        <v>5.8302137272983376</v>
      </c>
    </row>
    <row r="24" spans="1:3" x14ac:dyDescent="0.2">
      <c r="A24" s="8"/>
      <c r="B24" s="11" t="s">
        <v>23</v>
      </c>
      <c r="C24" s="6">
        <f>'5235'!C24+'5236'!C24+'5237'!C24+'5238'!C24</f>
        <v>0</v>
      </c>
    </row>
    <row r="25" spans="1:3" x14ac:dyDescent="0.2">
      <c r="A25" s="8"/>
      <c r="B25" s="11" t="s">
        <v>10</v>
      </c>
      <c r="C25" s="6">
        <f>'5235'!C25+'5236'!C25+'5237'!C25+'5238'!C25</f>
        <v>0</v>
      </c>
    </row>
    <row r="26" spans="1:3" x14ac:dyDescent="0.2">
      <c r="A26" s="8"/>
      <c r="B26" s="11" t="s">
        <v>6</v>
      </c>
      <c r="C26" s="6">
        <f>'5235'!C26+'5236'!C26+'5237'!C26+'5238'!C26</f>
        <v>0</v>
      </c>
    </row>
    <row r="27" spans="1:3" x14ac:dyDescent="0.2">
      <c r="A27" s="8"/>
      <c r="B27" s="11" t="s">
        <v>24</v>
      </c>
      <c r="C27" s="6">
        <f>'5235'!C27+'5236'!C27+'5237'!C27+'5238'!C27</f>
        <v>73.160680000000013</v>
      </c>
    </row>
    <row r="28" spans="1:3" x14ac:dyDescent="0.2">
      <c r="A28" s="8"/>
      <c r="B28" s="11" t="s">
        <v>25</v>
      </c>
      <c r="C28" s="6">
        <f>'5235'!C28+'5236'!C28+'5237'!C28+'5238'!C28</f>
        <v>0</v>
      </c>
    </row>
    <row r="29" spans="1:3" x14ac:dyDescent="0.2">
      <c r="A29" s="8"/>
      <c r="B29" s="11" t="s">
        <v>26</v>
      </c>
      <c r="C29" s="6">
        <f>'5235'!C29+'5236'!C29+'5237'!C29+'5238'!C29</f>
        <v>6.1084699999999996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27</v>
      </c>
      <c r="C31" s="73">
        <f t="shared" ref="C31" si="4">SUM(C32:C33)</f>
        <v>0</v>
      </c>
    </row>
    <row r="32" spans="1:3" x14ac:dyDescent="0.2">
      <c r="A32" s="8" t="s">
        <v>15</v>
      </c>
      <c r="B32" s="11" t="s">
        <v>28</v>
      </c>
      <c r="C32" s="6">
        <f>'5235'!C32+'5236'!C32+'5237'!C32+'5238'!C32</f>
        <v>0</v>
      </c>
    </row>
    <row r="33" spans="1:4" x14ac:dyDescent="0.2">
      <c r="A33" s="8" t="s">
        <v>17</v>
      </c>
      <c r="B33" s="11" t="s">
        <v>29</v>
      </c>
      <c r="C33" s="6">
        <f>'5235'!C33+'5236'!C33+'5237'!C33+'5238'!C33</f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5">
        <f t="shared" ref="C35" si="5">C31+C21+C16+C12+C8</f>
        <v>189.12712380564528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30</v>
      </c>
      <c r="C37" s="7"/>
    </row>
    <row r="38" spans="1:4" ht="26.25" x14ac:dyDescent="0.25">
      <c r="A38" s="8" t="s">
        <v>15</v>
      </c>
      <c r="B38" s="24" t="s">
        <v>31</v>
      </c>
      <c r="C38" s="74">
        <f t="shared" ref="C38" si="6">(C33+C21+C17)/C41</f>
        <v>6.8773243984141647E-4</v>
      </c>
    </row>
    <row r="39" spans="1:4" ht="15" x14ac:dyDescent="0.25">
      <c r="A39" s="8" t="s">
        <v>17</v>
      </c>
      <c r="B39" s="11" t="s">
        <v>80</v>
      </c>
      <c r="C39" s="74">
        <f>C35/C60</f>
        <v>1.1226993384423091E-3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32</v>
      </c>
      <c r="C41" s="75">
        <f>'5235'!C41+'5236'!C41+'5237'!C41+'5238'!C41</f>
        <v>126253</v>
      </c>
    </row>
    <row r="43" spans="1:4" x14ac:dyDescent="0.2">
      <c r="B43" s="22"/>
    </row>
    <row r="44" spans="1:4" ht="15" x14ac:dyDescent="0.25">
      <c r="C44" s="72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60" spans="3:3" ht="15" x14ac:dyDescent="0.25">
      <c r="C60" s="75">
        <f>'5235'!C60+'5236'!C60+'5237'!C60+'5238'!C60</f>
        <v>168457.5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46" workbookViewId="0">
      <selection activeCell="C65" sqref="C65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23" t="s">
        <v>69</v>
      </c>
      <c r="B1" s="23"/>
    </row>
    <row r="2" spans="1:4" x14ac:dyDescent="0.2">
      <c r="A2" s="26" t="s">
        <v>71</v>
      </c>
      <c r="B2" s="1"/>
      <c r="C2" s="4"/>
      <c r="D2" t="s">
        <v>79</v>
      </c>
    </row>
    <row r="3" spans="1:4" x14ac:dyDescent="0.2">
      <c r="A3" s="26" t="s">
        <v>5</v>
      </c>
      <c r="B3" s="25"/>
      <c r="C3" s="27"/>
    </row>
    <row r="4" spans="1:4" ht="15.75" thickBot="1" x14ac:dyDescent="0.3">
      <c r="A4" s="81" t="s">
        <v>73</v>
      </c>
    </row>
    <row r="5" spans="1:4" ht="15" customHeight="1" x14ac:dyDescent="0.2">
      <c r="A5" s="28" t="s">
        <v>33</v>
      </c>
      <c r="B5" s="61"/>
      <c r="C5" s="29"/>
      <c r="D5" s="30" t="s">
        <v>0</v>
      </c>
    </row>
    <row r="6" spans="1:4" x14ac:dyDescent="0.2">
      <c r="A6" s="31" t="s">
        <v>34</v>
      </c>
      <c r="B6" s="62"/>
      <c r="C6" s="42"/>
      <c r="D6" s="32"/>
    </row>
    <row r="7" spans="1:4" x14ac:dyDescent="0.2">
      <c r="A7" s="33"/>
      <c r="B7" s="63">
        <v>1</v>
      </c>
      <c r="C7" s="39" t="s">
        <v>84</v>
      </c>
      <c r="D7" s="35">
        <f>'חסכון לילד-נספח 1 '!C9</f>
        <v>0.79948894706110996</v>
      </c>
    </row>
    <row r="8" spans="1:4" x14ac:dyDescent="0.2">
      <c r="A8" s="33"/>
      <c r="B8" s="63">
        <v>2</v>
      </c>
      <c r="C8" s="39" t="s">
        <v>63</v>
      </c>
      <c r="D8" s="35">
        <v>0</v>
      </c>
    </row>
    <row r="9" spans="1:4" x14ac:dyDescent="0.2">
      <c r="A9" s="33"/>
      <c r="B9" s="63">
        <v>3</v>
      </c>
      <c r="C9" s="39" t="s">
        <v>63</v>
      </c>
      <c r="D9" s="35">
        <v>0</v>
      </c>
    </row>
    <row r="10" spans="1:4" x14ac:dyDescent="0.2">
      <c r="A10" s="36" t="s">
        <v>35</v>
      </c>
      <c r="B10" s="64"/>
      <c r="C10" s="34"/>
      <c r="D10" s="32"/>
    </row>
    <row r="11" spans="1:4" x14ac:dyDescent="0.2">
      <c r="A11" s="38"/>
      <c r="B11" s="65">
        <v>1</v>
      </c>
      <c r="C11" s="39" t="s">
        <v>9</v>
      </c>
      <c r="D11" s="35">
        <v>13.119999999999997</v>
      </c>
    </row>
    <row r="12" spans="1:4" x14ac:dyDescent="0.2">
      <c r="A12" s="38"/>
      <c r="B12" s="63">
        <v>2</v>
      </c>
      <c r="C12" s="39" t="s">
        <v>88</v>
      </c>
      <c r="D12" s="35">
        <v>12.81425522107577</v>
      </c>
    </row>
    <row r="13" spans="1:4" x14ac:dyDescent="0.2">
      <c r="A13" s="38"/>
      <c r="B13" s="65">
        <v>3</v>
      </c>
      <c r="C13" s="39" t="s">
        <v>89</v>
      </c>
      <c r="D13" s="35">
        <v>7.5514860256153291</v>
      </c>
    </row>
    <row r="14" spans="1:4" x14ac:dyDescent="0.2">
      <c r="A14" s="38"/>
      <c r="B14" s="63">
        <v>4</v>
      </c>
      <c r="C14" s="39" t="s">
        <v>86</v>
      </c>
      <c r="D14" s="35">
        <v>4.8401030046046598</v>
      </c>
    </row>
    <row r="15" spans="1:4" x14ac:dyDescent="0.2">
      <c r="A15" s="38"/>
      <c r="B15" s="65">
        <v>5</v>
      </c>
      <c r="C15" s="39" t="s">
        <v>8</v>
      </c>
      <c r="D15" s="35">
        <v>4.4231132522079104</v>
      </c>
    </row>
    <row r="16" spans="1:4" x14ac:dyDescent="0.2">
      <c r="A16" s="38"/>
      <c r="B16" s="63">
        <v>6</v>
      </c>
      <c r="C16" s="39" t="s">
        <v>85</v>
      </c>
      <c r="D16" s="35">
        <v>4.4692917134753509</v>
      </c>
    </row>
    <row r="17" spans="1:5" x14ac:dyDescent="0.2">
      <c r="A17" s="38"/>
      <c r="B17" s="65">
        <v>7</v>
      </c>
      <c r="C17" s="39" t="s">
        <v>87</v>
      </c>
      <c r="D17" s="35">
        <v>3.8854927379664401</v>
      </c>
    </row>
    <row r="18" spans="1:5" x14ac:dyDescent="0.2">
      <c r="A18" s="38"/>
      <c r="B18" s="63">
        <v>8</v>
      </c>
      <c r="C18" s="39" t="s">
        <v>36</v>
      </c>
      <c r="D18" s="35">
        <f>'חסכון לילד-נספח 1 '!C10-D11-D12-D13-D14-D15-D16-D17</f>
        <v>14.90425996460338</v>
      </c>
    </row>
    <row r="19" spans="1:5" x14ac:dyDescent="0.2">
      <c r="A19" s="40" t="s">
        <v>37</v>
      </c>
      <c r="B19" s="64"/>
      <c r="C19" s="37"/>
      <c r="D19" s="66">
        <f>SUM(D7:D18)</f>
        <v>66.807490866609953</v>
      </c>
    </row>
    <row r="20" spans="1:5" x14ac:dyDescent="0.2">
      <c r="A20" s="40"/>
      <c r="B20" s="41"/>
      <c r="C20" s="41"/>
      <c r="D20" s="32"/>
    </row>
    <row r="21" spans="1:5" x14ac:dyDescent="0.2">
      <c r="A21" s="40" t="s">
        <v>38</v>
      </c>
      <c r="B21" s="41"/>
      <c r="C21" s="42"/>
      <c r="D21" s="32"/>
    </row>
    <row r="22" spans="1:5" x14ac:dyDescent="0.2">
      <c r="A22" s="40" t="s">
        <v>34</v>
      </c>
      <c r="B22" s="41"/>
      <c r="C22" s="34"/>
      <c r="D22" s="67"/>
    </row>
    <row r="23" spans="1:5" x14ac:dyDescent="0.2">
      <c r="A23" s="54"/>
      <c r="B23" s="39">
        <v>1</v>
      </c>
      <c r="C23" s="39" t="s">
        <v>63</v>
      </c>
      <c r="D23" s="35">
        <v>0</v>
      </c>
    </row>
    <row r="24" spans="1:5" x14ac:dyDescent="0.2">
      <c r="A24" s="54"/>
      <c r="B24" s="39">
        <v>2</v>
      </c>
      <c r="C24" s="39" t="s">
        <v>63</v>
      </c>
      <c r="D24" s="35">
        <v>0</v>
      </c>
    </row>
    <row r="25" spans="1:5" x14ac:dyDescent="0.2">
      <c r="A25" s="54"/>
      <c r="B25" s="39">
        <v>3</v>
      </c>
      <c r="C25" s="39" t="s">
        <v>63</v>
      </c>
      <c r="D25" s="35">
        <v>0</v>
      </c>
    </row>
    <row r="26" spans="1:5" x14ac:dyDescent="0.2">
      <c r="A26" s="40" t="s">
        <v>35</v>
      </c>
      <c r="B26" s="41"/>
      <c r="C26" s="34"/>
      <c r="D26" s="32"/>
    </row>
    <row r="27" spans="1:5" x14ac:dyDescent="0.2">
      <c r="A27" s="54"/>
      <c r="B27" s="39">
        <v>1</v>
      </c>
      <c r="C27" s="39" t="s">
        <v>8</v>
      </c>
      <c r="D27" s="35">
        <v>34.861519211737011</v>
      </c>
      <c r="E27" s="21"/>
    </row>
    <row r="28" spans="1:5" x14ac:dyDescent="0.2">
      <c r="A28" s="54"/>
      <c r="B28" s="39">
        <v>2</v>
      </c>
      <c r="C28" s="39" t="s">
        <v>63</v>
      </c>
      <c r="D28" s="35">
        <v>0</v>
      </c>
    </row>
    <row r="29" spans="1:5" x14ac:dyDescent="0.2">
      <c r="A29" s="54"/>
      <c r="B29" s="39">
        <v>3</v>
      </c>
      <c r="C29" s="39" t="s">
        <v>63</v>
      </c>
      <c r="D29" s="35">
        <v>0</v>
      </c>
    </row>
    <row r="30" spans="1:5" x14ac:dyDescent="0.2">
      <c r="A30" s="54"/>
      <c r="B30" s="39">
        <v>4</v>
      </c>
      <c r="C30" s="39" t="s">
        <v>63</v>
      </c>
      <c r="D30" s="35">
        <v>0</v>
      </c>
    </row>
    <row r="31" spans="1:5" x14ac:dyDescent="0.2">
      <c r="A31" s="54"/>
      <c r="B31" s="39">
        <v>5</v>
      </c>
      <c r="C31" s="39" t="s">
        <v>63</v>
      </c>
      <c r="D31" s="35">
        <v>0</v>
      </c>
    </row>
    <row r="32" spans="1:5" x14ac:dyDescent="0.2">
      <c r="A32" s="54"/>
      <c r="B32" s="39">
        <v>6</v>
      </c>
      <c r="C32" s="39" t="s">
        <v>63</v>
      </c>
      <c r="D32" s="35">
        <v>0</v>
      </c>
    </row>
    <row r="33" spans="1:4" x14ac:dyDescent="0.2">
      <c r="A33" s="54"/>
      <c r="B33" s="39">
        <v>7</v>
      </c>
      <c r="C33" s="39" t="s">
        <v>63</v>
      </c>
      <c r="D33" s="35">
        <v>0</v>
      </c>
    </row>
    <row r="34" spans="1:4" x14ac:dyDescent="0.2">
      <c r="A34" s="54"/>
      <c r="B34" s="39">
        <v>8</v>
      </c>
      <c r="C34" s="39" t="s">
        <v>63</v>
      </c>
      <c r="D34" s="35">
        <v>0</v>
      </c>
    </row>
    <row r="35" spans="1:4" x14ac:dyDescent="0.2">
      <c r="A35" s="40" t="s">
        <v>39</v>
      </c>
      <c r="B35" s="64"/>
      <c r="C35" s="37"/>
      <c r="D35" s="66">
        <f>SUM(D23:D34)</f>
        <v>34.861519211737011</v>
      </c>
    </row>
    <row r="36" spans="1:4" x14ac:dyDescent="0.2">
      <c r="A36" s="40"/>
      <c r="B36" s="41"/>
      <c r="C36" s="41"/>
      <c r="D36" s="32"/>
    </row>
    <row r="37" spans="1:4" x14ac:dyDescent="0.2">
      <c r="A37" s="40" t="s">
        <v>40</v>
      </c>
      <c r="B37" s="64"/>
      <c r="C37" s="37"/>
      <c r="D37" s="32"/>
    </row>
    <row r="38" spans="1:4" x14ac:dyDescent="0.2">
      <c r="A38" s="38"/>
      <c r="B38" s="65">
        <v>1</v>
      </c>
      <c r="C38" s="43" t="s">
        <v>64</v>
      </c>
      <c r="D38" s="35">
        <v>1.5089199999999998</v>
      </c>
    </row>
    <row r="39" spans="1:4" x14ac:dyDescent="0.2">
      <c r="A39" s="38"/>
      <c r="B39" s="65">
        <v>2</v>
      </c>
      <c r="C39" s="43"/>
      <c r="D39" s="35">
        <v>0</v>
      </c>
    </row>
    <row r="40" spans="1:4" x14ac:dyDescent="0.2">
      <c r="A40" s="38"/>
      <c r="B40" s="65">
        <v>3</v>
      </c>
      <c r="C40" s="43" t="s">
        <v>63</v>
      </c>
      <c r="D40" s="35">
        <v>0</v>
      </c>
    </row>
    <row r="41" spans="1:4" x14ac:dyDescent="0.2">
      <c r="A41" s="38"/>
      <c r="B41" s="65">
        <v>4</v>
      </c>
      <c r="C41" s="43" t="s">
        <v>63</v>
      </c>
      <c r="D41" s="35">
        <v>0</v>
      </c>
    </row>
    <row r="42" spans="1:4" x14ac:dyDescent="0.2">
      <c r="A42" s="38"/>
      <c r="B42" s="65">
        <v>5</v>
      </c>
      <c r="C42" s="43" t="s">
        <v>63</v>
      </c>
      <c r="D42" s="35">
        <v>0</v>
      </c>
    </row>
    <row r="43" spans="1:4" x14ac:dyDescent="0.2">
      <c r="A43" s="38"/>
      <c r="B43" s="65">
        <v>6</v>
      </c>
      <c r="C43" s="43" t="s">
        <v>63</v>
      </c>
      <c r="D43" s="35">
        <v>0</v>
      </c>
    </row>
    <row r="44" spans="1:4" x14ac:dyDescent="0.2">
      <c r="A44" s="38"/>
      <c r="B44" s="65">
        <v>7</v>
      </c>
      <c r="C44" s="43" t="s">
        <v>63</v>
      </c>
      <c r="D44" s="35">
        <v>0</v>
      </c>
    </row>
    <row r="45" spans="1:4" x14ac:dyDescent="0.2">
      <c r="A45" s="38"/>
      <c r="B45" s="63">
        <v>8</v>
      </c>
      <c r="C45" s="43" t="s">
        <v>63</v>
      </c>
      <c r="D45" s="35">
        <v>0</v>
      </c>
    </row>
    <row r="46" spans="1:4" x14ac:dyDescent="0.2">
      <c r="A46" s="40" t="s">
        <v>41</v>
      </c>
      <c r="B46" s="64"/>
      <c r="C46" s="37"/>
      <c r="D46" s="66">
        <f>SUM(D38:D45)</f>
        <v>1.5089199999999998</v>
      </c>
    </row>
    <row r="47" spans="1:4" x14ac:dyDescent="0.2">
      <c r="A47" s="40"/>
      <c r="B47" s="41"/>
      <c r="C47" s="41"/>
      <c r="D47" s="32"/>
    </row>
    <row r="48" spans="1:4" x14ac:dyDescent="0.2">
      <c r="A48" s="40" t="s">
        <v>42</v>
      </c>
      <c r="B48" s="64"/>
      <c r="C48" s="37"/>
      <c r="D48" s="32"/>
    </row>
    <row r="49" spans="1:4" x14ac:dyDescent="0.2">
      <c r="A49" s="38"/>
      <c r="B49" s="65">
        <v>1</v>
      </c>
      <c r="C49" s="43" t="s">
        <v>63</v>
      </c>
      <c r="D49" s="35">
        <v>0</v>
      </c>
    </row>
    <row r="50" spans="1:4" x14ac:dyDescent="0.2">
      <c r="A50" s="38"/>
      <c r="B50" s="65">
        <v>2</v>
      </c>
      <c r="C50" s="43" t="s">
        <v>63</v>
      </c>
      <c r="D50" s="35">
        <v>0</v>
      </c>
    </row>
    <row r="51" spans="1:4" x14ac:dyDescent="0.2">
      <c r="A51" s="38"/>
      <c r="B51" s="65">
        <v>3</v>
      </c>
      <c r="C51" s="43" t="s">
        <v>63</v>
      </c>
      <c r="D51" s="35">
        <v>0</v>
      </c>
    </row>
    <row r="52" spans="1:4" x14ac:dyDescent="0.2">
      <c r="A52" s="38"/>
      <c r="B52" s="65">
        <v>4</v>
      </c>
      <c r="C52" s="43" t="s">
        <v>63</v>
      </c>
      <c r="D52" s="35">
        <v>0</v>
      </c>
    </row>
    <row r="53" spans="1:4" x14ac:dyDescent="0.2">
      <c r="A53" s="38"/>
      <c r="B53" s="65">
        <v>5</v>
      </c>
      <c r="C53" s="43" t="s">
        <v>63</v>
      </c>
      <c r="D53" s="35">
        <v>0</v>
      </c>
    </row>
    <row r="54" spans="1:4" x14ac:dyDescent="0.2">
      <c r="A54" s="38"/>
      <c r="B54" s="65">
        <v>6</v>
      </c>
      <c r="C54" s="43" t="s">
        <v>63</v>
      </c>
      <c r="D54" s="35">
        <v>0</v>
      </c>
    </row>
    <row r="55" spans="1:4" x14ac:dyDescent="0.2">
      <c r="A55" s="38"/>
      <c r="B55" s="65">
        <v>7</v>
      </c>
      <c r="C55" s="43" t="s">
        <v>63</v>
      </c>
      <c r="D55" s="35">
        <v>0</v>
      </c>
    </row>
    <row r="56" spans="1:4" x14ac:dyDescent="0.2">
      <c r="A56" s="38"/>
      <c r="B56" s="65">
        <v>8</v>
      </c>
      <c r="C56" s="43" t="s">
        <v>63</v>
      </c>
      <c r="D56" s="35">
        <v>0</v>
      </c>
    </row>
    <row r="57" spans="1:4" x14ac:dyDescent="0.2">
      <c r="A57" s="40" t="s">
        <v>3</v>
      </c>
      <c r="B57" s="41"/>
      <c r="C57" s="41"/>
      <c r="D57" s="66">
        <f>SUM(D49:D56)</f>
        <v>0</v>
      </c>
    </row>
    <row r="58" spans="1:4" x14ac:dyDescent="0.2">
      <c r="A58" s="40"/>
      <c r="B58" s="41"/>
      <c r="C58" s="41"/>
      <c r="D58" s="32"/>
    </row>
    <row r="59" spans="1:4" x14ac:dyDescent="0.2">
      <c r="A59" s="40" t="s">
        <v>43</v>
      </c>
      <c r="B59" s="41"/>
      <c r="C59" s="41"/>
      <c r="D59" s="32"/>
    </row>
    <row r="60" spans="1:4" x14ac:dyDescent="0.2">
      <c r="A60" s="38"/>
      <c r="B60" s="65">
        <v>1</v>
      </c>
      <c r="C60" s="43"/>
      <c r="D60" s="35"/>
    </row>
    <row r="61" spans="1:4" x14ac:dyDescent="0.2">
      <c r="A61" s="38"/>
      <c r="B61" s="65"/>
      <c r="C61" s="41" t="s">
        <v>44</v>
      </c>
      <c r="D61" s="66"/>
    </row>
    <row r="62" spans="1:4" x14ac:dyDescent="0.2">
      <c r="A62" s="40"/>
      <c r="B62" s="41"/>
      <c r="C62" s="43"/>
      <c r="D62" s="32"/>
    </row>
    <row r="63" spans="1:4" x14ac:dyDescent="0.2">
      <c r="A63" s="40" t="s">
        <v>45</v>
      </c>
      <c r="B63" s="41"/>
      <c r="C63" s="41"/>
      <c r="D63" s="32"/>
    </row>
    <row r="64" spans="1:4" x14ac:dyDescent="0.2">
      <c r="A64" s="38"/>
      <c r="B64" s="65">
        <v>1</v>
      </c>
      <c r="C64" s="43"/>
      <c r="D64" s="35"/>
    </row>
    <row r="65" spans="1:4" x14ac:dyDescent="0.2">
      <c r="A65" s="38"/>
      <c r="B65" s="65"/>
      <c r="C65" s="41" t="s">
        <v>29</v>
      </c>
      <c r="D65" s="66"/>
    </row>
    <row r="66" spans="1:4" x14ac:dyDescent="0.2">
      <c r="A66" s="38"/>
      <c r="B66" s="65"/>
      <c r="C66" s="41"/>
      <c r="D66" s="32"/>
    </row>
    <row r="67" spans="1:4" x14ac:dyDescent="0.2">
      <c r="A67" s="40"/>
      <c r="B67" s="41"/>
      <c r="C67" s="41" t="s">
        <v>46</v>
      </c>
      <c r="D67" s="66">
        <f>D65+D61+D57+D46+D35+D19+0.4</f>
        <v>103.57793007834697</v>
      </c>
    </row>
    <row r="68" spans="1:4" x14ac:dyDescent="0.2">
      <c r="A68" s="40"/>
      <c r="B68" s="41"/>
      <c r="C68" s="41"/>
      <c r="D68" s="32"/>
    </row>
    <row r="69" spans="1:4" ht="15" thickBot="1" x14ac:dyDescent="0.25">
      <c r="A69" s="44"/>
      <c r="B69" s="45"/>
      <c r="C69" s="45" t="s">
        <v>62</v>
      </c>
      <c r="D69" s="66">
        <f>'חסכון לילד-נספח 1 '!C41</f>
        <v>126253</v>
      </c>
    </row>
    <row r="71" spans="1:4" x14ac:dyDescent="0.2">
      <c r="D71" s="19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rightToLeft="1" topLeftCell="A40" workbookViewId="0">
      <selection activeCell="B26" sqref="B26"/>
    </sheetView>
  </sheetViews>
  <sheetFormatPr defaultRowHeight="14.25" x14ac:dyDescent="0.2"/>
  <cols>
    <col min="1" max="1" width="4.5" customWidth="1"/>
    <col min="2" max="2" width="38.75" customWidth="1"/>
    <col min="3" max="3" width="9.875" bestFit="1" customWidth="1"/>
  </cols>
  <sheetData>
    <row r="1" spans="1:7" ht="15" x14ac:dyDescent="0.25">
      <c r="A1" s="23" t="s">
        <v>69</v>
      </c>
    </row>
    <row r="2" spans="1:7" x14ac:dyDescent="0.2">
      <c r="A2" s="26" t="s">
        <v>70</v>
      </c>
      <c r="B2" s="25"/>
      <c r="C2" s="4" t="s">
        <v>79</v>
      </c>
    </row>
    <row r="3" spans="1:7" x14ac:dyDescent="0.2">
      <c r="A3" s="25"/>
      <c r="B3" s="25"/>
      <c r="C3" s="25"/>
    </row>
    <row r="4" spans="1:7" x14ac:dyDescent="0.2">
      <c r="A4" s="26" t="s">
        <v>68</v>
      </c>
      <c r="B4" s="5"/>
      <c r="C4" s="25"/>
      <c r="F4" s="25"/>
    </row>
    <row r="5" spans="1:7" ht="15.75" thickBot="1" x14ac:dyDescent="0.3">
      <c r="A5" s="81" t="s">
        <v>74</v>
      </c>
      <c r="F5" s="25"/>
      <c r="G5" s="4"/>
    </row>
    <row r="6" spans="1:7" x14ac:dyDescent="0.2">
      <c r="A6" s="46"/>
      <c r="B6" s="68"/>
      <c r="C6" s="47" t="s">
        <v>0</v>
      </c>
      <c r="F6" s="25"/>
      <c r="G6" s="25"/>
    </row>
    <row r="7" spans="1:7" x14ac:dyDescent="0.2">
      <c r="A7" s="40" t="s">
        <v>47</v>
      </c>
      <c r="B7" s="34"/>
      <c r="C7" s="48"/>
      <c r="F7" s="25"/>
      <c r="G7" s="25"/>
    </row>
    <row r="8" spans="1:7" x14ac:dyDescent="0.2">
      <c r="A8" s="38">
        <v>1</v>
      </c>
      <c r="B8" s="49" t="s">
        <v>81</v>
      </c>
      <c r="C8" s="50">
        <v>5.4045482663287805</v>
      </c>
    </row>
    <row r="9" spans="1:7" x14ac:dyDescent="0.2">
      <c r="A9" s="38">
        <v>2</v>
      </c>
      <c r="B9" s="49" t="s">
        <v>82</v>
      </c>
      <c r="C9" s="50">
        <f>0.425665460969557+0.1</f>
        <v>0.52566546096955702</v>
      </c>
    </row>
    <row r="10" spans="1:7" x14ac:dyDescent="0.2">
      <c r="A10" s="38">
        <v>3</v>
      </c>
      <c r="B10" s="49"/>
      <c r="C10" s="50"/>
    </row>
    <row r="11" spans="1:7" x14ac:dyDescent="0.2">
      <c r="A11" s="38">
        <v>4</v>
      </c>
      <c r="B11" s="49" t="s">
        <v>63</v>
      </c>
      <c r="C11" s="50"/>
    </row>
    <row r="12" spans="1:7" x14ac:dyDescent="0.2">
      <c r="A12" s="38">
        <v>5</v>
      </c>
      <c r="B12" s="49" t="s">
        <v>63</v>
      </c>
      <c r="C12" s="50">
        <v>0</v>
      </c>
    </row>
    <row r="13" spans="1:7" x14ac:dyDescent="0.2">
      <c r="A13" s="38">
        <v>6</v>
      </c>
      <c r="B13" s="49" t="s">
        <v>63</v>
      </c>
      <c r="C13" s="50">
        <v>0</v>
      </c>
    </row>
    <row r="14" spans="1:7" x14ac:dyDescent="0.2">
      <c r="A14" s="38">
        <v>7</v>
      </c>
      <c r="B14" s="49" t="s">
        <v>63</v>
      </c>
      <c r="C14" s="50">
        <v>0</v>
      </c>
    </row>
    <row r="15" spans="1:7" x14ac:dyDescent="0.2">
      <c r="A15" s="38">
        <v>8</v>
      </c>
      <c r="B15" s="49" t="s">
        <v>63</v>
      </c>
      <c r="C15" s="50">
        <v>0</v>
      </c>
    </row>
    <row r="16" spans="1:7" x14ac:dyDescent="0.2">
      <c r="A16" s="31" t="s">
        <v>48</v>
      </c>
      <c r="B16" s="49"/>
      <c r="C16" s="69">
        <f>SUM(C8:C15)</f>
        <v>5.9302137272983373</v>
      </c>
    </row>
    <row r="17" spans="1:3" x14ac:dyDescent="0.2">
      <c r="A17" s="51"/>
      <c r="B17" s="52"/>
      <c r="C17" s="53"/>
    </row>
    <row r="18" spans="1:3" x14ac:dyDescent="0.2">
      <c r="A18" s="31" t="s">
        <v>49</v>
      </c>
      <c r="B18" s="49"/>
      <c r="C18" s="53"/>
    </row>
    <row r="19" spans="1:3" x14ac:dyDescent="0.2">
      <c r="A19" s="38">
        <v>1</v>
      </c>
      <c r="B19" s="49"/>
      <c r="C19" s="50"/>
    </row>
    <row r="20" spans="1:3" x14ac:dyDescent="0.2">
      <c r="A20" s="40" t="s">
        <v>50</v>
      </c>
      <c r="B20" s="34"/>
      <c r="C20" s="69"/>
    </row>
    <row r="21" spans="1:3" x14ac:dyDescent="0.2">
      <c r="A21" s="54"/>
      <c r="B21" s="55"/>
      <c r="C21" s="53"/>
    </row>
    <row r="22" spans="1:3" x14ac:dyDescent="0.2">
      <c r="A22" s="36" t="s">
        <v>51</v>
      </c>
      <c r="B22" s="56"/>
      <c r="C22" s="53"/>
    </row>
    <row r="23" spans="1:3" x14ac:dyDescent="0.2">
      <c r="A23" s="38">
        <v>1</v>
      </c>
      <c r="B23" s="49"/>
      <c r="C23" s="50"/>
    </row>
    <row r="24" spans="1:3" x14ac:dyDescent="0.2">
      <c r="A24" s="31" t="s">
        <v>10</v>
      </c>
      <c r="B24" s="49"/>
      <c r="C24" s="69"/>
    </row>
    <row r="25" spans="1:3" x14ac:dyDescent="0.2">
      <c r="A25" s="51"/>
      <c r="B25" s="49"/>
      <c r="C25" s="53"/>
    </row>
    <row r="26" spans="1:3" x14ac:dyDescent="0.2">
      <c r="A26" s="31" t="s">
        <v>52</v>
      </c>
      <c r="B26" s="49"/>
      <c r="C26" s="53"/>
    </row>
    <row r="27" spans="1:3" x14ac:dyDescent="0.2">
      <c r="A27" s="31" t="s">
        <v>53</v>
      </c>
      <c r="B27" s="52" t="s">
        <v>54</v>
      </c>
      <c r="C27" s="53"/>
    </row>
    <row r="28" spans="1:3" x14ac:dyDescent="0.2">
      <c r="A28" s="38">
        <v>1</v>
      </c>
      <c r="B28" s="49"/>
      <c r="C28" s="50"/>
    </row>
    <row r="29" spans="1:3" x14ac:dyDescent="0.2">
      <c r="A29" s="38">
        <v>2</v>
      </c>
      <c r="B29" s="49"/>
      <c r="C29" s="50"/>
    </row>
    <row r="30" spans="1:3" x14ac:dyDescent="0.2">
      <c r="A30" s="40" t="s">
        <v>55</v>
      </c>
      <c r="B30" s="58" t="s">
        <v>56</v>
      </c>
      <c r="C30" s="53"/>
    </row>
    <row r="31" spans="1:3" x14ac:dyDescent="0.2">
      <c r="A31" s="57">
        <v>1</v>
      </c>
      <c r="B31" s="56" t="s">
        <v>67</v>
      </c>
      <c r="C31" s="50">
        <v>2.1776799999999996</v>
      </c>
    </row>
    <row r="32" spans="1:3" x14ac:dyDescent="0.2">
      <c r="A32" s="57">
        <v>2</v>
      </c>
      <c r="B32" s="56" t="s">
        <v>66</v>
      </c>
      <c r="C32" s="50">
        <v>2.0423299999999998</v>
      </c>
    </row>
    <row r="33" spans="1:3" x14ac:dyDescent="0.2">
      <c r="A33" s="57">
        <v>3</v>
      </c>
      <c r="B33" s="56" t="s">
        <v>83</v>
      </c>
      <c r="C33" s="50">
        <v>1.8884599999999998</v>
      </c>
    </row>
    <row r="34" spans="1:3" x14ac:dyDescent="0.2">
      <c r="A34" s="57">
        <v>4</v>
      </c>
      <c r="B34" s="56" t="s">
        <v>63</v>
      </c>
      <c r="C34" s="50">
        <v>0</v>
      </c>
    </row>
    <row r="35" spans="1:3" x14ac:dyDescent="0.2">
      <c r="A35" s="57">
        <v>5</v>
      </c>
      <c r="B35" s="56" t="s">
        <v>63</v>
      </c>
      <c r="C35" s="50">
        <v>0</v>
      </c>
    </row>
    <row r="36" spans="1:3" x14ac:dyDescent="0.2">
      <c r="A36" s="57">
        <v>6</v>
      </c>
      <c r="B36" s="56" t="s">
        <v>63</v>
      </c>
      <c r="C36" s="50">
        <v>0</v>
      </c>
    </row>
    <row r="37" spans="1:3" x14ac:dyDescent="0.2">
      <c r="A37" s="36" t="s">
        <v>65</v>
      </c>
      <c r="B37" s="55"/>
      <c r="C37" s="69">
        <f>SUM(C28:C36)</f>
        <v>6.1084699999999987</v>
      </c>
    </row>
    <row r="38" spans="1:3" x14ac:dyDescent="0.2">
      <c r="A38" s="36"/>
      <c r="B38" s="56"/>
      <c r="C38" s="53"/>
    </row>
    <row r="39" spans="1:3" x14ac:dyDescent="0.2">
      <c r="A39" s="31" t="s">
        <v>57</v>
      </c>
      <c r="B39" s="49"/>
      <c r="C39" s="53"/>
    </row>
    <row r="40" spans="1:3" x14ac:dyDescent="0.2">
      <c r="A40" s="31" t="s">
        <v>53</v>
      </c>
      <c r="B40" s="52" t="s">
        <v>58</v>
      </c>
      <c r="C40" s="53"/>
    </row>
    <row r="41" spans="1:3" x14ac:dyDescent="0.2">
      <c r="A41" s="38">
        <v>1</v>
      </c>
      <c r="B41" s="34" t="s">
        <v>63</v>
      </c>
      <c r="C41" s="50">
        <v>0</v>
      </c>
    </row>
    <row r="42" spans="1:3" x14ac:dyDescent="0.2">
      <c r="A42" s="38">
        <v>2</v>
      </c>
      <c r="B42" s="34" t="s">
        <v>63</v>
      </c>
      <c r="C42" s="50">
        <v>0</v>
      </c>
    </row>
    <row r="43" spans="1:3" x14ac:dyDescent="0.2">
      <c r="A43" s="38">
        <v>3</v>
      </c>
      <c r="B43" s="34" t="s">
        <v>63</v>
      </c>
      <c r="C43" s="50">
        <v>0</v>
      </c>
    </row>
    <row r="44" spans="1:3" x14ac:dyDescent="0.2">
      <c r="A44" s="38">
        <v>4</v>
      </c>
      <c r="B44" s="34" t="s">
        <v>63</v>
      </c>
      <c r="C44" s="50">
        <v>0</v>
      </c>
    </row>
    <row r="45" spans="1:3" x14ac:dyDescent="0.2">
      <c r="A45" s="38">
        <v>5</v>
      </c>
      <c r="B45" s="34" t="s">
        <v>63</v>
      </c>
      <c r="C45" s="50">
        <v>0</v>
      </c>
    </row>
    <row r="46" spans="1:3" x14ac:dyDescent="0.2">
      <c r="A46" s="38">
        <v>6</v>
      </c>
      <c r="B46" s="34" t="s">
        <v>63</v>
      </c>
      <c r="C46" s="50">
        <v>0</v>
      </c>
    </row>
    <row r="47" spans="1:3" x14ac:dyDescent="0.2">
      <c r="A47" s="38">
        <v>7</v>
      </c>
      <c r="B47" s="34" t="s">
        <v>63</v>
      </c>
      <c r="C47" s="50">
        <v>0</v>
      </c>
    </row>
    <row r="48" spans="1:3" x14ac:dyDescent="0.2">
      <c r="A48" s="38">
        <v>8</v>
      </c>
      <c r="B48" s="34" t="s">
        <v>63</v>
      </c>
      <c r="C48" s="50">
        <v>0</v>
      </c>
    </row>
    <row r="49" spans="1:3" x14ac:dyDescent="0.2">
      <c r="A49" s="40" t="s">
        <v>55</v>
      </c>
      <c r="B49" s="52" t="s">
        <v>59</v>
      </c>
      <c r="C49" s="53"/>
    </row>
    <row r="50" spans="1:3" x14ac:dyDescent="0.2">
      <c r="A50" s="57">
        <v>1</v>
      </c>
      <c r="B50" s="34" t="s">
        <v>91</v>
      </c>
      <c r="C50" s="50">
        <v>23.613839999999996</v>
      </c>
    </row>
    <row r="51" spans="1:3" x14ac:dyDescent="0.2">
      <c r="A51" s="57">
        <v>2</v>
      </c>
      <c r="B51" s="34" t="s">
        <v>92</v>
      </c>
      <c r="C51" s="50">
        <v>15.3064</v>
      </c>
    </row>
    <row r="52" spans="1:3" x14ac:dyDescent="0.2">
      <c r="A52" s="57">
        <v>3</v>
      </c>
      <c r="B52" s="34" t="s">
        <v>93</v>
      </c>
      <c r="C52" s="50">
        <v>12.911490000000002</v>
      </c>
    </row>
    <row r="53" spans="1:3" x14ac:dyDescent="0.2">
      <c r="A53" s="57">
        <v>4</v>
      </c>
      <c r="B53" s="34" t="s">
        <v>94</v>
      </c>
      <c r="C53" s="50">
        <v>7.2201100000000009</v>
      </c>
    </row>
    <row r="54" spans="1:3" x14ac:dyDescent="0.2">
      <c r="A54" s="57">
        <v>5</v>
      </c>
      <c r="B54" s="34" t="s">
        <v>90</v>
      </c>
      <c r="C54" s="50">
        <v>6.2062299999999988</v>
      </c>
    </row>
    <row r="55" spans="1:3" x14ac:dyDescent="0.2">
      <c r="A55" s="57">
        <v>6</v>
      </c>
      <c r="B55" s="34" t="s">
        <v>36</v>
      </c>
      <c r="C55" s="50">
        <f>'חסכון לילד-נספח 1 '!C27-C50-C51-C52-C53-C54</f>
        <v>7.9026100000000197</v>
      </c>
    </row>
    <row r="56" spans="1:3" x14ac:dyDescent="0.2">
      <c r="A56" s="57">
        <v>7</v>
      </c>
      <c r="B56" s="34" t="s">
        <v>63</v>
      </c>
      <c r="C56" s="50">
        <v>0</v>
      </c>
    </row>
    <row r="57" spans="1:3" x14ac:dyDescent="0.2">
      <c r="A57" s="57">
        <v>8</v>
      </c>
      <c r="B57" s="34" t="s">
        <v>63</v>
      </c>
      <c r="C57" s="50">
        <v>0</v>
      </c>
    </row>
    <row r="58" spans="1:3" x14ac:dyDescent="0.2">
      <c r="A58" s="40" t="s">
        <v>60</v>
      </c>
      <c r="B58" s="55"/>
      <c r="C58" s="69">
        <f>SUM(C41:C57)</f>
        <v>73.160680000000013</v>
      </c>
    </row>
    <row r="59" spans="1:3" x14ac:dyDescent="0.2">
      <c r="A59" s="54"/>
      <c r="B59" s="55"/>
      <c r="C59" s="69"/>
    </row>
    <row r="60" spans="1:3" x14ac:dyDescent="0.2">
      <c r="A60" s="36" t="s">
        <v>61</v>
      </c>
      <c r="B60" s="56"/>
      <c r="C60" s="69">
        <f>C58+C37+C24+C20+C16</f>
        <v>85.199363727298348</v>
      </c>
    </row>
    <row r="61" spans="1:3" x14ac:dyDescent="0.2">
      <c r="A61" s="54"/>
      <c r="B61" s="55"/>
      <c r="C61" s="53"/>
    </row>
    <row r="62" spans="1:3" ht="15" thickBot="1" x14ac:dyDescent="0.25">
      <c r="A62" s="59" t="s">
        <v>62</v>
      </c>
      <c r="B62" s="60"/>
      <c r="C62" s="69">
        <f>'חסכון לילד-נספח 1 '!C41</f>
        <v>126253</v>
      </c>
    </row>
    <row r="64" spans="1:3" x14ac:dyDescent="0.2">
      <c r="C64" s="19"/>
    </row>
    <row r="66" spans="3:3" x14ac:dyDescent="0.2">
      <c r="C66" s="19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2019-04-07T08:02:39+00:00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BC80C3-961F-45B8-86F0-D0E1A6C15DAB}"/>
</file>

<file path=customXml/itemProps2.xml><?xml version="1.0" encoding="utf-8"?>
<ds:datastoreItem xmlns:ds="http://schemas.openxmlformats.org/officeDocument/2006/customXml" ds:itemID="{0182D4C6-C307-49A7-97FD-1C1EDA8D45E8}"/>
</file>

<file path=customXml/itemProps3.xml><?xml version="1.0" encoding="utf-8"?>
<ds:datastoreItem xmlns:ds="http://schemas.openxmlformats.org/officeDocument/2006/customXml" ds:itemID="{98A11C6F-8E8F-46F5-B4A7-A96199942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1</vt:i4>
      </vt:variant>
    </vt:vector>
  </HeadingPairs>
  <TitlesOfParts>
    <vt:vector size="9" baseType="lpstr">
      <vt:lpstr>5235</vt:lpstr>
      <vt:lpstr>5236</vt:lpstr>
      <vt:lpstr>5237</vt:lpstr>
      <vt:lpstr>5238</vt:lpstr>
      <vt:lpstr>חסכון לילד-נספח 1 </vt:lpstr>
      <vt:lpstr>חסכון לילד-נספח 2</vt:lpstr>
      <vt:lpstr>חסכון לילד- נספח 3</vt:lpstr>
      <vt:lpstr>גיליון1</vt:lpstr>
      <vt:lpstr>'חסכון לילד-נספח 1 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