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workbookProtection lockStructure="1"/>
  <bookViews>
    <workbookView xWindow="600" yWindow="105" windowWidth="17400" windowHeight="10920" tabRatio="774"/>
  </bookViews>
  <sheets>
    <sheet name="164" sheetId="2" r:id="rId1"/>
    <sheet name="164-נספח 2" sheetId="47" r:id="rId2"/>
    <sheet name="164-נספח 3" sheetId="48" r:id="rId3"/>
    <sheet name="גיליון1" sheetId="83" r:id="rId4"/>
  </sheets>
  <definedNames>
    <definedName name="_xlnm.Print_Area" localSheetId="0">'164'!$A$1:$C$42</definedName>
  </definedNames>
  <calcPr calcId="145621"/>
</workbook>
</file>

<file path=xl/calcChain.xml><?xml version="1.0" encoding="utf-8"?>
<calcChain xmlns="http://schemas.openxmlformats.org/spreadsheetml/2006/main">
  <c r="C56" i="48" l="1"/>
  <c r="D46" i="47"/>
  <c r="D30" i="47"/>
  <c r="D19" i="47"/>
  <c r="D17" i="47"/>
  <c r="C39" i="2" l="1"/>
  <c r="C62" i="48" l="1"/>
  <c r="D69" i="47"/>
  <c r="C14" i="2"/>
  <c r="C58" i="48" l="1"/>
  <c r="C37" i="48"/>
  <c r="D35" i="47"/>
  <c r="D10" i="47"/>
  <c r="D67" i="47" s="1"/>
  <c r="C31" i="2"/>
  <c r="C21" i="2"/>
  <c r="C38" i="2" s="1"/>
  <c r="C16" i="2"/>
  <c r="C12" i="2"/>
  <c r="C8" i="2"/>
  <c r="C60" i="48" l="1"/>
  <c r="C35" i="2"/>
</calcChain>
</file>

<file path=xl/sharedStrings.xml><?xml version="1.0" encoding="utf-8"?>
<sst xmlns="http://schemas.openxmlformats.org/spreadsheetml/2006/main" count="159" uniqueCount="94">
  <si>
    <t xml:space="preserve">אלפי ₪ </t>
  </si>
  <si>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</si>
  <si>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</si>
  <si>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</si>
  <si>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</si>
  <si>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</si>
  <si>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</si>
  <si>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</si>
  <si>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UBS</t>
  </si>
  <si>
    <t>בנק לאומי</t>
  </si>
  <si>
    <t>PSAGOT</t>
  </si>
  <si>
    <t>CANTOR</t>
  </si>
  <si>
    <t>סך תשלומים למנהלי תיקים זרים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</si>
  <si>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</si>
  <si>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</si>
  <si>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</si>
  <si>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</si>
  <si>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</si>
  <si>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</si>
  <si>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</si>
  <si>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</si>
  <si>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</si>
  <si>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</si>
  <si>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</si>
  <si>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</si>
  <si>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</si>
  <si>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</si>
  <si>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</si>
  <si>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</si>
  <si>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</si>
  <si>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</si>
  <si>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</si>
  <si>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</si>
  <si>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</si>
  <si>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</si>
  <si>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ברוקראז'- עמלות קניה ומכירה בגין עיסקאות בניירות ערך סחירים</t>
  </si>
  <si>
    <t>צדדים קשורים</t>
  </si>
  <si>
    <t>צדדים שאינם קשורים</t>
  </si>
  <si>
    <t>אחרים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</si>
  <si>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</si>
  <si>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</si>
  <si>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</si>
  <si>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</si>
  <si>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</si>
  <si>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</si>
  <si>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</si>
  <si>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</si>
  <si>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</si>
  <si>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</si>
  <si>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</si>
  <si>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</si>
  <si>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</si>
  <si>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</si>
  <si>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</si>
  <si>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</si>
  <si>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</si>
  <si>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</si>
  <si>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</si>
  <si>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</si>
  <si>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</si>
  <si>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תשלום בגין השקעה בתעודת סל</t>
  </si>
  <si>
    <t>תעודת סל ישראלית</t>
  </si>
  <si>
    <t>תעודת סל זרה</t>
  </si>
  <si>
    <t>סך תשלומים בגין השקעה בתעודות סל</t>
  </si>
  <si>
    <t>סך הכל עמלות ניהול חיצוני</t>
  </si>
  <si>
    <t>סך נכסים לסוף תקופה</t>
  </si>
  <si>
    <t/>
  </si>
  <si>
    <t>יו בנק</t>
  </si>
  <si>
    <t>גוף 1</t>
  </si>
  <si>
    <t>גוף 2</t>
  </si>
  <si>
    <t xml:space="preserve">סך תשלומים בגין השקעת בקרנות נאמנות </t>
  </si>
  <si>
    <t>NEUBERGER BERMAN</t>
  </si>
  <si>
    <t>UBS FUND MANAGEMENT LUX</t>
  </si>
  <si>
    <t>EURIZON CAPITAL</t>
  </si>
  <si>
    <t>NOMURA ASSET MANAGEMENT</t>
  </si>
  <si>
    <t>UBS ASSET MANAGEMEN ETF</t>
  </si>
  <si>
    <t xml:space="preserve">שם הקופה: </t>
  </si>
  <si>
    <t>מגדל קופת גמל מרכזית לפיצויים- מספר באוצר 745</t>
  </si>
  <si>
    <t>מגדל מקפת קרנות פנסיה וקופות גמל בע"מ</t>
  </si>
  <si>
    <t>נספח 3- פירוט עמלות ניהול חיצוני לשנה המסתיימת ביום:</t>
  </si>
  <si>
    <t xml:space="preserve">נספח 2 - פירוט עמלות והוצאות לשנה המסתיימת ביום </t>
  </si>
  <si>
    <t xml:space="preserve">נספח 1 - סך התשלומים ששולמו בעד כל סוג של הוצאה ישירה לשנה המסתיימת ביום </t>
  </si>
  <si>
    <t>31.12.2018</t>
  </si>
  <si>
    <t>שיעור סך הוצאות ישירות ממתוך יתרת נכסים ממוצעת (באחוזים)</t>
  </si>
  <si>
    <t>בנק איגוד</t>
  </si>
  <si>
    <t>PIONEER ASSET MANAGEMENT</t>
  </si>
  <si>
    <t>Source Markets PLC/Ireland</t>
  </si>
  <si>
    <t>IBI</t>
  </si>
  <si>
    <t>מיטב דש</t>
  </si>
  <si>
    <t>אוסקר גרוס</t>
  </si>
  <si>
    <t>BlackRock Inc</t>
  </si>
  <si>
    <t>Deutsche Bank</t>
  </si>
  <si>
    <t>State Street Corp</t>
  </si>
  <si>
    <t>VANGUARD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</si>
</sst>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u/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5" fillId="0" borderId="0"/>
    <xf numFmtId="0" fontId="8" fillId="0" borderId="0"/>
  </cellStyleXfs>
  <cellXfs count="83">
    <xf numFmtId="0" fontId="0" fillId="0" borderId="0" xfId="0"/>
    <xf numFmtId="0" fontId="2" fillId="0" borderId="0" xfId="0" applyFont="1" applyAlignment="1"/>
    <xf numFmtId="165" fontId="0" fillId="0" borderId="0" xfId="1" applyNumberFormat="1" applyFont="1"/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right"/>
    </xf>
    <xf numFmtId="165" fontId="0" fillId="3" borderId="3" xfId="1" applyNumberFormat="1" applyFont="1" applyFill="1" applyBorder="1"/>
    <xf numFmtId="165" fontId="0" fillId="2" borderId="3" xfId="1" applyNumberFormat="1" applyFont="1" applyFill="1" applyBorder="1"/>
    <xf numFmtId="0" fontId="2" fillId="2" borderId="4" xfId="0" applyFont="1" applyFill="1" applyBorder="1" applyAlignment="1"/>
    <xf numFmtId="0" fontId="4" fillId="0" borderId="0" xfId="0" applyFont="1" applyAlignment="1"/>
    <xf numFmtId="0" fontId="4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0" fillId="2" borderId="8" xfId="0" applyFill="1" applyBorder="1" applyAlignment="1"/>
    <xf numFmtId="0" fontId="2" fillId="2" borderId="10" xfId="0" applyFont="1" applyFill="1" applyBorder="1" applyAlignment="1"/>
    <xf numFmtId="0" fontId="4" fillId="2" borderId="13" xfId="0" applyFont="1" applyFill="1" applyBorder="1" applyAlignment="1"/>
    <xf numFmtId="0" fontId="0" fillId="2" borderId="4" xfId="0" applyFill="1" applyBorder="1" applyAlignment="1"/>
    <xf numFmtId="0" fontId="3" fillId="2" borderId="4" xfId="0" applyFont="1" applyFill="1" applyBorder="1" applyAlignment="1"/>
    <xf numFmtId="0" fontId="2" fillId="2" borderId="14" xfId="0" applyFont="1" applyFill="1" applyBorder="1" applyAlignment="1"/>
    <xf numFmtId="165" fontId="0" fillId="0" borderId="0" xfId="0" applyNumberFormat="1"/>
    <xf numFmtId="0" fontId="4" fillId="0" borderId="0" xfId="0" applyFont="1"/>
    <xf numFmtId="0" fontId="2" fillId="0" borderId="0" xfId="0" applyFont="1" applyFill="1" applyBorder="1" applyAlignment="1"/>
    <xf numFmtId="0" fontId="0" fillId="2" borderId="13" xfId="0" applyFill="1" applyBorder="1" applyAlignment="1"/>
    <xf numFmtId="0" fontId="0" fillId="2" borderId="7" xfId="0" applyFill="1" applyBorder="1" applyAlignment="1"/>
    <xf numFmtId="0" fontId="6" fillId="0" borderId="0" xfId="0" applyFont="1"/>
    <xf numFmtId="0" fontId="2" fillId="2" borderId="8" xfId="0" applyFont="1" applyFill="1" applyBorder="1" applyAlignment="1">
      <alignment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165" fontId="0" fillId="2" borderId="3" xfId="1" applyNumberFormat="1" applyFont="1" applyFill="1" applyBorder="1" applyAlignment="1">
      <alignment horizontal="right"/>
    </xf>
    <xf numFmtId="0" fontId="5" fillId="2" borderId="21" xfId="0" applyNumberFormat="1" applyFont="1" applyFill="1" applyBorder="1" applyAlignment="1">
      <alignment horizontal="right" readingOrder="2"/>
    </xf>
    <xf numFmtId="0" fontId="5" fillId="2" borderId="9" xfId="0" applyFont="1" applyFill="1" applyBorder="1" applyAlignment="1">
      <alignment horizontal="right"/>
    </xf>
    <xf numFmtId="165" fontId="0" fillId="3" borderId="3" xfId="1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20" xfId="0" applyNumberFormat="1" applyFont="1" applyFill="1" applyBorder="1" applyAlignment="1">
      <alignment horizontal="right" readingOrder="2"/>
    </xf>
    <xf numFmtId="0" fontId="5" fillId="2" borderId="7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165" fontId="0" fillId="3" borderId="5" xfId="1" applyNumberFormat="1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5" fillId="2" borderId="24" xfId="0" applyFont="1" applyFill="1" applyBorder="1" applyAlignment="1">
      <alignment horizontal="right"/>
    </xf>
    <xf numFmtId="0" fontId="5" fillId="2" borderId="17" xfId="0" applyNumberFormat="1" applyFont="1" applyFill="1" applyBorder="1" applyAlignment="1">
      <alignment horizontal="right" readingOrder="2"/>
    </xf>
    <xf numFmtId="0" fontId="2" fillId="2" borderId="9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right"/>
    </xf>
    <xf numFmtId="0" fontId="2" fillId="2" borderId="28" xfId="0" applyFont="1" applyFill="1" applyBorder="1" applyAlignment="1">
      <alignment horizontal="right"/>
    </xf>
    <xf numFmtId="0" fontId="2" fillId="2" borderId="29" xfId="0" applyFont="1" applyFill="1" applyBorder="1" applyAlignment="1">
      <alignment horizontal="right"/>
    </xf>
    <xf numFmtId="0" fontId="5" fillId="2" borderId="8" xfId="0" applyNumberFormat="1" applyFont="1" applyFill="1" applyBorder="1" applyAlignment="1">
      <alignment horizontal="right" readingOrder="2"/>
    </xf>
    <xf numFmtId="0" fontId="2" fillId="2" borderId="0" xfId="0" applyFont="1" applyFill="1" applyBorder="1" applyAlignment="1">
      <alignment horizontal="right"/>
    </xf>
    <xf numFmtId="0" fontId="5" fillId="2" borderId="29" xfId="0" applyNumberFormat="1" applyFont="1" applyFill="1" applyBorder="1" applyAlignment="1">
      <alignment horizontal="right" readingOrder="2"/>
    </xf>
    <xf numFmtId="165" fontId="2" fillId="4" borderId="3" xfId="1" applyNumberFormat="1" applyFont="1" applyFill="1" applyBorder="1" applyAlignment="1">
      <alignment horizontal="right"/>
    </xf>
    <xf numFmtId="165" fontId="9" fillId="2" borderId="3" xfId="1" applyNumberFormat="1" applyFont="1" applyFill="1" applyBorder="1" applyAlignment="1">
      <alignment horizontal="right"/>
    </xf>
    <xf numFmtId="165" fontId="4" fillId="3" borderId="11" xfId="1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/>
    </xf>
    <xf numFmtId="165" fontId="4" fillId="3" borderId="27" xfId="1" applyNumberFormat="1" applyFont="1" applyFill="1" applyBorder="1" applyAlignment="1">
      <alignment horizontal="right"/>
    </xf>
    <xf numFmtId="165" fontId="4" fillId="4" borderId="3" xfId="1" applyNumberFormat="1" applyFont="1" applyFill="1" applyBorder="1" applyProtection="1"/>
    <xf numFmtId="10" fontId="4" fillId="4" borderId="3" xfId="2" applyNumberFormat="1" applyFont="1" applyFill="1" applyBorder="1" applyProtection="1"/>
    <xf numFmtId="165" fontId="4" fillId="4" borderId="3" xfId="1" applyNumberFormat="1" applyFont="1" applyFill="1" applyBorder="1"/>
    <xf numFmtId="165" fontId="4" fillId="4" borderId="11" xfId="1" applyNumberFormat="1" applyFont="1" applyFill="1" applyBorder="1"/>
    <xf numFmtId="0" fontId="10" fillId="0" borderId="0" xfId="0" applyFont="1" applyFill="1" applyBorder="1" applyAlignment="1">
      <alignment horizontal="right"/>
    </xf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165" fontId="2" fillId="2" borderId="1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" xfId="3"/>
    <cellStyle name="Normal 3" xfId="4"/>
    <cellStyle name="Normal 5" xfId="5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theme="5" tint="0.39997558519241921"/>
  </sheetPr>
  <dimension ref="A1:H60"/>
  <sheetViews>
    <sheetView rightToLeft="1" tabSelected="1" workbookViewId="0">
      <selection activeCell="C16" activeCellId="2" sqref="C8 C12 C16"/>
    </sheetView>
  </sheetViews>
  <sheetFormatPr defaultRowHeight="14.25" x14ac:dyDescent="0.2"/>
  <cols>
    <col min="1" max="1" width="1.875" bestFit="1" customWidth="1"/>
    <col min="2" max="2" width="58.375" customWidth="1"/>
    <col min="3" max="3" width="10.875" bestFit="1" customWidth="1"/>
  </cols>
  <sheetData>
    <row r="1" spans="1:3" ht="15" x14ac:dyDescent="0.25">
      <c r="B1" s="23" t="s">
        <v>78</v>
      </c>
    </row>
    <row r="2" spans="1:3" x14ac:dyDescent="0.2">
      <c r="B2" s="1" t="s">
        <v>81</v>
      </c>
      <c r="C2" s="4" t="s">
        <v>82</v>
      </c>
    </row>
    <row r="3" spans="1:3" x14ac:dyDescent="0.2">
      <c r="B3" s="3"/>
    </row>
    <row r="4" spans="1:3" ht="15" x14ac:dyDescent="0.25">
      <c r="B4" s="8" t="s">
        <v>5</v>
      </c>
      <c r="C4" s="2"/>
    </row>
    <row r="5" spans="1:3" ht="16.5" thickBot="1" x14ac:dyDescent="0.3">
      <c r="B5" s="76" t="s">
        <v>77</v>
      </c>
      <c r="C5" s="2"/>
    </row>
    <row r="6" spans="1:3" ht="14.25" customHeight="1" x14ac:dyDescent="0.2">
      <c r="A6" s="77"/>
      <c r="B6" s="79"/>
      <c r="C6" s="81" t="s">
        <v>0</v>
      </c>
    </row>
    <row r="7" spans="1:3" x14ac:dyDescent="0.2">
      <c r="A7" s="78"/>
      <c r="B7" s="80"/>
      <c r="C7" s="82"/>
    </row>
    <row r="8" spans="1:3" ht="15" x14ac:dyDescent="0.25">
      <c r="A8" s="14">
        <v>1</v>
      </c>
      <c r="B8" s="9" t="s">
        <v>13</v>
      </c>
      <c r="C8" s="72">
        <f t="shared" ref="C8" si="0">SUM(C9:C10)</f>
        <v>58.03777755799927</v>
      </c>
    </row>
    <row r="9" spans="1:3" x14ac:dyDescent="0.2">
      <c r="A9" s="7"/>
      <c r="B9" s="10" t="s">
        <v>14</v>
      </c>
      <c r="C9" s="5">
        <v>0.64472234869849998</v>
      </c>
    </row>
    <row r="10" spans="1:3" x14ac:dyDescent="0.2">
      <c r="A10" s="7"/>
      <c r="B10" s="10" t="s">
        <v>15</v>
      </c>
      <c r="C10" s="5">
        <v>57.393055209300769</v>
      </c>
    </row>
    <row r="11" spans="1:3" x14ac:dyDescent="0.2">
      <c r="A11" s="7"/>
      <c r="B11" s="10"/>
      <c r="C11" s="6"/>
    </row>
    <row r="12" spans="1:3" ht="15" x14ac:dyDescent="0.25">
      <c r="A12" s="14">
        <v>2</v>
      </c>
      <c r="B12" s="9" t="s">
        <v>16</v>
      </c>
      <c r="C12" s="72">
        <f t="shared" ref="C12" si="1">SUM(C13:C14)</f>
        <v>42.471311846196699</v>
      </c>
    </row>
    <row r="13" spans="1:3" x14ac:dyDescent="0.2">
      <c r="A13" s="7"/>
      <c r="B13" s="11" t="s">
        <v>1</v>
      </c>
      <c r="C13" s="5">
        <v>0</v>
      </c>
    </row>
    <row r="14" spans="1:3" x14ac:dyDescent="0.2">
      <c r="A14" s="7"/>
      <c r="B14" s="11" t="s">
        <v>2</v>
      </c>
      <c r="C14" s="5">
        <f>30.6243018461967+11.84701</f>
        <v>42.471311846196699</v>
      </c>
    </row>
    <row r="15" spans="1:3" x14ac:dyDescent="0.2">
      <c r="A15" s="21"/>
      <c r="B15" s="22"/>
      <c r="C15" s="6"/>
    </row>
    <row r="16" spans="1:3" ht="15" x14ac:dyDescent="0.25">
      <c r="A16" s="14">
        <v>3</v>
      </c>
      <c r="B16" s="9" t="s">
        <v>7</v>
      </c>
      <c r="C16" s="72">
        <f t="shared" ref="C16" si="2">SUM(C17:C19)</f>
        <v>2.1045999999999996</v>
      </c>
    </row>
    <row r="17" spans="1:3" ht="25.5" x14ac:dyDescent="0.2">
      <c r="A17" s="7" t="s">
        <v>17</v>
      </c>
      <c r="B17" s="24" t="s">
        <v>18</v>
      </c>
      <c r="C17" s="5">
        <v>2.1045999999999996</v>
      </c>
    </row>
    <row r="18" spans="1:3" x14ac:dyDescent="0.2">
      <c r="A18" s="7" t="s">
        <v>19</v>
      </c>
      <c r="B18" s="24" t="s">
        <v>20</v>
      </c>
      <c r="C18" s="5">
        <v>0</v>
      </c>
    </row>
    <row r="19" spans="1:3" x14ac:dyDescent="0.2">
      <c r="A19" s="7" t="s">
        <v>21</v>
      </c>
      <c r="B19" s="10" t="s">
        <v>3</v>
      </c>
      <c r="C19" s="5">
        <v>0</v>
      </c>
    </row>
    <row r="20" spans="1:3" x14ac:dyDescent="0.2">
      <c r="A20" s="15"/>
      <c r="B20" s="12"/>
      <c r="C20" s="6"/>
    </row>
    <row r="21" spans="1:3" ht="15" x14ac:dyDescent="0.25">
      <c r="A21" s="16">
        <v>4</v>
      </c>
      <c r="B21" s="9" t="s">
        <v>22</v>
      </c>
      <c r="C21" s="72">
        <f t="shared" ref="C21" si="3">SUM(C22:C29)</f>
        <v>112.70239000000001</v>
      </c>
    </row>
    <row r="22" spans="1:3" x14ac:dyDescent="0.2">
      <c r="A22" s="7"/>
      <c r="B22" s="10" t="s">
        <v>23</v>
      </c>
      <c r="C22" s="5">
        <v>0</v>
      </c>
    </row>
    <row r="23" spans="1:3" x14ac:dyDescent="0.2">
      <c r="A23" s="7"/>
      <c r="B23" s="10" t="s">
        <v>24</v>
      </c>
      <c r="C23" s="5">
        <v>0</v>
      </c>
    </row>
    <row r="24" spans="1:3" x14ac:dyDescent="0.2">
      <c r="A24" s="7"/>
      <c r="B24" s="10" t="s">
        <v>25</v>
      </c>
      <c r="C24" s="5"/>
    </row>
    <row r="25" spans="1:3" x14ac:dyDescent="0.2">
      <c r="A25" s="7"/>
      <c r="B25" s="10" t="s">
        <v>12</v>
      </c>
      <c r="C25" s="5"/>
    </row>
    <row r="26" spans="1:3" x14ac:dyDescent="0.2">
      <c r="A26" s="7"/>
      <c r="B26" s="10" t="s">
        <v>6</v>
      </c>
      <c r="C26" s="5">
        <v>0</v>
      </c>
    </row>
    <row r="27" spans="1:3" x14ac:dyDescent="0.2">
      <c r="A27" s="7"/>
      <c r="B27" s="10" t="s">
        <v>26</v>
      </c>
      <c r="C27" s="5">
        <v>91.509460000000004</v>
      </c>
    </row>
    <row r="28" spans="1:3" x14ac:dyDescent="0.2">
      <c r="A28" s="7"/>
      <c r="B28" s="10" t="s">
        <v>27</v>
      </c>
      <c r="C28" s="5">
        <v>0</v>
      </c>
    </row>
    <row r="29" spans="1:3" x14ac:dyDescent="0.2">
      <c r="A29" s="7"/>
      <c r="B29" s="10" t="s">
        <v>28</v>
      </c>
      <c r="C29" s="5">
        <v>21.19293</v>
      </c>
    </row>
    <row r="30" spans="1:3" x14ac:dyDescent="0.2">
      <c r="A30" s="7"/>
      <c r="B30" s="10"/>
      <c r="C30" s="6"/>
    </row>
    <row r="31" spans="1:3" ht="15" x14ac:dyDescent="0.25">
      <c r="A31" s="7">
        <v>5</v>
      </c>
      <c r="B31" s="9" t="s">
        <v>29</v>
      </c>
      <c r="C31" s="72">
        <f t="shared" ref="C31" si="4">SUM(C32:C33)</f>
        <v>0</v>
      </c>
    </row>
    <row r="32" spans="1:3" x14ac:dyDescent="0.2">
      <c r="A32" s="7" t="s">
        <v>17</v>
      </c>
      <c r="B32" s="10" t="s">
        <v>30</v>
      </c>
      <c r="C32" s="5"/>
    </row>
    <row r="33" spans="1:8" x14ac:dyDescent="0.2">
      <c r="A33" s="7" t="s">
        <v>19</v>
      </c>
      <c r="B33" s="10" t="s">
        <v>31</v>
      </c>
      <c r="C33" s="5"/>
    </row>
    <row r="34" spans="1:8" x14ac:dyDescent="0.2">
      <c r="A34" s="7"/>
      <c r="B34" s="10"/>
      <c r="C34" s="6"/>
    </row>
    <row r="35" spans="1:8" ht="15" x14ac:dyDescent="0.25">
      <c r="A35" s="7"/>
      <c r="B35" s="10" t="s">
        <v>4</v>
      </c>
      <c r="C35" s="74">
        <f t="shared" ref="C35" si="5">C31+C21+C16+C12+C8</f>
        <v>215.31607940419599</v>
      </c>
    </row>
    <row r="36" spans="1:8" x14ac:dyDescent="0.2">
      <c r="A36" s="7"/>
      <c r="B36" s="10"/>
      <c r="C36" s="6"/>
    </row>
    <row r="37" spans="1:8" ht="15" x14ac:dyDescent="0.25">
      <c r="A37" s="7">
        <v>7</v>
      </c>
      <c r="B37" s="9" t="s">
        <v>32</v>
      </c>
      <c r="C37" s="6"/>
    </row>
    <row r="38" spans="1:8" ht="26.25" x14ac:dyDescent="0.25">
      <c r="A38" s="7" t="s">
        <v>17</v>
      </c>
      <c r="B38" s="24" t="s">
        <v>33</v>
      </c>
      <c r="C38" s="73">
        <f t="shared" ref="C38" si="6">(C33+C21+C17)/C41</f>
        <v>6.2467755977060283E-4</v>
      </c>
    </row>
    <row r="39" spans="1:8" ht="15" x14ac:dyDescent="0.25">
      <c r="A39" s="7" t="s">
        <v>19</v>
      </c>
      <c r="B39" s="10" t="s">
        <v>83</v>
      </c>
      <c r="C39" s="73">
        <f>C35/C60</f>
        <v>1.304546665439947E-3</v>
      </c>
    </row>
    <row r="40" spans="1:8" x14ac:dyDescent="0.2">
      <c r="A40" s="7"/>
      <c r="B40" s="10"/>
      <c r="C40" s="6"/>
    </row>
    <row r="41" spans="1:8" ht="15.75" thickBot="1" x14ac:dyDescent="0.3">
      <c r="A41" s="17"/>
      <c r="B41" s="13" t="s">
        <v>34</v>
      </c>
      <c r="C41" s="75">
        <v>183786</v>
      </c>
    </row>
    <row r="43" spans="1:8" x14ac:dyDescent="0.2">
      <c r="B43" s="20"/>
      <c r="F43" s="18"/>
      <c r="G43" s="18"/>
      <c r="H43" s="18"/>
    </row>
    <row r="44" spans="1:8" ht="15" x14ac:dyDescent="0.25">
      <c r="C44" s="19"/>
      <c r="D44" s="19"/>
      <c r="F44" s="18"/>
      <c r="G44" s="18"/>
      <c r="H44" s="18"/>
    </row>
    <row r="45" spans="1:8" ht="15" x14ac:dyDescent="0.25">
      <c r="C45" s="19"/>
      <c r="D45" s="19"/>
    </row>
    <row r="46" spans="1:8" x14ac:dyDescent="0.2">
      <c r="C46" s="2"/>
      <c r="D46" s="18"/>
    </row>
    <row r="47" spans="1:8" ht="15" x14ac:dyDescent="0.25">
      <c r="C47" s="19"/>
    </row>
    <row r="59" spans="3:3" ht="15" x14ac:dyDescent="0.25">
      <c r="C59" s="73"/>
    </row>
    <row r="60" spans="3:3" ht="15.75" thickBot="1" x14ac:dyDescent="0.3">
      <c r="C60" s="75">
        <v>165050.5</v>
      </c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rightToLeft="1" topLeftCell="A46" workbookViewId="0">
      <selection activeCell="H34" sqref="H34"/>
    </sheetView>
  </sheetViews>
  <sheetFormatPr defaultRowHeight="14.25" x14ac:dyDescent="0.2"/>
  <cols>
    <col min="1" max="1" width="4.5" customWidth="1"/>
    <col min="2" max="2" width="2.875" customWidth="1"/>
    <col min="3" max="3" width="34.375" bestFit="1" customWidth="1"/>
  </cols>
  <sheetData>
    <row r="1" spans="1:4" ht="15" x14ac:dyDescent="0.25">
      <c r="A1" s="23" t="s">
        <v>78</v>
      </c>
      <c r="B1" s="23"/>
    </row>
    <row r="2" spans="1:4" x14ac:dyDescent="0.2">
      <c r="A2" s="26" t="s">
        <v>80</v>
      </c>
      <c r="B2" s="1"/>
      <c r="C2" s="4"/>
      <c r="D2" s="4" t="s">
        <v>82</v>
      </c>
    </row>
    <row r="3" spans="1:4" x14ac:dyDescent="0.2">
      <c r="A3" s="26" t="s">
        <v>76</v>
      </c>
      <c r="B3" s="25"/>
      <c r="C3" s="27"/>
    </row>
    <row r="4" spans="1:4" ht="16.5" thickBot="1" x14ac:dyDescent="0.3">
      <c r="A4" s="76" t="s">
        <v>77</v>
      </c>
    </row>
    <row r="5" spans="1:4" x14ac:dyDescent="0.2">
      <c r="A5" s="28" t="s">
        <v>35</v>
      </c>
      <c r="B5" s="61"/>
      <c r="C5" s="29"/>
      <c r="D5" s="30" t="s">
        <v>0</v>
      </c>
    </row>
    <row r="6" spans="1:4" x14ac:dyDescent="0.2">
      <c r="A6" s="31" t="s">
        <v>36</v>
      </c>
      <c r="B6" s="62"/>
      <c r="C6" s="42"/>
      <c r="D6" s="32"/>
    </row>
    <row r="7" spans="1:4" x14ac:dyDescent="0.2">
      <c r="A7" s="33"/>
      <c r="B7" s="63">
        <v>1</v>
      </c>
      <c r="C7" s="39" t="s">
        <v>84</v>
      </c>
      <c r="D7" s="5">
        <v>0.64472234869849998</v>
      </c>
    </row>
    <row r="8" spans="1:4" x14ac:dyDescent="0.2">
      <c r="A8" s="33"/>
      <c r="B8" s="63">
        <v>2</v>
      </c>
      <c r="C8" s="39" t="s">
        <v>66</v>
      </c>
      <c r="D8" s="35">
        <v>0</v>
      </c>
    </row>
    <row r="9" spans="1:4" x14ac:dyDescent="0.2">
      <c r="A9" s="33"/>
      <c r="B9" s="63">
        <v>3</v>
      </c>
      <c r="C9" s="39" t="s">
        <v>66</v>
      </c>
      <c r="D9" s="35">
        <v>0</v>
      </c>
    </row>
    <row r="10" spans="1:4" x14ac:dyDescent="0.2">
      <c r="A10" s="36" t="s">
        <v>37</v>
      </c>
      <c r="B10" s="64"/>
      <c r="C10" s="34"/>
      <c r="D10" s="32">
        <f>SUM(D7:D9)</f>
        <v>0.64472234869849998</v>
      </c>
    </row>
    <row r="11" spans="1:4" x14ac:dyDescent="0.2">
      <c r="A11" s="38"/>
      <c r="B11" s="65">
        <v>1</v>
      </c>
      <c r="C11" s="39" t="s">
        <v>10</v>
      </c>
      <c r="D11" s="35">
        <v>13.153235148219832</v>
      </c>
    </row>
    <row r="12" spans="1:4" x14ac:dyDescent="0.2">
      <c r="A12" s="38"/>
      <c r="B12" s="63">
        <v>2</v>
      </c>
      <c r="C12" s="39" t="s">
        <v>11</v>
      </c>
      <c r="D12" s="35">
        <v>10.52</v>
      </c>
    </row>
    <row r="13" spans="1:4" x14ac:dyDescent="0.2">
      <c r="A13" s="38"/>
      <c r="B13" s="65">
        <v>3</v>
      </c>
      <c r="C13" s="39" t="s">
        <v>87</v>
      </c>
      <c r="D13" s="35">
        <v>5.6002063247991076</v>
      </c>
    </row>
    <row r="14" spans="1:4" x14ac:dyDescent="0.2">
      <c r="A14" s="38"/>
      <c r="B14" s="63">
        <v>4</v>
      </c>
      <c r="C14" s="39" t="s">
        <v>89</v>
      </c>
      <c r="D14" s="35">
        <v>5.4131016974008608</v>
      </c>
    </row>
    <row r="15" spans="1:4" x14ac:dyDescent="0.2">
      <c r="A15" s="38"/>
      <c r="B15" s="65">
        <v>5</v>
      </c>
      <c r="C15" s="39" t="s">
        <v>88</v>
      </c>
      <c r="D15" s="35">
        <v>4.2442979148902404</v>
      </c>
    </row>
    <row r="16" spans="1:4" x14ac:dyDescent="0.2">
      <c r="A16" s="38"/>
      <c r="B16" s="63">
        <v>6</v>
      </c>
      <c r="C16" s="39" t="s">
        <v>9</v>
      </c>
      <c r="D16" s="35">
        <v>3.9211158401557511</v>
      </c>
    </row>
    <row r="17" spans="1:4" x14ac:dyDescent="0.2">
      <c r="A17" s="38"/>
      <c r="B17" s="65">
        <v>7</v>
      </c>
      <c r="C17" s="39" t="s">
        <v>66</v>
      </c>
      <c r="D17" s="35">
        <f>'164'!C10-D11-D12-D13-D14-D15-D16</f>
        <v>14.541098283834978</v>
      </c>
    </row>
    <row r="18" spans="1:4" x14ac:dyDescent="0.2">
      <c r="A18" s="38"/>
      <c r="B18" s="63">
        <v>8</v>
      </c>
      <c r="C18" s="39" t="s">
        <v>66</v>
      </c>
      <c r="D18" s="35">
        <v>0</v>
      </c>
    </row>
    <row r="19" spans="1:4" x14ac:dyDescent="0.2">
      <c r="A19" s="40" t="s">
        <v>39</v>
      </c>
      <c r="B19" s="64"/>
      <c r="C19" s="37"/>
      <c r="D19" s="66">
        <f>SUM(D10:D18)</f>
        <v>58.037777557999263</v>
      </c>
    </row>
    <row r="20" spans="1:4" x14ac:dyDescent="0.2">
      <c r="A20" s="40"/>
      <c r="B20" s="41"/>
      <c r="C20" s="41"/>
      <c r="D20" s="32"/>
    </row>
    <row r="21" spans="1:4" x14ac:dyDescent="0.2">
      <c r="A21" s="40" t="s">
        <v>40</v>
      </c>
      <c r="B21" s="41"/>
      <c r="C21" s="42"/>
      <c r="D21" s="32"/>
    </row>
    <row r="22" spans="1:4" x14ac:dyDescent="0.2">
      <c r="A22" s="40" t="s">
        <v>36</v>
      </c>
      <c r="B22" s="41"/>
      <c r="C22" s="34"/>
      <c r="D22" s="67"/>
    </row>
    <row r="23" spans="1:4" x14ac:dyDescent="0.2">
      <c r="A23" s="54"/>
      <c r="B23" s="39">
        <v>1</v>
      </c>
      <c r="C23" s="39" t="s">
        <v>66</v>
      </c>
      <c r="D23" s="35">
        <v>0</v>
      </c>
    </row>
    <row r="24" spans="1:4" x14ac:dyDescent="0.2">
      <c r="A24" s="54"/>
      <c r="B24" s="39">
        <v>2</v>
      </c>
      <c r="C24" s="39" t="s">
        <v>66</v>
      </c>
      <c r="D24" s="35">
        <v>0</v>
      </c>
    </row>
    <row r="25" spans="1:4" x14ac:dyDescent="0.2">
      <c r="A25" s="54"/>
      <c r="B25" s="39">
        <v>3</v>
      </c>
      <c r="C25" s="39" t="s">
        <v>66</v>
      </c>
      <c r="D25" s="35">
        <v>0</v>
      </c>
    </row>
    <row r="26" spans="1:4" x14ac:dyDescent="0.2">
      <c r="A26" s="40" t="s">
        <v>37</v>
      </c>
      <c r="B26" s="41"/>
      <c r="C26" s="34"/>
      <c r="D26" s="32"/>
    </row>
    <row r="27" spans="1:4" x14ac:dyDescent="0.2">
      <c r="A27" s="54"/>
      <c r="B27" s="39">
        <v>1</v>
      </c>
      <c r="C27" s="39" t="s">
        <v>67</v>
      </c>
      <c r="D27" s="35">
        <v>17.094201898589443</v>
      </c>
    </row>
    <row r="28" spans="1:4" x14ac:dyDescent="0.2">
      <c r="A28" s="54"/>
      <c r="B28" s="39">
        <v>2</v>
      </c>
      <c r="C28" s="39" t="s">
        <v>8</v>
      </c>
      <c r="D28" s="35">
        <v>11.270099947607232</v>
      </c>
    </row>
    <row r="29" spans="1:4" x14ac:dyDescent="0.2">
      <c r="A29" s="54"/>
      <c r="B29" s="39">
        <v>3</v>
      </c>
      <c r="C29" s="39" t="s">
        <v>9</v>
      </c>
      <c r="D29" s="35">
        <v>2.2599999999999998</v>
      </c>
    </row>
    <row r="30" spans="1:4" x14ac:dyDescent="0.2">
      <c r="A30" s="54"/>
      <c r="B30" s="39">
        <v>4</v>
      </c>
      <c r="C30" s="39" t="s">
        <v>38</v>
      </c>
      <c r="D30" s="35">
        <f>'164'!C14-D27-D28-D29</f>
        <v>11.847010000000024</v>
      </c>
    </row>
    <row r="31" spans="1:4" x14ac:dyDescent="0.2">
      <c r="A31" s="54"/>
      <c r="B31" s="39">
        <v>5</v>
      </c>
      <c r="C31" s="39" t="s">
        <v>66</v>
      </c>
      <c r="D31" s="35">
        <v>0</v>
      </c>
    </row>
    <row r="32" spans="1:4" x14ac:dyDescent="0.2">
      <c r="A32" s="54"/>
      <c r="B32" s="39">
        <v>6</v>
      </c>
      <c r="C32" s="39" t="s">
        <v>66</v>
      </c>
      <c r="D32" s="35">
        <v>0</v>
      </c>
    </row>
    <row r="33" spans="1:4" x14ac:dyDescent="0.2">
      <c r="A33" s="54"/>
      <c r="B33" s="39">
        <v>7</v>
      </c>
      <c r="C33" s="39" t="s">
        <v>66</v>
      </c>
      <c r="D33" s="35">
        <v>0</v>
      </c>
    </row>
    <row r="34" spans="1:4" x14ac:dyDescent="0.2">
      <c r="A34" s="54"/>
      <c r="B34" s="39">
        <v>8</v>
      </c>
      <c r="C34" s="39" t="s">
        <v>66</v>
      </c>
      <c r="D34" s="35">
        <v>0</v>
      </c>
    </row>
    <row r="35" spans="1:4" x14ac:dyDescent="0.2">
      <c r="A35" s="40" t="s">
        <v>41</v>
      </c>
      <c r="B35" s="64"/>
      <c r="C35" s="37"/>
      <c r="D35" s="66">
        <f>SUM(D23:D34)</f>
        <v>42.471311846196699</v>
      </c>
    </row>
    <row r="36" spans="1:4" x14ac:dyDescent="0.2">
      <c r="A36" s="40"/>
      <c r="B36" s="41"/>
      <c r="C36" s="41"/>
      <c r="D36" s="32"/>
    </row>
    <row r="37" spans="1:4" x14ac:dyDescent="0.2">
      <c r="A37" s="40" t="s">
        <v>42</v>
      </c>
      <c r="B37" s="64"/>
      <c r="C37" s="37"/>
      <c r="D37" s="32"/>
    </row>
    <row r="38" spans="1:4" x14ac:dyDescent="0.2">
      <c r="A38" s="38"/>
      <c r="B38" s="65">
        <v>1</v>
      </c>
      <c r="C38" s="43" t="s">
        <v>68</v>
      </c>
      <c r="D38" s="35">
        <v>1.9994699999999996</v>
      </c>
    </row>
    <row r="39" spans="1:4" x14ac:dyDescent="0.2">
      <c r="A39" s="38"/>
      <c r="B39" s="65">
        <v>2</v>
      </c>
      <c r="C39" s="43" t="s">
        <v>69</v>
      </c>
      <c r="D39" s="35">
        <v>0.10513</v>
      </c>
    </row>
    <row r="40" spans="1:4" x14ac:dyDescent="0.2">
      <c r="A40" s="38"/>
      <c r="B40" s="65">
        <v>3</v>
      </c>
      <c r="C40" s="43"/>
      <c r="D40" s="35">
        <v>0</v>
      </c>
    </row>
    <row r="41" spans="1:4" x14ac:dyDescent="0.2">
      <c r="A41" s="38"/>
      <c r="B41" s="65">
        <v>4</v>
      </c>
      <c r="C41" s="43"/>
      <c r="D41" s="35">
        <v>0</v>
      </c>
    </row>
    <row r="42" spans="1:4" x14ac:dyDescent="0.2">
      <c r="A42" s="38"/>
      <c r="B42" s="65">
        <v>5</v>
      </c>
      <c r="C42" s="43" t="s">
        <v>66</v>
      </c>
      <c r="D42" s="35">
        <v>0</v>
      </c>
    </row>
    <row r="43" spans="1:4" x14ac:dyDescent="0.2">
      <c r="A43" s="38"/>
      <c r="B43" s="65">
        <v>6</v>
      </c>
      <c r="C43" s="43" t="s">
        <v>66</v>
      </c>
      <c r="D43" s="35">
        <v>0</v>
      </c>
    </row>
    <row r="44" spans="1:4" x14ac:dyDescent="0.2">
      <c r="A44" s="38"/>
      <c r="B44" s="65">
        <v>7</v>
      </c>
      <c r="C44" s="43" t="s">
        <v>66</v>
      </c>
      <c r="D44" s="35">
        <v>0</v>
      </c>
    </row>
    <row r="45" spans="1:4" x14ac:dyDescent="0.2">
      <c r="A45" s="38"/>
      <c r="B45" s="63">
        <v>8</v>
      </c>
      <c r="C45" s="43" t="s">
        <v>66</v>
      </c>
      <c r="D45" s="35">
        <v>0</v>
      </c>
    </row>
    <row r="46" spans="1:4" x14ac:dyDescent="0.2">
      <c r="A46" s="40" t="s">
        <v>43</v>
      </c>
      <c r="B46" s="64"/>
      <c r="C46" s="37"/>
      <c r="D46" s="66">
        <f>SUM(D38:D45)</f>
        <v>2.1045999999999996</v>
      </c>
    </row>
    <row r="47" spans="1:4" x14ac:dyDescent="0.2">
      <c r="A47" s="40"/>
      <c r="B47" s="41"/>
      <c r="C47" s="41"/>
      <c r="D47" s="32"/>
    </row>
    <row r="48" spans="1:4" x14ac:dyDescent="0.2">
      <c r="A48" s="40" t="s">
        <v>44</v>
      </c>
      <c r="B48" s="64"/>
      <c r="C48" s="37"/>
      <c r="D48" s="32"/>
    </row>
    <row r="49" spans="1:4" x14ac:dyDescent="0.2">
      <c r="A49" s="38"/>
      <c r="B49" s="65">
        <v>1</v>
      </c>
      <c r="C49" s="43" t="s">
        <v>66</v>
      </c>
      <c r="D49" s="35">
        <v>0</v>
      </c>
    </row>
    <row r="50" spans="1:4" x14ac:dyDescent="0.2">
      <c r="A50" s="38"/>
      <c r="B50" s="65">
        <v>2</v>
      </c>
      <c r="C50" s="43" t="s">
        <v>66</v>
      </c>
      <c r="D50" s="35">
        <v>0</v>
      </c>
    </row>
    <row r="51" spans="1:4" x14ac:dyDescent="0.2">
      <c r="A51" s="38"/>
      <c r="B51" s="65">
        <v>3</v>
      </c>
      <c r="C51" s="43" t="s">
        <v>66</v>
      </c>
      <c r="D51" s="35">
        <v>0</v>
      </c>
    </row>
    <row r="52" spans="1:4" x14ac:dyDescent="0.2">
      <c r="A52" s="38"/>
      <c r="B52" s="65">
        <v>4</v>
      </c>
      <c r="C52" s="43" t="s">
        <v>66</v>
      </c>
      <c r="D52" s="35">
        <v>0</v>
      </c>
    </row>
    <row r="53" spans="1:4" x14ac:dyDescent="0.2">
      <c r="A53" s="38"/>
      <c r="B53" s="65">
        <v>5</v>
      </c>
      <c r="C53" s="43" t="s">
        <v>66</v>
      </c>
      <c r="D53" s="35">
        <v>0</v>
      </c>
    </row>
    <row r="54" spans="1:4" x14ac:dyDescent="0.2">
      <c r="A54" s="38"/>
      <c r="B54" s="65">
        <v>6</v>
      </c>
      <c r="C54" s="43" t="s">
        <v>66</v>
      </c>
      <c r="D54" s="35">
        <v>0</v>
      </c>
    </row>
    <row r="55" spans="1:4" x14ac:dyDescent="0.2">
      <c r="A55" s="38"/>
      <c r="B55" s="65">
        <v>7</v>
      </c>
      <c r="C55" s="43" t="s">
        <v>66</v>
      </c>
      <c r="D55" s="35">
        <v>0</v>
      </c>
    </row>
    <row r="56" spans="1:4" x14ac:dyDescent="0.2">
      <c r="A56" s="38"/>
      <c r="B56" s="65">
        <v>8</v>
      </c>
      <c r="C56" s="43" t="s">
        <v>66</v>
      </c>
      <c r="D56" s="35">
        <v>0</v>
      </c>
    </row>
    <row r="57" spans="1:4" x14ac:dyDescent="0.2">
      <c r="A57" s="40" t="s">
        <v>3</v>
      </c>
      <c r="B57" s="41"/>
      <c r="C57" s="41"/>
      <c r="D57" s="66">
        <v>0</v>
      </c>
    </row>
    <row r="58" spans="1:4" x14ac:dyDescent="0.2">
      <c r="A58" s="40"/>
      <c r="B58" s="41"/>
      <c r="C58" s="41"/>
      <c r="D58" s="32"/>
    </row>
    <row r="59" spans="1:4" x14ac:dyDescent="0.2">
      <c r="A59" s="40" t="s">
        <v>45</v>
      </c>
      <c r="B59" s="41"/>
      <c r="C59" s="41"/>
      <c r="D59" s="32"/>
    </row>
    <row r="60" spans="1:4" x14ac:dyDescent="0.2">
      <c r="A60" s="38"/>
      <c r="B60" s="65">
        <v>1</v>
      </c>
      <c r="C60" s="43" t="s">
        <v>38</v>
      </c>
      <c r="D60" s="35"/>
    </row>
    <row r="61" spans="1:4" x14ac:dyDescent="0.2">
      <c r="A61" s="38"/>
      <c r="B61" s="65"/>
      <c r="C61" s="41" t="s">
        <v>46</v>
      </c>
      <c r="D61" s="66"/>
    </row>
    <row r="62" spans="1:4" x14ac:dyDescent="0.2">
      <c r="A62" s="40"/>
      <c r="B62" s="41"/>
      <c r="C62" s="43"/>
      <c r="D62" s="32"/>
    </row>
    <row r="63" spans="1:4" x14ac:dyDescent="0.2">
      <c r="A63" s="40" t="s">
        <v>47</v>
      </c>
      <c r="B63" s="41"/>
      <c r="C63" s="41"/>
      <c r="D63" s="32"/>
    </row>
    <row r="64" spans="1:4" x14ac:dyDescent="0.2">
      <c r="A64" s="38"/>
      <c r="B64" s="65">
        <v>1</v>
      </c>
      <c r="C64" s="43" t="s">
        <v>48</v>
      </c>
      <c r="D64" s="35"/>
    </row>
    <row r="65" spans="1:4" x14ac:dyDescent="0.2">
      <c r="A65" s="38"/>
      <c r="B65" s="65"/>
      <c r="C65" s="41" t="s">
        <v>31</v>
      </c>
      <c r="D65" s="66"/>
    </row>
    <row r="66" spans="1:4" x14ac:dyDescent="0.2">
      <c r="A66" s="38"/>
      <c r="B66" s="65"/>
      <c r="C66" s="41"/>
      <c r="D66" s="32"/>
    </row>
    <row r="67" spans="1:4" x14ac:dyDescent="0.2">
      <c r="A67" s="40"/>
      <c r="B67" s="41"/>
      <c r="C67" s="41" t="s">
        <v>49</v>
      </c>
      <c r="D67" s="66">
        <f>D65+D61+D59+D57+D46+D35+D19</f>
        <v>102.61368940419595</v>
      </c>
    </row>
    <row r="68" spans="1:4" x14ac:dyDescent="0.2">
      <c r="A68" s="40"/>
      <c r="B68" s="41"/>
      <c r="C68" s="41"/>
      <c r="D68" s="32"/>
    </row>
    <row r="69" spans="1:4" ht="15.75" thickBot="1" x14ac:dyDescent="0.3">
      <c r="A69" s="44"/>
      <c r="B69" s="45"/>
      <c r="C69" s="45" t="s">
        <v>65</v>
      </c>
      <c r="D69" s="68">
        <f>'164'!C41</f>
        <v>183786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topLeftCell="A37" workbookViewId="0">
      <selection activeCell="C56" sqref="C56"/>
    </sheetView>
  </sheetViews>
  <sheetFormatPr defaultRowHeight="14.25" x14ac:dyDescent="0.2"/>
  <cols>
    <col min="1" max="1" width="4.5" customWidth="1"/>
    <col min="2" max="2" width="50" customWidth="1"/>
  </cols>
  <sheetData>
    <row r="1" spans="1:3" ht="15" x14ac:dyDescent="0.25">
      <c r="A1" s="23" t="s">
        <v>78</v>
      </c>
      <c r="B1" s="25"/>
    </row>
    <row r="2" spans="1:3" x14ac:dyDescent="0.2">
      <c r="A2" s="26" t="s">
        <v>79</v>
      </c>
      <c r="B2" s="25"/>
      <c r="C2" s="4" t="s">
        <v>82</v>
      </c>
    </row>
    <row r="3" spans="1:3" x14ac:dyDescent="0.2">
      <c r="A3" s="25"/>
      <c r="B3" s="25"/>
      <c r="C3" s="25"/>
    </row>
    <row r="4" spans="1:3" x14ac:dyDescent="0.2">
      <c r="A4" s="26" t="s">
        <v>76</v>
      </c>
      <c r="B4" s="25"/>
      <c r="C4" s="25"/>
    </row>
    <row r="5" spans="1:3" ht="16.5" thickBot="1" x14ac:dyDescent="0.3">
      <c r="A5" s="76" t="s">
        <v>77</v>
      </c>
    </row>
    <row r="6" spans="1:3" x14ac:dyDescent="0.2">
      <c r="A6" s="46"/>
      <c r="B6" s="69"/>
      <c r="C6" s="47" t="s">
        <v>0</v>
      </c>
    </row>
    <row r="7" spans="1:3" x14ac:dyDescent="0.2">
      <c r="A7" s="40" t="s">
        <v>50</v>
      </c>
      <c r="B7" s="34"/>
      <c r="C7" s="48"/>
    </row>
    <row r="8" spans="1:3" x14ac:dyDescent="0.2">
      <c r="A8" s="38">
        <v>1</v>
      </c>
      <c r="B8" s="49" t="s">
        <v>66</v>
      </c>
      <c r="C8" s="50">
        <v>0</v>
      </c>
    </row>
    <row r="9" spans="1:3" x14ac:dyDescent="0.2">
      <c r="A9" s="38">
        <v>2</v>
      </c>
      <c r="B9" s="49" t="s">
        <v>66</v>
      </c>
      <c r="C9" s="50">
        <v>0</v>
      </c>
    </row>
    <row r="10" spans="1:3" x14ac:dyDescent="0.2">
      <c r="A10" s="38">
        <v>3</v>
      </c>
      <c r="B10" s="49" t="s">
        <v>66</v>
      </c>
      <c r="C10" s="50">
        <v>0</v>
      </c>
    </row>
    <row r="11" spans="1:3" x14ac:dyDescent="0.2">
      <c r="A11" s="38">
        <v>4</v>
      </c>
      <c r="B11" s="49" t="s">
        <v>66</v>
      </c>
      <c r="C11" s="50">
        <v>0</v>
      </c>
    </row>
    <row r="12" spans="1:3" x14ac:dyDescent="0.2">
      <c r="A12" s="38">
        <v>5</v>
      </c>
      <c r="B12" s="49" t="s">
        <v>66</v>
      </c>
      <c r="C12" s="50">
        <v>0</v>
      </c>
    </row>
    <row r="13" spans="1:3" x14ac:dyDescent="0.2">
      <c r="A13" s="38">
        <v>6</v>
      </c>
      <c r="B13" s="49" t="s">
        <v>66</v>
      </c>
      <c r="C13" s="50">
        <v>0</v>
      </c>
    </row>
    <row r="14" spans="1:3" x14ac:dyDescent="0.2">
      <c r="A14" s="38">
        <v>7</v>
      </c>
      <c r="B14" s="49" t="s">
        <v>66</v>
      </c>
      <c r="C14" s="50">
        <v>0</v>
      </c>
    </row>
    <row r="15" spans="1:3" x14ac:dyDescent="0.2">
      <c r="A15" s="38">
        <v>8</v>
      </c>
      <c r="B15" s="49" t="s">
        <v>66</v>
      </c>
      <c r="C15" s="50">
        <v>0</v>
      </c>
    </row>
    <row r="16" spans="1:3" x14ac:dyDescent="0.2">
      <c r="A16" s="31" t="s">
        <v>51</v>
      </c>
      <c r="B16" s="49"/>
      <c r="C16" s="70">
        <v>0</v>
      </c>
    </row>
    <row r="17" spans="1:3" x14ac:dyDescent="0.2">
      <c r="A17" s="51"/>
      <c r="B17" s="52"/>
      <c r="C17" s="53"/>
    </row>
    <row r="18" spans="1:3" x14ac:dyDescent="0.2">
      <c r="A18" s="31" t="s">
        <v>52</v>
      </c>
      <c r="B18" s="49"/>
      <c r="C18" s="53"/>
    </row>
    <row r="19" spans="1:3" x14ac:dyDescent="0.2">
      <c r="A19" s="38">
        <v>1</v>
      </c>
      <c r="B19" s="49" t="s">
        <v>38</v>
      </c>
      <c r="C19" s="50"/>
    </row>
    <row r="20" spans="1:3" x14ac:dyDescent="0.2">
      <c r="A20" s="40" t="s">
        <v>53</v>
      </c>
      <c r="B20" s="34"/>
      <c r="C20" s="70"/>
    </row>
    <row r="21" spans="1:3" x14ac:dyDescent="0.2">
      <c r="A21" s="54"/>
      <c r="B21" s="55"/>
      <c r="C21" s="53"/>
    </row>
    <row r="22" spans="1:3" x14ac:dyDescent="0.2">
      <c r="A22" s="36" t="s">
        <v>54</v>
      </c>
      <c r="B22" s="56"/>
      <c r="C22" s="53"/>
    </row>
    <row r="23" spans="1:3" x14ac:dyDescent="0.2">
      <c r="A23" s="38">
        <v>1</v>
      </c>
      <c r="B23" s="49" t="s">
        <v>38</v>
      </c>
      <c r="C23" s="50"/>
    </row>
    <row r="24" spans="1:3" x14ac:dyDescent="0.2">
      <c r="A24" s="31" t="s">
        <v>12</v>
      </c>
      <c r="B24" s="49"/>
      <c r="C24" s="70"/>
    </row>
    <row r="25" spans="1:3" x14ac:dyDescent="0.2">
      <c r="A25" s="51"/>
      <c r="B25" s="49"/>
      <c r="C25" s="53"/>
    </row>
    <row r="26" spans="1:3" x14ac:dyDescent="0.2">
      <c r="A26" s="31" t="s">
        <v>55</v>
      </c>
      <c r="B26" s="49"/>
      <c r="C26" s="53"/>
    </row>
    <row r="27" spans="1:3" x14ac:dyDescent="0.2">
      <c r="A27" s="31" t="s">
        <v>56</v>
      </c>
      <c r="B27" s="52" t="s">
        <v>57</v>
      </c>
      <c r="C27" s="53"/>
    </row>
    <row r="28" spans="1:3" x14ac:dyDescent="0.2">
      <c r="A28" s="38">
        <v>1</v>
      </c>
      <c r="B28" s="49"/>
      <c r="C28" s="50"/>
    </row>
    <row r="29" spans="1:3" x14ac:dyDescent="0.2">
      <c r="A29" s="38">
        <v>2</v>
      </c>
      <c r="B29" s="49"/>
      <c r="C29" s="50"/>
    </row>
    <row r="30" spans="1:3" x14ac:dyDescent="0.2">
      <c r="A30" s="40" t="s">
        <v>58</v>
      </c>
      <c r="B30" s="58" t="s">
        <v>59</v>
      </c>
      <c r="C30" s="53"/>
    </row>
    <row r="31" spans="1:3" x14ac:dyDescent="0.2">
      <c r="A31" s="57">
        <v>1</v>
      </c>
      <c r="B31" s="56" t="s">
        <v>74</v>
      </c>
      <c r="C31" s="50">
        <v>6.149</v>
      </c>
    </row>
    <row r="32" spans="1:3" x14ac:dyDescent="0.2">
      <c r="A32" s="57">
        <v>2</v>
      </c>
      <c r="B32" s="56" t="s">
        <v>72</v>
      </c>
      <c r="C32" s="50">
        <v>5.76166</v>
      </c>
    </row>
    <row r="33" spans="1:3" x14ac:dyDescent="0.2">
      <c r="A33" s="57">
        <v>3</v>
      </c>
      <c r="B33" s="56" t="s">
        <v>85</v>
      </c>
      <c r="C33" s="50">
        <v>3.9352100000000001</v>
      </c>
    </row>
    <row r="34" spans="1:3" x14ac:dyDescent="0.2">
      <c r="A34" s="57">
        <v>4</v>
      </c>
      <c r="B34" s="56" t="s">
        <v>73</v>
      </c>
      <c r="C34" s="50">
        <v>3.8612899999999999</v>
      </c>
    </row>
    <row r="35" spans="1:3" x14ac:dyDescent="0.2">
      <c r="A35" s="57">
        <v>5</v>
      </c>
      <c r="B35" s="56" t="s">
        <v>71</v>
      </c>
      <c r="C35" s="50">
        <v>1.48577</v>
      </c>
    </row>
    <row r="36" spans="1:3" x14ac:dyDescent="0.2">
      <c r="A36" s="57">
        <v>6</v>
      </c>
      <c r="B36" s="56" t="s">
        <v>66</v>
      </c>
      <c r="C36" s="50">
        <v>0</v>
      </c>
    </row>
    <row r="37" spans="1:3" x14ac:dyDescent="0.2">
      <c r="A37" s="36" t="s">
        <v>70</v>
      </c>
      <c r="B37" s="55"/>
      <c r="C37" s="70">
        <f>SUM(C31:C36)</f>
        <v>21.192929999999997</v>
      </c>
    </row>
    <row r="38" spans="1:3" x14ac:dyDescent="0.2">
      <c r="A38" s="36"/>
      <c r="B38" s="56"/>
      <c r="C38" s="53"/>
    </row>
    <row r="39" spans="1:3" x14ac:dyDescent="0.2">
      <c r="A39" s="31" t="s">
        <v>60</v>
      </c>
      <c r="B39" s="49"/>
      <c r="C39" s="53"/>
    </row>
    <row r="40" spans="1:3" x14ac:dyDescent="0.2">
      <c r="A40" s="31" t="s">
        <v>56</v>
      </c>
      <c r="B40" s="52" t="s">
        <v>61</v>
      </c>
      <c r="C40" s="53"/>
    </row>
    <row r="41" spans="1:3" x14ac:dyDescent="0.2">
      <c r="A41" s="38">
        <v>1</v>
      </c>
      <c r="B41" s="34" t="s">
        <v>66</v>
      </c>
      <c r="C41" s="50">
        <v>0</v>
      </c>
    </row>
    <row r="42" spans="1:3" x14ac:dyDescent="0.2">
      <c r="A42" s="38">
        <v>2</v>
      </c>
      <c r="B42" s="34" t="s">
        <v>66</v>
      </c>
      <c r="C42" s="50">
        <v>0</v>
      </c>
    </row>
    <row r="43" spans="1:3" x14ac:dyDescent="0.2">
      <c r="A43" s="38">
        <v>3</v>
      </c>
      <c r="B43" s="34" t="s">
        <v>66</v>
      </c>
      <c r="C43" s="50">
        <v>0</v>
      </c>
    </row>
    <row r="44" spans="1:3" x14ac:dyDescent="0.2">
      <c r="A44" s="38">
        <v>4</v>
      </c>
      <c r="B44" s="34" t="s">
        <v>66</v>
      </c>
      <c r="C44" s="50">
        <v>0</v>
      </c>
    </row>
    <row r="45" spans="1:3" x14ac:dyDescent="0.2">
      <c r="A45" s="38">
        <v>5</v>
      </c>
      <c r="B45" s="34" t="s">
        <v>66</v>
      </c>
      <c r="C45" s="50">
        <v>0</v>
      </c>
    </row>
    <row r="46" spans="1:3" x14ac:dyDescent="0.2">
      <c r="A46" s="38">
        <v>6</v>
      </c>
      <c r="B46" s="34" t="s">
        <v>66</v>
      </c>
      <c r="C46" s="50">
        <v>0</v>
      </c>
    </row>
    <row r="47" spans="1:3" x14ac:dyDescent="0.2">
      <c r="A47" s="38">
        <v>7</v>
      </c>
      <c r="B47" s="34" t="s">
        <v>66</v>
      </c>
      <c r="C47" s="50">
        <v>0</v>
      </c>
    </row>
    <row r="48" spans="1:3" x14ac:dyDescent="0.2">
      <c r="A48" s="38">
        <v>8</v>
      </c>
      <c r="B48" s="34" t="s">
        <v>66</v>
      </c>
      <c r="C48" s="50">
        <v>0</v>
      </c>
    </row>
    <row r="49" spans="1:3" x14ac:dyDescent="0.2">
      <c r="A49" s="40" t="s">
        <v>58</v>
      </c>
      <c r="B49" s="52" t="s">
        <v>62</v>
      </c>
      <c r="C49" s="53"/>
    </row>
    <row r="50" spans="1:3" x14ac:dyDescent="0.2">
      <c r="A50" s="57">
        <v>1</v>
      </c>
      <c r="B50" s="34" t="s">
        <v>90</v>
      </c>
      <c r="C50" s="50">
        <v>26.52636</v>
      </c>
    </row>
    <row r="51" spans="1:3" x14ac:dyDescent="0.2">
      <c r="A51" s="57">
        <v>2</v>
      </c>
      <c r="B51" s="34" t="s">
        <v>91</v>
      </c>
      <c r="C51" s="50">
        <v>15.56378</v>
      </c>
    </row>
    <row r="52" spans="1:3" x14ac:dyDescent="0.2">
      <c r="A52" s="57">
        <v>3</v>
      </c>
      <c r="B52" s="34" t="s">
        <v>93</v>
      </c>
      <c r="C52" s="50">
        <v>15.381139999999998</v>
      </c>
    </row>
    <row r="53" spans="1:3" x14ac:dyDescent="0.2">
      <c r="A53" s="57">
        <v>4</v>
      </c>
      <c r="B53" s="34" t="s">
        <v>75</v>
      </c>
      <c r="C53" s="50">
        <v>12.17558</v>
      </c>
    </row>
    <row r="54" spans="1:3" x14ac:dyDescent="0.2">
      <c r="A54" s="57">
        <v>5</v>
      </c>
      <c r="B54" s="34" t="s">
        <v>92</v>
      </c>
      <c r="C54" s="50">
        <v>11.77599</v>
      </c>
    </row>
    <row r="55" spans="1:3" x14ac:dyDescent="0.2">
      <c r="A55" s="57">
        <v>6</v>
      </c>
      <c r="B55" s="34" t="s">
        <v>86</v>
      </c>
      <c r="C55" s="50">
        <v>5.5752199999999998</v>
      </c>
    </row>
    <row r="56" spans="1:3" x14ac:dyDescent="0.2">
      <c r="A56" s="57">
        <v>7</v>
      </c>
      <c r="B56" s="34" t="s">
        <v>38</v>
      </c>
      <c r="C56" s="50">
        <f>'164'!C27-C50-C51-C52-C53-C54-C55</f>
        <v>4.5113900000000111</v>
      </c>
    </row>
    <row r="57" spans="1:3" x14ac:dyDescent="0.2">
      <c r="A57" s="57">
        <v>8</v>
      </c>
      <c r="B57" s="34"/>
      <c r="C57" s="50">
        <v>0</v>
      </c>
    </row>
    <row r="58" spans="1:3" x14ac:dyDescent="0.2">
      <c r="A58" s="40" t="s">
        <v>63</v>
      </c>
      <c r="B58" s="55"/>
      <c r="C58" s="70">
        <f>SUM(C50:C57)</f>
        <v>91.50945999999999</v>
      </c>
    </row>
    <row r="59" spans="1:3" x14ac:dyDescent="0.2">
      <c r="A59" s="54"/>
      <c r="B59" s="55"/>
      <c r="C59" s="70"/>
    </row>
    <row r="60" spans="1:3" x14ac:dyDescent="0.2">
      <c r="A60" s="36" t="s">
        <v>64</v>
      </c>
      <c r="B60" s="56"/>
      <c r="C60" s="70">
        <f>C58+C37+C24+C20+C16</f>
        <v>112.70238999999998</v>
      </c>
    </row>
    <row r="61" spans="1:3" x14ac:dyDescent="0.2">
      <c r="A61" s="54"/>
      <c r="B61" s="55"/>
      <c r="C61" s="53"/>
    </row>
    <row r="62" spans="1:3" ht="15.75" thickBot="1" x14ac:dyDescent="0.3">
      <c r="A62" s="59" t="s">
        <v>65</v>
      </c>
      <c r="B62" s="60"/>
      <c r="C62" s="71">
        <f>'164'!C41</f>
        <v>183786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AD5DD09B7E788449783873D031F677A" ma:contentTypeVersion="7" ma:contentTypeDescription="צור מסמך חדש." ma:contentTypeScope="" ma:versionID="a7a1dbf92c03dd7f39babe65e85362dd">
  <xsd:schema xmlns:xsd="http://www.w3.org/2001/XMLSchema" xmlns:p="http://schemas.microsoft.com/office/2006/metadata/properties" xmlns:ns1="http://schemas.microsoft.com/sharepoint/v3" xmlns:ns2="bfcfe556-96ce-4d01-8fd6-8e85e8b36402" xmlns:ns3="bded8783-a812-46f4-ab1f-f1c65b719ad8" xmlns:ns4="556d651a-f128-4b84-9e10-e5d878421e87" targetNamespace="http://schemas.microsoft.com/office/2006/metadata/properties" ma:root="true" ma:fieldsID="2f195af82c21c6c156da129b43c85250" ns1:_="" ns2:_="" ns3:_="" ns4:_="">
    <xsd:import namespace="http://schemas.microsoft.com/sharepoint/v3"/>
    <xsd:import namespace="bfcfe556-96ce-4d01-8fd6-8e85e8b36402"/>
    <xsd:import namespace="bded8783-a812-46f4-ab1f-f1c65b719ad8"/>
    <xsd:import namespace="556d651a-f128-4b84-9e10-e5d878421e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ummary" minOccurs="0"/>
                <xsd:element ref="ns2:docType"/>
                <xsd:element ref="ns2:product"/>
                <xsd:element ref="ns2:Archive" minOccurs="0"/>
                <xsd:element ref="ns3:MainTitle" minOccurs="0"/>
                <xsd:element ref="ns4:_x05ea__x05d0__x05e8__x05d9__x05da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bfcfe556-96ce-4d01-8fd6-8e85e8b36402" elementFormDefault="qualified">
    <xsd:import namespace="http://schemas.microsoft.com/office/2006/documentManagement/types"/>
    <xsd:element name="summary" ma:index="10" nillable="true" ma:displayName="summary" ma:internalName="summary">
      <xsd:simpleType>
        <xsd:restriction base="dms:Text">
          <xsd:maxLength value="255"/>
        </xsd:restriction>
      </xsd:simpleType>
    </xsd:element>
    <xsd:element name="docType" ma:index="11" ma:displayName="docType" ma:default="FinancialReport" ma:format="Dropdown" ma:internalName="docType">
      <xsd:simpleType>
        <xsd:restriction base="dms:Choice">
          <xsd:enumeration value="FinancialReport"/>
          <xsd:enumeration value="GeneralMeeting"/>
          <xsd:enumeration value="AssetsList"/>
          <xsd:enumeration value="AssetsFlow"/>
          <xsd:enumeration value="Regulations"/>
          <xsd:enumeration value="ArchiveRegulations"/>
          <xsd:enumeration value="Forms"/>
          <xsd:enumeration value="TiedSides"/>
        </xsd:restriction>
      </xsd:simpleType>
    </xsd:element>
    <xsd:element name="product" ma:index="12" ma:displayName="product" ma:default="Yozma" ma:format="Dropdown" ma:internalName="product">
      <xsd:simpleType>
        <xsd:restriction base="dms:Choice">
          <xsd:enumeration value="Yozma"/>
          <xsd:enumeration value="Ishit"/>
          <xsd:enumeration value="Mashlima"/>
          <xsd:enumeration value="MakefetHonit"/>
          <xsd:enumeration value="MakefetMerkazit"/>
          <xsd:enumeration value="MakefetMahala"/>
          <xsd:enumeration value="MakefetHishtalmut"/>
          <xsd:enumeration value="MigdalTagmulim"/>
          <xsd:enumeration value="MigdalMerkazit"/>
          <xsd:enumeration value="MigdalHishtalmut"/>
          <xsd:enumeration value="MigdalOvdim"/>
          <xsd:enumeration value="NewMakefet"/>
          <xsd:enumeration value="MigdalGemel"/>
          <xsd:enumeration value="MigdalMakefet"/>
          <xsd:enumeration value="Publicity"/>
          <xsd:enumeration value="MakefetTakzivit"/>
        </xsd:restriction>
      </xsd:simpleType>
    </xsd:element>
    <xsd:element name="Archive" ma:index="13" nillable="true" ma:displayName="Archive" ma:default="0" ma:internalName="Archiv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ded8783-a812-46f4-ab1f-f1c65b719ad8" elementFormDefault="qualified">
    <xsd:import namespace="http://schemas.microsoft.com/office/2006/documentManagement/types"/>
    <xsd:element name="MainTitle" ma:index="14" nillable="true" ma:displayName="MainTitle" ma:internalName="MainTitl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56d651a-f128-4b84-9e10-e5d878421e87" elementFormDefault="qualified">
    <xsd:import namespace="http://schemas.microsoft.com/office/2006/documentManagement/types"/>
    <xsd:element name="_x05ea__x05d0__x05e8__x05d9__x05da_" ma:index="15" ma:displayName="תאריך" ma:default="[today]" ma:format="DateTime" ma:internalName="_x05ea__x05d0__x05e8__x05d9__x05d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ummary xmlns="bfcfe556-96ce-4d01-8fd6-8e85e8b36402" xsi:nil="true"/>
    <product xmlns="bfcfe556-96ce-4d01-8fd6-8e85e8b36402">Yozma</product>
    <_x05ea__x05d0__x05e8__x05d9__x05da_ xmlns="556d651a-f128-4b84-9e10-e5d878421e87">2019-04-07T08:02:40+00:00</_x05ea__x05d0__x05e8__x05d9__x05da_>
    <docType xmlns="bfcfe556-96ce-4d01-8fd6-8e85e8b36402">FinancialReport</docType>
    <MainTitle xmlns="bded8783-a812-46f4-ab1f-f1c65b719ad8" xsi:nil="true"/>
    <Archive xmlns="bfcfe556-96ce-4d01-8fd6-8e85e8b36402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EA902A9-4296-4EE1-BAC0-D3CD37F441DA}"/>
</file>

<file path=customXml/itemProps2.xml><?xml version="1.0" encoding="utf-8"?>
<ds:datastoreItem xmlns:ds="http://schemas.openxmlformats.org/officeDocument/2006/customXml" ds:itemID="{32D06F91-D691-46F7-BECE-7344BCC1E028}"/>
</file>

<file path=customXml/itemProps3.xml><?xml version="1.0" encoding="utf-8"?>
<ds:datastoreItem xmlns:ds="http://schemas.openxmlformats.org/officeDocument/2006/customXml" ds:itemID="{62C4935E-F568-4EA7-B7B5-2049CE8B7E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1</vt:i4>
      </vt:variant>
    </vt:vector>
  </HeadingPairs>
  <TitlesOfParts>
    <vt:vector size="5" baseType="lpstr">
      <vt:lpstr>164</vt:lpstr>
      <vt:lpstr>164-נספח 2</vt:lpstr>
      <vt:lpstr>164-נספח 3</vt:lpstr>
      <vt:lpstr>גיליון1</vt:lpstr>
      <vt:lpstr>'164'!WPrint_Area_W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אופיר שנקר</cp:lastModifiedBy>
  <cp:lastPrinted>2019-04-04T08:31:31Z</cp:lastPrinted>
  <dcterms:created xsi:type="dcterms:W3CDTF">2013-05-20T07:11:09Z</dcterms:created>
  <dcterms:modified xsi:type="dcterms:W3CDTF">2019-04-04T14:43:25Z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0x0101003AD5DD09B7E788449783873D031F677A</vt:lpwstr>
  </property>
</Properties>
</file>