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firstSheet="6" activeTab="13"/>
  </bookViews>
  <sheets>
    <sheet name="כללי" sheetId="1" r:id="rId1"/>
    <sheet name="ביג כללי לפחות 30% מניות" sheetId="38" r:id="rId2"/>
    <sheet name="מניות" sheetId="41" r:id="rId3"/>
    <sheet name="חו&quot;ל" sheetId="42" r:id="rId4"/>
    <sheet name="אג&quot;ח ממשלתי ישראלי" sheetId="40" r:id="rId5"/>
    <sheet name="שקלי טווח קצר" sheetId="39" r:id="rId6"/>
    <sheet name="צמוד מדד" sheetId="44" r:id="rId7"/>
    <sheet name="אג&quot;ח עד 10% מניות" sheetId="43" r:id="rId8"/>
    <sheet name="לבני 50 ומטה" sheetId="64" r:id="rId9"/>
    <sheet name="לבני 50 עד 60" sheetId="63" r:id="rId10"/>
    <sheet name="לבני 60 ומעלה" sheetId="62" r:id="rId11"/>
    <sheet name="מגדל תגמולים- נספח 1" sheetId="45" r:id="rId12"/>
    <sheet name="מגדל תגמולים- נספח 2" sheetId="65" r:id="rId13"/>
    <sheet name="מגדל תגמולים- נספח 3" sheetId="66" r:id="rId14"/>
  </sheets>
  <calcPr calcId="145621"/>
</workbook>
</file>

<file path=xl/calcChain.xml><?xml version="1.0" encoding="utf-8"?>
<calcChain xmlns="http://schemas.openxmlformats.org/spreadsheetml/2006/main">
  <c r="C58" i="66" l="1"/>
  <c r="C60" i="66" s="1"/>
  <c r="C37" i="66"/>
  <c r="C16" i="66"/>
  <c r="D57" i="65"/>
  <c r="D67" i="65" s="1"/>
  <c r="D46" i="65"/>
  <c r="D35" i="65"/>
  <c r="D27" i="65"/>
  <c r="D19" i="65"/>
  <c r="C29" i="45" l="1"/>
  <c r="C28" i="45"/>
  <c r="C27" i="45"/>
  <c r="C26" i="45"/>
  <c r="C25" i="45"/>
  <c r="C24" i="45"/>
  <c r="C23" i="45"/>
  <c r="C22" i="45"/>
  <c r="C21" i="45" s="1"/>
  <c r="C19" i="45"/>
  <c r="C18" i="45"/>
  <c r="C17" i="45"/>
  <c r="C10" i="45"/>
  <c r="C9" i="45"/>
  <c r="C14" i="45"/>
  <c r="C13" i="45"/>
  <c r="C31" i="1"/>
  <c r="C21" i="1"/>
  <c r="C38" i="1" s="1"/>
  <c r="C16" i="1"/>
  <c r="C12" i="1"/>
  <c r="C8" i="1"/>
  <c r="C31" i="39"/>
  <c r="C21" i="39"/>
  <c r="C38" i="39" s="1"/>
  <c r="C16" i="39"/>
  <c r="C12" i="39"/>
  <c r="C8" i="39"/>
  <c r="C31" i="40"/>
  <c r="C21" i="40"/>
  <c r="C38" i="40" s="1"/>
  <c r="C16" i="40"/>
  <c r="C12" i="40"/>
  <c r="C8" i="40"/>
  <c r="C31" i="44"/>
  <c r="C21" i="44"/>
  <c r="C38" i="44" s="1"/>
  <c r="C16" i="44"/>
  <c r="C12" i="44"/>
  <c r="C8" i="44"/>
  <c r="C31" i="42"/>
  <c r="C21" i="42"/>
  <c r="C38" i="42" s="1"/>
  <c r="C16" i="42"/>
  <c r="C12" i="42"/>
  <c r="C8" i="42"/>
  <c r="C31" i="41"/>
  <c r="C21" i="41"/>
  <c r="C38" i="41" s="1"/>
  <c r="C16" i="41"/>
  <c r="C12" i="41"/>
  <c r="C8" i="41"/>
  <c r="C31" i="38"/>
  <c r="C21" i="38"/>
  <c r="C38" i="38" s="1"/>
  <c r="C16" i="38"/>
  <c r="C12" i="38"/>
  <c r="C8" i="38"/>
  <c r="C31" i="43"/>
  <c r="C21" i="43"/>
  <c r="C38" i="43" s="1"/>
  <c r="C16" i="43"/>
  <c r="C12" i="43"/>
  <c r="C8" i="43"/>
  <c r="C31" i="64"/>
  <c r="C21" i="64"/>
  <c r="C38" i="64" s="1"/>
  <c r="C16" i="64"/>
  <c r="C12" i="64"/>
  <c r="C8" i="64"/>
  <c r="C31" i="63"/>
  <c r="C21" i="63"/>
  <c r="C38" i="63" s="1"/>
  <c r="C16" i="63"/>
  <c r="C12" i="63"/>
  <c r="C8" i="63"/>
  <c r="C31" i="62"/>
  <c r="C21" i="62"/>
  <c r="C38" i="62" s="1"/>
  <c r="C16" i="62"/>
  <c r="C12" i="62"/>
  <c r="C8" i="62"/>
  <c r="C31" i="45"/>
  <c r="C12" i="45" l="1"/>
  <c r="C16" i="45"/>
  <c r="C38" i="45"/>
  <c r="C8" i="45"/>
  <c r="C35" i="62"/>
  <c r="C39" i="62" s="1"/>
  <c r="C35" i="63"/>
  <c r="C39" i="63" s="1"/>
  <c r="C35" i="64"/>
  <c r="C39" i="64" s="1"/>
  <c r="C35" i="43"/>
  <c r="C39" i="43" s="1"/>
  <c r="C35" i="44"/>
  <c r="C39" i="44" s="1"/>
  <c r="C35" i="39"/>
  <c r="C39" i="39" s="1"/>
  <c r="C35" i="40"/>
  <c r="C39" i="40" s="1"/>
  <c r="C35" i="42"/>
  <c r="C39" i="42" s="1"/>
  <c r="C35" i="41"/>
  <c r="C39" i="41" s="1"/>
  <c r="C35" i="38"/>
  <c r="C39" i="38" s="1"/>
  <c r="C35" i="1"/>
  <c r="C39" i="1" s="1"/>
  <c r="C35" i="45" l="1"/>
  <c r="C39" i="45" s="1"/>
</calcChain>
</file>

<file path=xl/sharedStrings.xml><?xml version="1.0" encoding="utf-8"?>
<sst xmlns="http://schemas.openxmlformats.org/spreadsheetml/2006/main" count="602" uniqueCount="105">
  <si>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</si>
  <si>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</si>
  <si>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</si>
  <si>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</si>
  <si>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</si>
  <si>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</si>
  <si>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</si>
  <si>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</si>
  <si>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</si>
  <si>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</si>
  <si>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</si>
  <si>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</si>
  <si>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</si>
  <si>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</si>
  <si>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</si>
  <si>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</si>
  <si>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</si>
  <si>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</si>
  <si>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</si>
  <si>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</si>
  <si>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</si>
  <si>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</si>
  <si>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</si>
  <si>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</si>
  <si>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</si>
  <si>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</si>
  <si>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</si>
  <si>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</si>
  <si>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</si>
  <si>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</si>
  <si>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</si>
  <si>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</si>
  <si>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31.12.2017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</si>
  <si>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</si>
  <si>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</si>
  <si>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שם הקופה:  </t>
  </si>
  <si>
    <t>מגדל לתגמולים ולפיצויים- מצרפי (מספרים באוצר- 858 ,744, 859, 860, 862, 863, 1156, 8012, 9779, 9780, 9781)</t>
  </si>
  <si>
    <t>מגדל לתגמולים ולפיצויים- מסלול לבני 60 ומעלה- מספר באוצר 9781</t>
  </si>
  <si>
    <t>מגדל לתגמולים ולפיצויים- מסלול לבני 50 עד 60- מספר באוצר 9780</t>
  </si>
  <si>
    <t>מגדל לתגמולים ולפיצויים- מסלול לבני 50 ומטה- מספר באוצר 9779</t>
  </si>
  <si>
    <t>מגדל לתגמולים ולפיצויים- מסלול אג"ח עד 10% מניות- מספר באוצר 8012</t>
  </si>
  <si>
    <t>מגדל לתגמולים ולפיצויים- מסלול צמוד מדד- מספר באוצר 860</t>
  </si>
  <si>
    <t>מגדל לתגמולים ולפיצויים- מסלול שקלי טווח קצר- מספר באוצר 858</t>
  </si>
  <si>
    <t>מגדל לתגמולים ולפיצויים- מסלול אג"ח ממשלתי ישראלי- מספר באוצר 859</t>
  </si>
  <si>
    <t>מגדל לתגמולים ולפיצויים- מסלול חו"ל- מספר באוצר 862</t>
  </si>
  <si>
    <t>מגדל לתגמולים ולפיצויים- מסלול מניות- מספר באוצר 863</t>
  </si>
  <si>
    <t>מגדל לתגמולים ולפיצויים- מסלול ביג כללי לפחות 30% מניות- מספר באוצר 1156</t>
  </si>
  <si>
    <t>מגדל לתגמולים ולפיצויים- מסלול כללי- מספר באוצר 744</t>
  </si>
  <si>
    <t xml:space="preserve">נספח 2 - פירוט עמלות והוצאות לשנה המסתיימת ביום 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</si>
  <si>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</si>
  <si>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</si>
  <si>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</si>
  <si>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</si>
  <si>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</si>
  <si>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</si>
  <si>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PSAGOT</t>
  </si>
  <si>
    <t>UBS</t>
  </si>
  <si>
    <t>CANTOR</t>
  </si>
  <si>
    <t>סך עמלות ברוקראז'</t>
  </si>
  <si>
    <t>עמלות קסטודיאן</t>
  </si>
  <si>
    <t>בנק לאומי</t>
  </si>
  <si>
    <t>יו בנק</t>
  </si>
  <si>
    <t>סך עמלות קסטודיאן</t>
  </si>
  <si>
    <t>הוצאה הנובעת מהשקעה בניירות ערך לא סחירים או ממתן הלוואה</t>
  </si>
  <si>
    <t>גוף 1</t>
  </si>
  <si>
    <t>אחר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</si>
  <si>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</si>
  <si>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</si>
  <si>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</si>
  <si>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</si>
  <si>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</si>
  <si>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</si>
  <si>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</si>
  <si>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</si>
  <si>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</si>
  <si>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</si>
  <si>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</si>
  <si>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</si>
  <si>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</si>
  <si>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</si>
  <si>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</si>
  <si>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סך נכסים לסוף תקופה</t>
  </si>
  <si>
    <t>נספח 3- פירוט עמלות ניהול חיצוני לשנה המסתיימת ביום:</t>
  </si>
  <si>
    <t>תשלום הנובע מהשקעה בקרנות השקעה</t>
  </si>
  <si>
    <t>BROOKFIELD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</si>
  <si>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</si>
  <si>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</si>
  <si>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</si>
  <si>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</si>
  <si>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</si>
  <si>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</si>
  <si>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</si>
  <si>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</si>
  <si>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</si>
  <si>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NEUBERGER BERMAN</t>
  </si>
  <si>
    <t>UBS FUND MANAGEMENT LUX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</si>
  <si>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</si>
  <si>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</si>
  <si>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</si>
  <si>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</si>
  <si>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</si>
  <si>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BlackRock Inc Ireland</t>
  </si>
  <si>
    <t>THE VANGUARD GRUOP</t>
  </si>
  <si>
    <t>סך תשלומים בגין השקעה בתעודות סל</t>
  </si>
  <si>
    <t>סך הכל עמלות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</si>
</sst>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92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2" borderId="7" xfId="0" applyFill="1" applyBorder="1" applyAlignment="1"/>
    <xf numFmtId="0" fontId="2" fillId="2" borderId="9" xfId="0" applyFont="1" applyFill="1" applyBorder="1" applyAlignment="1"/>
    <xf numFmtId="0" fontId="5" fillId="2" borderId="12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3" xfId="0" applyFont="1" applyFill="1" applyBorder="1" applyAlignment="1"/>
    <xf numFmtId="165" fontId="0" fillId="0" borderId="0" xfId="0" applyNumberFormat="1"/>
    <xf numFmtId="0" fontId="5" fillId="0" borderId="0" xfId="0" applyFont="1"/>
    <xf numFmtId="0" fontId="2" fillId="0" borderId="0" xfId="0" applyFont="1" applyFill="1" applyBorder="1" applyAlignment="1"/>
    <xf numFmtId="0" fontId="0" fillId="2" borderId="12" xfId="0" applyFill="1" applyBorder="1" applyAlignment="1"/>
    <xf numFmtId="0" fontId="0" fillId="2" borderId="6" xfId="0" applyFill="1" applyBorder="1" applyAlignment="1"/>
    <xf numFmtId="0" fontId="7" fillId="0" borderId="0" xfId="0" applyFont="1"/>
    <xf numFmtId="0" fontId="2" fillId="2" borderId="7" xfId="0" applyFont="1" applyFill="1" applyBorder="1" applyAlignment="1">
      <alignment wrapText="1"/>
    </xf>
    <xf numFmtId="0" fontId="0" fillId="2" borderId="12" xfId="0" applyFill="1" applyBorder="1" applyAlignment="1"/>
    <xf numFmtId="0" fontId="0" fillId="2" borderId="6" xfId="0" applyFill="1" applyBorder="1" applyAlignment="1"/>
    <xf numFmtId="165" fontId="5" fillId="0" borderId="0" xfId="0" applyNumberFormat="1" applyFont="1"/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0" xfId="1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7" xfId="0" applyNumberFormat="1" applyFont="1" applyFill="1" applyBorder="1" applyAlignment="1">
      <alignment horizontal="right" readingOrder="2"/>
    </xf>
    <xf numFmtId="0" fontId="6" fillId="2" borderId="6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18" xfId="0" applyNumberFormat="1" applyFont="1" applyFill="1" applyBorder="1" applyAlignment="1">
      <alignment horizontal="right" readingOrder="2"/>
    </xf>
    <xf numFmtId="0" fontId="6" fillId="2" borderId="19" xfId="0" applyNumberFormat="1" applyFont="1" applyFill="1" applyBorder="1" applyAlignment="1">
      <alignment horizontal="right" readingOrder="2"/>
    </xf>
    <xf numFmtId="0" fontId="2" fillId="2" borderId="2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2" fillId="4" borderId="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0" fillId="0" borderId="0" xfId="0" applyBorder="1"/>
    <xf numFmtId="0" fontId="6" fillId="2" borderId="7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5" fillId="3" borderId="10" xfId="1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2" fillId="2" borderId="2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165" fontId="0" fillId="3" borderId="26" xfId="1" applyNumberFormat="1" applyFont="1" applyFill="1" applyBorder="1" applyAlignment="1">
      <alignment horizontal="right"/>
    </xf>
    <xf numFmtId="165" fontId="2" fillId="2" borderId="26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22" xfId="0" applyNumberFormat="1" applyFont="1" applyFill="1" applyBorder="1" applyAlignment="1">
      <alignment horizontal="right" readingOrder="2"/>
    </xf>
    <xf numFmtId="0" fontId="2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165" fontId="5" fillId="3" borderId="30" xfId="1" applyNumberFormat="1" applyFont="1" applyFill="1" applyBorder="1" applyAlignment="1">
      <alignment horizontal="right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9.375" customWidth="1"/>
    <col min="3" max="3" width="10.875" bestFit="1" customWidth="1"/>
    <col min="5" max="5" width="9.625" customWidth="1"/>
    <col min="6" max="6" width="11.375" customWidth="1"/>
    <col min="7" max="7" width="9.75" customWidth="1"/>
    <col min="8" max="8" width="10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  <c r="D4" s="5"/>
    </row>
    <row r="5" spans="1:4" ht="16.5" thickBot="1" x14ac:dyDescent="0.3">
      <c r="B5" s="33" t="s">
        <v>47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357</v>
      </c>
    </row>
    <row r="9" spans="1:4" x14ac:dyDescent="0.2">
      <c r="A9" s="8"/>
      <c r="B9" s="11" t="s">
        <v>10</v>
      </c>
      <c r="C9" s="6">
        <v>1</v>
      </c>
    </row>
    <row r="10" spans="1:4" x14ac:dyDescent="0.2">
      <c r="A10" s="8"/>
      <c r="B10" s="11" t="s">
        <v>11</v>
      </c>
      <c r="C10" s="6">
        <v>356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149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149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33</v>
      </c>
    </row>
    <row r="17" spans="1:3" ht="25.5" x14ac:dyDescent="0.2">
      <c r="A17" s="8" t="s">
        <v>13</v>
      </c>
      <c r="B17" s="25" t="s">
        <v>14</v>
      </c>
      <c r="C17" s="6">
        <v>27</v>
      </c>
    </row>
    <row r="18" spans="1:3" x14ac:dyDescent="0.2">
      <c r="A18" s="8" t="s">
        <v>15</v>
      </c>
      <c r="B18" s="25" t="s">
        <v>16</v>
      </c>
      <c r="C18" s="6">
        <v>6</v>
      </c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1343</v>
      </c>
    </row>
    <row r="22" spans="1:3" x14ac:dyDescent="0.2">
      <c r="A22" s="8"/>
      <c r="B22" s="11" t="s">
        <v>19</v>
      </c>
      <c r="C22" s="6">
        <v>152</v>
      </c>
    </row>
    <row r="23" spans="1:3" x14ac:dyDescent="0.2">
      <c r="A23" s="8"/>
      <c r="B23" s="11" t="s">
        <v>20</v>
      </c>
      <c r="C23" s="6">
        <v>485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361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345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1882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1.0545291642740913E-3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1.448630574572146E-3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1299158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D15" sqref="D15"/>
    </sheetView>
  </sheetViews>
  <sheetFormatPr defaultRowHeight="14.25" x14ac:dyDescent="0.2"/>
  <cols>
    <col min="1" max="1" width="1.875" bestFit="1" customWidth="1"/>
    <col min="2" max="2" width="59.5" customWidth="1"/>
    <col min="3" max="3" width="9.875" bestFit="1" customWidth="1"/>
    <col min="7" max="7" width="9.62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38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72</v>
      </c>
    </row>
    <row r="9" spans="1:4" x14ac:dyDescent="0.2">
      <c r="A9" s="8"/>
      <c r="B9" s="11" t="s">
        <v>10</v>
      </c>
      <c r="C9" s="6">
        <v>1</v>
      </c>
    </row>
    <row r="10" spans="1:4" x14ac:dyDescent="0.2">
      <c r="A10" s="8"/>
      <c r="B10" s="11" t="s">
        <v>11</v>
      </c>
      <c r="C10" s="6">
        <v>71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42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42</v>
      </c>
    </row>
    <row r="15" spans="1:4" x14ac:dyDescent="0.2">
      <c r="A15" s="26"/>
      <c r="B15" s="27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18</v>
      </c>
    </row>
    <row r="17" spans="1:3" ht="25.5" x14ac:dyDescent="0.2">
      <c r="A17" s="8" t="s">
        <v>13</v>
      </c>
      <c r="B17" s="25" t="s">
        <v>14</v>
      </c>
      <c r="C17" s="6">
        <v>1</v>
      </c>
    </row>
    <row r="18" spans="1:3" x14ac:dyDescent="0.2">
      <c r="A18" s="8" t="s">
        <v>15</v>
      </c>
      <c r="B18" s="25" t="s">
        <v>16</v>
      </c>
      <c r="C18" s="6">
        <v>0</v>
      </c>
    </row>
    <row r="19" spans="1:3" x14ac:dyDescent="0.2">
      <c r="A19" s="8" t="s">
        <v>17</v>
      </c>
      <c r="B19" s="11" t="s">
        <v>3</v>
      </c>
      <c r="C19" s="6">
        <v>17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102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1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82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19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234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1.1227014595118973E-3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2.5506033157843104E-3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91743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F21" sqref="F21"/>
    </sheetView>
  </sheetViews>
  <sheetFormatPr defaultRowHeight="14.25" x14ac:dyDescent="0.2"/>
  <cols>
    <col min="1" max="1" width="1.875" bestFit="1" customWidth="1"/>
    <col min="2" max="2" width="59.875" customWidth="1"/>
    <col min="3" max="3" width="9.875" bestFit="1" customWidth="1"/>
    <col min="7" max="7" width="9.62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37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38</v>
      </c>
    </row>
    <row r="9" spans="1:4" x14ac:dyDescent="0.2">
      <c r="A9" s="8"/>
      <c r="B9" s="11" t="s">
        <v>10</v>
      </c>
      <c r="C9" s="6">
        <v>1</v>
      </c>
    </row>
    <row r="10" spans="1:4" x14ac:dyDescent="0.2">
      <c r="A10" s="8"/>
      <c r="B10" s="11" t="s">
        <v>11</v>
      </c>
      <c r="C10" s="6">
        <v>37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18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18</v>
      </c>
    </row>
    <row r="15" spans="1:4" x14ac:dyDescent="0.2">
      <c r="A15" s="26"/>
      <c r="B15" s="27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10</v>
      </c>
    </row>
    <row r="17" spans="1:3" ht="25.5" x14ac:dyDescent="0.2">
      <c r="A17" s="8" t="s">
        <v>13</v>
      </c>
      <c r="B17" s="25" t="s">
        <v>14</v>
      </c>
      <c r="C17" s="6">
        <v>1</v>
      </c>
    </row>
    <row r="18" spans="1:3" x14ac:dyDescent="0.2">
      <c r="A18" s="8" t="s">
        <v>15</v>
      </c>
      <c r="B18" s="25" t="s">
        <v>16</v>
      </c>
      <c r="C18" s="6">
        <v>0</v>
      </c>
    </row>
    <row r="19" spans="1:3" x14ac:dyDescent="0.2">
      <c r="A19" s="8" t="s">
        <v>17</v>
      </c>
      <c r="B19" s="11" t="s">
        <v>3</v>
      </c>
      <c r="C19" s="6">
        <v>9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44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1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37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6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110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6.2217429175826454E-4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1.5208704909646467E-3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72327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3">
    <pageSetUpPr fitToPage="1"/>
  </sheetPr>
  <dimension ref="A1:D47"/>
  <sheetViews>
    <sheetView rightToLeft="1" workbookViewId="0">
      <selection activeCell="B9" sqref="B9"/>
    </sheetView>
  </sheetViews>
  <sheetFormatPr defaultRowHeight="14.25" x14ac:dyDescent="0.2"/>
  <cols>
    <col min="1" max="1" width="1.875" bestFit="1" customWidth="1"/>
    <col min="2" max="2" width="87.125" customWidth="1"/>
    <col min="3" max="3" width="10.875" bestFit="1" customWidth="1"/>
    <col min="5" max="5" width="9.875" customWidth="1"/>
    <col min="6" max="6" width="10" customWidth="1"/>
    <col min="7" max="8" width="9.75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.75" x14ac:dyDescent="0.25">
      <c r="B4" s="35" t="s">
        <v>35</v>
      </c>
      <c r="C4" s="2"/>
    </row>
    <row r="5" spans="1:4" ht="16.5" thickBot="1" x14ac:dyDescent="0.3">
      <c r="B5" s="34" t="s">
        <v>36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707</v>
      </c>
    </row>
    <row r="9" spans="1:4" x14ac:dyDescent="0.2">
      <c r="A9" s="8"/>
      <c r="B9" s="11" t="s">
        <v>10</v>
      </c>
      <c r="C9" s="6">
        <f>'לבני 60 ומעלה'!C9+'לבני 50 עד 60'!C9+'לבני 50 ומטה'!C9+'אג"ח עד 10% מניות'!C9+'ביג כללי לפחות 30% מניות'!C9+מניות!C9+'חו"ל'!C9+'צמוד מדד'!C9+'אג"ח ממשלתי ישראלי'!C9+'שקלי טווח קצר'!C9+כללי!C9</f>
        <v>3</v>
      </c>
    </row>
    <row r="10" spans="1:4" x14ac:dyDescent="0.2">
      <c r="A10" s="8"/>
      <c r="B10" s="11" t="s">
        <v>11</v>
      </c>
      <c r="C10" s="6">
        <f>'לבני 60 ומעלה'!C10+'לבני 50 עד 60'!C10+'לבני 50 ומטה'!C10+'אג"ח עד 10% מניות'!C10+'ביג כללי לפחות 30% מניות'!C10+מניות!C10+'חו"ל'!C10+'צמוד מדד'!C10+'אג"ח ממשלתי ישראלי'!C10+'שקלי טווח קצר'!C10+כללי!C10</f>
        <v>704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364</v>
      </c>
    </row>
    <row r="13" spans="1:4" x14ac:dyDescent="0.2">
      <c r="A13" s="8"/>
      <c r="B13" s="12" t="s">
        <v>1</v>
      </c>
      <c r="C13" s="6">
        <f>'לבני 60 ומעלה'!C13+'לבני 50 עד 60'!C13+'לבני 50 ומטה'!C13+'אג"ח עד 10% מניות'!C13+'ביג כללי לפחות 30% מניות'!C13+מניות!C13+'חו"ל'!C13+'צמוד מדד'!C13+'אג"ח ממשלתי ישראלי'!C13+'שקלי טווח קצר'!C13+כללי!C13</f>
        <v>0</v>
      </c>
    </row>
    <row r="14" spans="1:4" x14ac:dyDescent="0.2">
      <c r="A14" s="8"/>
      <c r="B14" s="12" t="s">
        <v>2</v>
      </c>
      <c r="C14" s="6">
        <f>'לבני 60 ומעלה'!C14+'לבני 50 עד 60'!C14+'לבני 50 ומטה'!C14+'אג"ח עד 10% מניות'!C14+'ביג כללי לפחות 30% מניות'!C14+מניות!C14+'חו"ל'!C14+'צמוד מדד'!C14+'אג"ח ממשלתי ישראלי'!C14+'שקלי טווח קצר'!C14+כללי!C14</f>
        <v>364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80</v>
      </c>
    </row>
    <row r="17" spans="1:3" x14ac:dyDescent="0.2">
      <c r="A17" s="8" t="s">
        <v>13</v>
      </c>
      <c r="B17" s="25" t="s">
        <v>14</v>
      </c>
      <c r="C17" s="6">
        <f>'לבני 60 ומעלה'!C17+'לבני 50 עד 60'!C17+'לבני 50 ומטה'!C17+'אג"ח עד 10% מניות'!C17+'ביג כללי לפחות 30% מניות'!C17+מניות!C17+'חו"ל'!C17+'צמוד מדד'!C17+'אג"ח ממשלתי ישראלי'!C17+'שקלי טווח קצר'!C17+כללי!C17</f>
        <v>33</v>
      </c>
    </row>
    <row r="18" spans="1:3" x14ac:dyDescent="0.2">
      <c r="A18" s="8" t="s">
        <v>15</v>
      </c>
      <c r="B18" s="25" t="s">
        <v>16</v>
      </c>
      <c r="C18" s="6">
        <f>'לבני 60 ומעלה'!C18+'לבני 50 עד 60'!C18+'לבני 50 ומטה'!C18+'אג"ח עד 10% מניות'!C18+'ביג כללי לפחות 30% מניות'!C18+מניות!C18+'חו"ל'!C18+'צמוד מדד'!C18+'אג"ח ממשלתי ישראלי'!C18+'שקלי טווח קצר'!C18+כללי!C18</f>
        <v>6</v>
      </c>
    </row>
    <row r="19" spans="1:3" x14ac:dyDescent="0.2">
      <c r="A19" s="8" t="s">
        <v>17</v>
      </c>
      <c r="B19" s="11" t="s">
        <v>3</v>
      </c>
      <c r="C19" s="6">
        <f>'לבני 60 ומעלה'!C19+'לבני 50 עד 60'!C19+'לבני 50 ומטה'!C19+'אג"ח עד 10% מניות'!C19+'ביג כללי לפחות 30% מניות'!C19+מניות!C19+'חו"ל'!C19+'צמוד מדד'!C19+'אג"ח ממשלתי ישראלי'!C19+'שקלי טווח קצר'!C19+כללי!C19</f>
        <v>41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1796</v>
      </c>
    </row>
    <row r="22" spans="1:3" x14ac:dyDescent="0.2">
      <c r="A22" s="8"/>
      <c r="B22" s="11" t="s">
        <v>19</v>
      </c>
      <c r="C22" s="6">
        <f>'לבני 60 ומעלה'!C22+'לבני 50 עד 60'!C22+'לבני 50 ומטה'!C22+'אג"ח עד 10% מניות'!C22+'ביג כללי לפחות 30% מניות'!C22+מניות!C22+'חו"ל'!C22+'צמוד מדד'!C22+'אג"ח ממשלתי ישראלי'!C22+'שקלי טווח קצר'!C22+כללי!C22</f>
        <v>154</v>
      </c>
    </row>
    <row r="23" spans="1:3" x14ac:dyDescent="0.2">
      <c r="A23" s="8"/>
      <c r="B23" s="11" t="s">
        <v>20</v>
      </c>
      <c r="C23" s="6">
        <f>'לבני 60 ומעלה'!C23+'לבני 50 עד 60'!C23+'לבני 50 ומטה'!C23+'אג"ח עד 10% מניות'!C23+'ביג כללי לפחות 30% מניות'!C23+מניות!C23+'חו"ל'!C23+'צמוד מדד'!C23+'אג"ח ממשלתי ישראלי'!C23+'שקלי טווח קצר'!C23+כללי!C23</f>
        <v>500</v>
      </c>
    </row>
    <row r="24" spans="1:3" x14ac:dyDescent="0.2">
      <c r="A24" s="8"/>
      <c r="B24" s="11" t="s">
        <v>21</v>
      </c>
      <c r="C24" s="6">
        <f>'לבני 60 ומעלה'!C24+'לבני 50 עד 60'!C24+'לבני 50 ומטה'!C24+'אג"ח עד 10% מניות'!C24+'ביג כללי לפחות 30% מניות'!C24+מניות!C24+'חו"ל'!C24+'צמוד מדד'!C24+'אג"ח ממשלתי ישראלי'!C24+'שקלי טווח קצר'!C24+כללי!C24</f>
        <v>0</v>
      </c>
    </row>
    <row r="25" spans="1:3" x14ac:dyDescent="0.2">
      <c r="A25" s="8"/>
      <c r="B25" s="11" t="s">
        <v>8</v>
      </c>
      <c r="C25" s="6">
        <f>'לבני 60 ומעלה'!C25+'לבני 50 עד 60'!C25+'לבני 50 ומטה'!C25+'אג"ח עד 10% מניות'!C25+'ביג כללי לפחות 30% מניות'!C25+מניות!C25+'חו"ל'!C25+'צמוד מדד'!C25+'אג"ח ממשלתי ישראלי'!C25+'שקלי טווח קצר'!C25+כללי!C25</f>
        <v>0</v>
      </c>
    </row>
    <row r="26" spans="1:3" x14ac:dyDescent="0.2">
      <c r="A26" s="8"/>
      <c r="B26" s="11" t="s">
        <v>6</v>
      </c>
      <c r="C26" s="6">
        <f>'לבני 60 ומעלה'!C26+'לבני 50 עד 60'!C26+'לבני 50 ומטה'!C26+'אג"ח עד 10% מניות'!C26+'ביג כללי לפחות 30% מניות'!C26+מניות!C26+'חו"ל'!C26+'צמוד מדד'!C26+'אג"ח ממשלתי ישראלי'!C26+'שקלי טווח קצר'!C26+כללי!C26</f>
        <v>0</v>
      </c>
    </row>
    <row r="27" spans="1:3" x14ac:dyDescent="0.2">
      <c r="A27" s="8"/>
      <c r="B27" s="11" t="s">
        <v>22</v>
      </c>
      <c r="C27" s="6">
        <f>'לבני 60 ומעלה'!C27+'לבני 50 עד 60'!C27+'לבני 50 ומטה'!C27+'אג"ח עד 10% מניות'!C27+'ביג כללי לפחות 30% מניות'!C27+מניות!C27+'חו"ל'!C27+'צמוד מדד'!C27+'אג"ח ממשלתי ישראלי'!C27+'שקלי טווח קצר'!C27+כללי!C27</f>
        <v>717</v>
      </c>
    </row>
    <row r="28" spans="1:3" x14ac:dyDescent="0.2">
      <c r="A28" s="8"/>
      <c r="B28" s="11" t="s">
        <v>23</v>
      </c>
      <c r="C28" s="6">
        <f>'לבני 60 ומעלה'!C28+'לבני 50 עד 60'!C28+'לבני 50 ומטה'!C28+'אג"ח עד 10% מניות'!C28+'ביג כללי לפחות 30% מניות'!C28+מניות!C28+'חו"ל'!C28+'צמוד מדד'!C28+'אג"ח ממשלתי ישראלי'!C28+'שקלי טווח קצר'!C28+כללי!C28</f>
        <v>0</v>
      </c>
    </row>
    <row r="29" spans="1:3" x14ac:dyDescent="0.2">
      <c r="A29" s="8"/>
      <c r="B29" s="11" t="s">
        <v>24</v>
      </c>
      <c r="C29" s="6">
        <f>'לבני 60 ומעלה'!C29+'לבני 50 עד 60'!C29+'לבני 50 ומטה'!C29+'אג"ח עד 10% מניות'!C29+'ביג כללי לפחות 30% מניות'!C29+מניות!C29+'חו"ל'!C29+'צמוד מדד'!C29+'אג"ח ממשלתי ישראלי'!C29+'שקלי טווח קצר'!C29+כללי!C29</f>
        <v>425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2947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9.2475413623969386E-4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1.4900221101686046E-3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1977823</v>
      </c>
    </row>
    <row r="43" spans="1:4" x14ac:dyDescent="0.2">
      <c r="B43" s="21"/>
    </row>
    <row r="44" spans="1:4" ht="15" x14ac:dyDescent="0.25">
      <c r="C44" s="28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workbookViewId="0">
      <selection sqref="A1:XFD1048576"/>
    </sheetView>
  </sheetViews>
  <sheetFormatPr defaultRowHeight="14.25" x14ac:dyDescent="0.2"/>
  <cols>
    <col min="1" max="1" width="4.5" customWidth="1"/>
    <col min="2" max="2" width="8.75" customWidth="1"/>
    <col min="3" max="3" width="70.75" customWidth="1"/>
    <col min="4" max="4" width="11" customWidth="1"/>
  </cols>
  <sheetData>
    <row r="1" spans="1:4" ht="15" x14ac:dyDescent="0.25">
      <c r="A1" s="24" t="s">
        <v>33</v>
      </c>
      <c r="B1" s="24"/>
    </row>
    <row r="2" spans="1:4" x14ac:dyDescent="0.2">
      <c r="A2" s="36" t="s">
        <v>48</v>
      </c>
      <c r="B2" s="37"/>
      <c r="C2" s="4"/>
      <c r="D2" t="s">
        <v>32</v>
      </c>
    </row>
    <row r="3" spans="1:4" ht="15.75" x14ac:dyDescent="0.25">
      <c r="A3" s="35" t="s">
        <v>35</v>
      </c>
      <c r="B3" s="36"/>
      <c r="C3" s="38"/>
    </row>
    <row r="4" spans="1:4" ht="16.5" thickBot="1" x14ac:dyDescent="0.3">
      <c r="A4" s="34" t="s">
        <v>36</v>
      </c>
    </row>
    <row r="5" spans="1:4" ht="15" customHeight="1" x14ac:dyDescent="0.2">
      <c r="A5" s="39" t="s">
        <v>49</v>
      </c>
      <c r="B5" s="40"/>
      <c r="C5" s="41"/>
      <c r="D5" s="42" t="s">
        <v>0</v>
      </c>
    </row>
    <row r="6" spans="1:4" x14ac:dyDescent="0.2">
      <c r="A6" s="43" t="s">
        <v>50</v>
      </c>
      <c r="B6" s="44"/>
      <c r="C6" s="45"/>
      <c r="D6" s="46"/>
    </row>
    <row r="7" spans="1:4" x14ac:dyDescent="0.2">
      <c r="A7" s="47"/>
      <c r="B7" s="48">
        <v>1</v>
      </c>
      <c r="C7" s="49" t="s">
        <v>51</v>
      </c>
      <c r="D7" s="50">
        <v>3</v>
      </c>
    </row>
    <row r="8" spans="1:4" x14ac:dyDescent="0.2">
      <c r="A8" s="47"/>
      <c r="B8" s="48">
        <v>2</v>
      </c>
      <c r="C8" s="49" t="s">
        <v>52</v>
      </c>
      <c r="D8" s="50">
        <v>0</v>
      </c>
    </row>
    <row r="9" spans="1:4" x14ac:dyDescent="0.2">
      <c r="A9" s="47"/>
      <c r="B9" s="48">
        <v>3</v>
      </c>
      <c r="C9" s="49" t="s">
        <v>52</v>
      </c>
      <c r="D9" s="50">
        <v>0</v>
      </c>
    </row>
    <row r="10" spans="1:4" x14ac:dyDescent="0.2">
      <c r="A10" s="51" t="s">
        <v>53</v>
      </c>
      <c r="B10" s="52"/>
      <c r="C10" s="53"/>
      <c r="D10" s="46"/>
    </row>
    <row r="11" spans="1:4" x14ac:dyDescent="0.2">
      <c r="A11" s="54"/>
      <c r="B11" s="55">
        <v>1</v>
      </c>
      <c r="C11" s="49" t="s">
        <v>51</v>
      </c>
      <c r="D11" s="50">
        <v>358</v>
      </c>
    </row>
    <row r="12" spans="1:4" x14ac:dyDescent="0.2">
      <c r="A12" s="54"/>
      <c r="B12" s="48">
        <v>2</v>
      </c>
      <c r="C12" s="49" t="s">
        <v>54</v>
      </c>
      <c r="D12" s="50">
        <v>96</v>
      </c>
    </row>
    <row r="13" spans="1:4" x14ac:dyDescent="0.2">
      <c r="A13" s="54"/>
      <c r="B13" s="55">
        <v>3</v>
      </c>
      <c r="C13" s="49" t="s">
        <v>55</v>
      </c>
      <c r="D13" s="50">
        <v>89</v>
      </c>
    </row>
    <row r="14" spans="1:4" x14ac:dyDescent="0.2">
      <c r="A14" s="54"/>
      <c r="B14" s="48">
        <v>4</v>
      </c>
      <c r="C14" s="49" t="s">
        <v>56</v>
      </c>
      <c r="D14" s="50">
        <v>89</v>
      </c>
    </row>
    <row r="15" spans="1:4" x14ac:dyDescent="0.2">
      <c r="A15" s="54"/>
      <c r="B15" s="55">
        <v>5</v>
      </c>
      <c r="C15" s="49" t="s">
        <v>57</v>
      </c>
      <c r="D15" s="50">
        <v>72</v>
      </c>
    </row>
    <row r="16" spans="1:4" x14ac:dyDescent="0.2">
      <c r="A16" s="54"/>
      <c r="B16" s="48">
        <v>6</v>
      </c>
      <c r="C16" s="49" t="s">
        <v>52</v>
      </c>
      <c r="D16" s="50">
        <v>0</v>
      </c>
    </row>
    <row r="17" spans="1:5" x14ac:dyDescent="0.2">
      <c r="A17" s="54"/>
      <c r="B17" s="55">
        <v>7</v>
      </c>
      <c r="C17" s="49" t="s">
        <v>52</v>
      </c>
      <c r="D17" s="50">
        <v>0</v>
      </c>
    </row>
    <row r="18" spans="1:5" x14ac:dyDescent="0.2">
      <c r="A18" s="54"/>
      <c r="B18" s="48">
        <v>8</v>
      </c>
      <c r="C18" s="49" t="s">
        <v>52</v>
      </c>
      <c r="D18" s="50">
        <v>0</v>
      </c>
    </row>
    <row r="19" spans="1:5" x14ac:dyDescent="0.2">
      <c r="A19" s="56" t="s">
        <v>58</v>
      </c>
      <c r="B19" s="52"/>
      <c r="C19" s="57"/>
      <c r="D19" s="58">
        <f>SUM(D7:D18)</f>
        <v>707</v>
      </c>
    </row>
    <row r="20" spans="1:5" x14ac:dyDescent="0.2">
      <c r="A20" s="56"/>
      <c r="B20" s="59"/>
      <c r="C20" s="59"/>
      <c r="D20" s="46"/>
    </row>
    <row r="21" spans="1:5" x14ac:dyDescent="0.2">
      <c r="A21" s="56" t="s">
        <v>59</v>
      </c>
      <c r="B21" s="59"/>
      <c r="C21" s="45"/>
      <c r="D21" s="46"/>
    </row>
    <row r="22" spans="1:5" x14ac:dyDescent="0.2">
      <c r="A22" s="56" t="s">
        <v>50</v>
      </c>
      <c r="B22" s="59"/>
      <c r="C22" s="53"/>
      <c r="D22" s="60"/>
    </row>
    <row r="23" spans="1:5" x14ac:dyDescent="0.2">
      <c r="A23" s="61"/>
      <c r="B23" s="49">
        <v>1</v>
      </c>
      <c r="C23" s="49" t="s">
        <v>52</v>
      </c>
      <c r="D23" s="50">
        <v>0</v>
      </c>
    </row>
    <row r="24" spans="1:5" x14ac:dyDescent="0.2">
      <c r="A24" s="61"/>
      <c r="B24" s="49">
        <v>2</v>
      </c>
      <c r="C24" s="49" t="s">
        <v>52</v>
      </c>
      <c r="D24" s="50">
        <v>0</v>
      </c>
    </row>
    <row r="25" spans="1:5" x14ac:dyDescent="0.2">
      <c r="A25" s="61"/>
      <c r="B25" s="49">
        <v>3</v>
      </c>
      <c r="C25" s="49" t="s">
        <v>52</v>
      </c>
      <c r="D25" s="50">
        <v>0</v>
      </c>
    </row>
    <row r="26" spans="1:5" x14ac:dyDescent="0.2">
      <c r="A26" s="56" t="s">
        <v>53</v>
      </c>
      <c r="B26" s="59"/>
      <c r="C26" s="53"/>
      <c r="D26" s="46"/>
    </row>
    <row r="27" spans="1:5" x14ac:dyDescent="0.2">
      <c r="A27" s="61"/>
      <c r="B27" s="49">
        <v>1</v>
      </c>
      <c r="C27" s="49" t="s">
        <v>60</v>
      </c>
      <c r="D27" s="50">
        <f>192+25</f>
        <v>217</v>
      </c>
      <c r="E27" s="62"/>
    </row>
    <row r="28" spans="1:5" x14ac:dyDescent="0.2">
      <c r="A28" s="61"/>
      <c r="B28" s="49">
        <v>2</v>
      </c>
      <c r="C28" s="49" t="s">
        <v>56</v>
      </c>
      <c r="D28" s="50">
        <v>75</v>
      </c>
    </row>
    <row r="29" spans="1:5" x14ac:dyDescent="0.2">
      <c r="A29" s="61"/>
      <c r="B29" s="49">
        <v>3</v>
      </c>
      <c r="C29" s="49" t="s">
        <v>61</v>
      </c>
      <c r="D29" s="50">
        <v>72</v>
      </c>
    </row>
    <row r="30" spans="1:5" x14ac:dyDescent="0.2">
      <c r="A30" s="61"/>
      <c r="B30" s="49">
        <v>4</v>
      </c>
      <c r="C30" s="49" t="s">
        <v>52</v>
      </c>
      <c r="D30" s="50">
        <v>0</v>
      </c>
    </row>
    <row r="31" spans="1:5" x14ac:dyDescent="0.2">
      <c r="A31" s="61"/>
      <c r="B31" s="49">
        <v>5</v>
      </c>
      <c r="C31" s="49" t="s">
        <v>52</v>
      </c>
      <c r="D31" s="50">
        <v>0</v>
      </c>
    </row>
    <row r="32" spans="1:5" x14ac:dyDescent="0.2">
      <c r="A32" s="61"/>
      <c r="B32" s="49">
        <v>6</v>
      </c>
      <c r="C32" s="49" t="s">
        <v>52</v>
      </c>
      <c r="D32" s="50">
        <v>0</v>
      </c>
    </row>
    <row r="33" spans="1:4" x14ac:dyDescent="0.2">
      <c r="A33" s="61"/>
      <c r="B33" s="49">
        <v>7</v>
      </c>
      <c r="C33" s="49" t="s">
        <v>52</v>
      </c>
      <c r="D33" s="50">
        <v>0</v>
      </c>
    </row>
    <row r="34" spans="1:4" x14ac:dyDescent="0.2">
      <c r="A34" s="61"/>
      <c r="B34" s="49">
        <v>8</v>
      </c>
      <c r="C34" s="49" t="s">
        <v>52</v>
      </c>
      <c r="D34" s="50">
        <v>0</v>
      </c>
    </row>
    <row r="35" spans="1:4" x14ac:dyDescent="0.2">
      <c r="A35" s="56" t="s">
        <v>62</v>
      </c>
      <c r="B35" s="52"/>
      <c r="C35" s="57"/>
      <c r="D35" s="58">
        <f>SUM(D23:D34)</f>
        <v>364</v>
      </c>
    </row>
    <row r="36" spans="1:4" x14ac:dyDescent="0.2">
      <c r="A36" s="56"/>
      <c r="B36" s="59"/>
      <c r="C36" s="59"/>
      <c r="D36" s="46"/>
    </row>
    <row r="37" spans="1:4" x14ac:dyDescent="0.2">
      <c r="A37" s="56" t="s">
        <v>63</v>
      </c>
      <c r="B37" s="52"/>
      <c r="C37" s="57"/>
      <c r="D37" s="46"/>
    </row>
    <row r="38" spans="1:4" x14ac:dyDescent="0.2">
      <c r="A38" s="54"/>
      <c r="B38" s="55">
        <v>1</v>
      </c>
      <c r="C38" s="63" t="s">
        <v>64</v>
      </c>
      <c r="D38" s="50">
        <v>18</v>
      </c>
    </row>
    <row r="39" spans="1:4" x14ac:dyDescent="0.2">
      <c r="A39" s="54"/>
      <c r="B39" s="55">
        <v>2</v>
      </c>
      <c r="C39" s="63" t="s">
        <v>65</v>
      </c>
      <c r="D39" s="50">
        <v>11</v>
      </c>
    </row>
    <row r="40" spans="1:4" x14ac:dyDescent="0.2">
      <c r="A40" s="54"/>
      <c r="B40" s="55">
        <v>3</v>
      </c>
      <c r="C40" s="63" t="s">
        <v>66</v>
      </c>
      <c r="D40" s="50">
        <v>4</v>
      </c>
    </row>
    <row r="41" spans="1:4" x14ac:dyDescent="0.2">
      <c r="A41" s="54"/>
      <c r="B41" s="55">
        <v>4</v>
      </c>
      <c r="C41" s="63" t="s">
        <v>67</v>
      </c>
      <c r="D41" s="50">
        <v>3</v>
      </c>
    </row>
    <row r="42" spans="1:4" x14ac:dyDescent="0.2">
      <c r="A42" s="54"/>
      <c r="B42" s="55">
        <v>5</v>
      </c>
      <c r="C42" s="63" t="s">
        <v>68</v>
      </c>
      <c r="D42" s="50">
        <v>3</v>
      </c>
    </row>
    <row r="43" spans="1:4" x14ac:dyDescent="0.2">
      <c r="A43" s="54"/>
      <c r="B43" s="55">
        <v>6</v>
      </c>
      <c r="C43" s="63" t="s">
        <v>52</v>
      </c>
      <c r="D43" s="50">
        <v>0</v>
      </c>
    </row>
    <row r="44" spans="1:4" x14ac:dyDescent="0.2">
      <c r="A44" s="54"/>
      <c r="B44" s="55">
        <v>7</v>
      </c>
      <c r="C44" s="63" t="s">
        <v>52</v>
      </c>
      <c r="D44" s="50">
        <v>0</v>
      </c>
    </row>
    <row r="45" spans="1:4" x14ac:dyDescent="0.2">
      <c r="A45" s="54"/>
      <c r="B45" s="48">
        <v>8</v>
      </c>
      <c r="C45" s="63" t="s">
        <v>52</v>
      </c>
      <c r="D45" s="50">
        <v>0</v>
      </c>
    </row>
    <row r="46" spans="1:4" x14ac:dyDescent="0.2">
      <c r="A46" s="56" t="s">
        <v>69</v>
      </c>
      <c r="B46" s="52"/>
      <c r="C46" s="57"/>
      <c r="D46" s="58">
        <f>SUM(D38:D45)</f>
        <v>39</v>
      </c>
    </row>
    <row r="47" spans="1:4" x14ac:dyDescent="0.2">
      <c r="A47" s="56"/>
      <c r="B47" s="59"/>
      <c r="C47" s="59"/>
      <c r="D47" s="46"/>
    </row>
    <row r="48" spans="1:4" x14ac:dyDescent="0.2">
      <c r="A48" s="56" t="s">
        <v>70</v>
      </c>
      <c r="B48" s="52"/>
      <c r="C48" s="57"/>
      <c r="D48" s="46"/>
    </row>
    <row r="49" spans="1:4" x14ac:dyDescent="0.2">
      <c r="A49" s="54"/>
      <c r="B49" s="55">
        <v>1</v>
      </c>
      <c r="C49" s="63" t="s">
        <v>71</v>
      </c>
      <c r="D49" s="50">
        <v>21</v>
      </c>
    </row>
    <row r="50" spans="1:4" x14ac:dyDescent="0.2">
      <c r="A50" s="54"/>
      <c r="B50" s="55">
        <v>2</v>
      </c>
      <c r="C50" s="63" t="s">
        <v>72</v>
      </c>
      <c r="D50" s="50">
        <v>10</v>
      </c>
    </row>
    <row r="51" spans="1:4" x14ac:dyDescent="0.2">
      <c r="A51" s="54"/>
      <c r="B51" s="55">
        <v>3</v>
      </c>
      <c r="C51" s="63" t="s">
        <v>73</v>
      </c>
      <c r="D51" s="50">
        <v>7</v>
      </c>
    </row>
    <row r="52" spans="1:4" x14ac:dyDescent="0.2">
      <c r="A52" s="54"/>
      <c r="B52" s="55">
        <v>4</v>
      </c>
      <c r="C52" s="63" t="s">
        <v>74</v>
      </c>
      <c r="D52" s="50">
        <v>2</v>
      </c>
    </row>
    <row r="53" spans="1:4" x14ac:dyDescent="0.2">
      <c r="A53" s="54"/>
      <c r="B53" s="55">
        <v>5</v>
      </c>
      <c r="C53" s="63" t="s">
        <v>75</v>
      </c>
      <c r="D53" s="50">
        <v>1</v>
      </c>
    </row>
    <row r="54" spans="1:4" x14ac:dyDescent="0.2">
      <c r="A54" s="54"/>
      <c r="B54" s="55">
        <v>6</v>
      </c>
      <c r="C54" s="63" t="s">
        <v>52</v>
      </c>
      <c r="D54" s="50">
        <v>0</v>
      </c>
    </row>
    <row r="55" spans="1:4" x14ac:dyDescent="0.2">
      <c r="A55" s="54"/>
      <c r="B55" s="55">
        <v>7</v>
      </c>
      <c r="C55" s="63" t="s">
        <v>52</v>
      </c>
      <c r="D55" s="50">
        <v>0</v>
      </c>
    </row>
    <row r="56" spans="1:4" x14ac:dyDescent="0.2">
      <c r="A56" s="54"/>
      <c r="B56" s="55">
        <v>8</v>
      </c>
      <c r="C56" s="63" t="s">
        <v>52</v>
      </c>
      <c r="D56" s="50">
        <v>0</v>
      </c>
    </row>
    <row r="57" spans="1:4" x14ac:dyDescent="0.2">
      <c r="A57" s="56" t="s">
        <v>3</v>
      </c>
      <c r="B57" s="59"/>
      <c r="C57" s="59"/>
      <c r="D57" s="58">
        <f>SUM(D49:D56)</f>
        <v>41</v>
      </c>
    </row>
    <row r="58" spans="1:4" x14ac:dyDescent="0.2">
      <c r="A58" s="56"/>
      <c r="B58" s="59"/>
      <c r="C58" s="59"/>
      <c r="D58" s="46"/>
    </row>
    <row r="59" spans="1:4" x14ac:dyDescent="0.2">
      <c r="A59" s="56" t="s">
        <v>76</v>
      </c>
      <c r="B59" s="59"/>
      <c r="C59" s="59"/>
      <c r="D59" s="46"/>
    </row>
    <row r="60" spans="1:4" x14ac:dyDescent="0.2">
      <c r="A60" s="54"/>
      <c r="B60" s="55">
        <v>1</v>
      </c>
      <c r="C60" s="63" t="s">
        <v>51</v>
      </c>
      <c r="D60" s="50"/>
    </row>
    <row r="61" spans="1:4" x14ac:dyDescent="0.2">
      <c r="A61" s="54"/>
      <c r="B61" s="55"/>
      <c r="C61" s="59" t="s">
        <v>77</v>
      </c>
      <c r="D61" s="58"/>
    </row>
    <row r="62" spans="1:4" x14ac:dyDescent="0.2">
      <c r="A62" s="56"/>
      <c r="B62" s="59"/>
      <c r="C62" s="63"/>
      <c r="D62" s="46"/>
    </row>
    <row r="63" spans="1:4" x14ac:dyDescent="0.2">
      <c r="A63" s="56" t="s">
        <v>78</v>
      </c>
      <c r="B63" s="59"/>
      <c r="C63" s="59"/>
      <c r="D63" s="46"/>
    </row>
    <row r="64" spans="1:4" x14ac:dyDescent="0.2">
      <c r="A64" s="54"/>
      <c r="B64" s="55">
        <v>1</v>
      </c>
      <c r="C64" s="63" t="s">
        <v>79</v>
      </c>
      <c r="D64" s="50"/>
    </row>
    <row r="65" spans="1:4" x14ac:dyDescent="0.2">
      <c r="A65" s="54"/>
      <c r="B65" s="55"/>
      <c r="C65" s="59" t="s">
        <v>27</v>
      </c>
      <c r="D65" s="58"/>
    </row>
    <row r="66" spans="1:4" x14ac:dyDescent="0.2">
      <c r="A66" s="54"/>
      <c r="B66" s="55"/>
      <c r="C66" s="59"/>
      <c r="D66" s="46"/>
    </row>
    <row r="67" spans="1:4" x14ac:dyDescent="0.2">
      <c r="A67" s="56"/>
      <c r="B67" s="59"/>
      <c r="C67" s="59" t="s">
        <v>80</v>
      </c>
      <c r="D67" s="58">
        <f>D65+D61+D57+D46+D35+D19</f>
        <v>1151</v>
      </c>
    </row>
    <row r="68" spans="1:4" x14ac:dyDescent="0.2">
      <c r="A68" s="56"/>
      <c r="B68" s="59"/>
      <c r="C68" s="59"/>
      <c r="D68" s="46"/>
    </row>
    <row r="69" spans="1:4" ht="15.75" thickBot="1" x14ac:dyDescent="0.3">
      <c r="A69" s="64"/>
      <c r="B69" s="65"/>
      <c r="C69" s="65" t="s">
        <v>81</v>
      </c>
      <c r="D69" s="66">
        <v>1977823</v>
      </c>
    </row>
    <row r="71" spans="1:4" x14ac:dyDescent="0.2">
      <c r="D71" s="19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rightToLeft="1" tabSelected="1" workbookViewId="0">
      <selection activeCell="C9" sqref="C9"/>
    </sheetView>
  </sheetViews>
  <sheetFormatPr defaultRowHeight="14.25" x14ac:dyDescent="0.2"/>
  <cols>
    <col min="1" max="1" width="4.5" customWidth="1"/>
    <col min="2" max="2" width="80.25" customWidth="1"/>
    <col min="3" max="3" width="9.875" bestFit="1" customWidth="1"/>
  </cols>
  <sheetData>
    <row r="1" spans="1:7" ht="15" x14ac:dyDescent="0.25">
      <c r="A1" s="24" t="s">
        <v>33</v>
      </c>
    </row>
    <row r="2" spans="1:7" x14ac:dyDescent="0.2">
      <c r="A2" s="36" t="s">
        <v>82</v>
      </c>
      <c r="B2" s="37"/>
      <c r="C2" s="4" t="s">
        <v>32</v>
      </c>
    </row>
    <row r="3" spans="1:7" x14ac:dyDescent="0.2">
      <c r="A3" s="37"/>
      <c r="B3" s="37"/>
      <c r="C3" s="37"/>
    </row>
    <row r="4" spans="1:7" ht="16.5" customHeight="1" x14ac:dyDescent="0.25">
      <c r="A4" s="35" t="s">
        <v>35</v>
      </c>
      <c r="B4" s="67"/>
      <c r="C4" s="37"/>
    </row>
    <row r="5" spans="1:7" ht="16.5" thickBot="1" x14ac:dyDescent="0.3">
      <c r="A5" s="34" t="s">
        <v>36</v>
      </c>
      <c r="B5" s="68"/>
      <c r="C5" s="68"/>
    </row>
    <row r="6" spans="1:7" x14ac:dyDescent="0.2">
      <c r="A6" s="69"/>
      <c r="B6" s="70"/>
      <c r="C6" s="71" t="s">
        <v>0</v>
      </c>
      <c r="G6" s="37"/>
    </row>
    <row r="7" spans="1:7" x14ac:dyDescent="0.2">
      <c r="A7" s="56" t="s">
        <v>83</v>
      </c>
      <c r="B7" s="53"/>
      <c r="C7" s="72"/>
      <c r="G7" s="37"/>
    </row>
    <row r="8" spans="1:7" x14ac:dyDescent="0.2">
      <c r="A8" s="54">
        <v>1</v>
      </c>
      <c r="B8" s="73" t="s">
        <v>65</v>
      </c>
      <c r="C8" s="74">
        <v>581</v>
      </c>
    </row>
    <row r="9" spans="1:7" x14ac:dyDescent="0.2">
      <c r="A9" s="54">
        <v>2</v>
      </c>
      <c r="B9" s="73" t="s">
        <v>84</v>
      </c>
      <c r="C9" s="74">
        <v>73</v>
      </c>
    </row>
    <row r="10" spans="1:7" x14ac:dyDescent="0.2">
      <c r="A10" s="54">
        <v>3</v>
      </c>
      <c r="B10" s="73" t="s">
        <v>52</v>
      </c>
      <c r="C10" s="74">
        <v>0</v>
      </c>
    </row>
    <row r="11" spans="1:7" x14ac:dyDescent="0.2">
      <c r="A11" s="54">
        <v>4</v>
      </c>
      <c r="B11" s="73" t="s">
        <v>52</v>
      </c>
      <c r="C11" s="74">
        <v>0</v>
      </c>
    </row>
    <row r="12" spans="1:7" x14ac:dyDescent="0.2">
      <c r="A12" s="54">
        <v>5</v>
      </c>
      <c r="B12" s="73" t="s">
        <v>52</v>
      </c>
      <c r="C12" s="74">
        <v>0</v>
      </c>
    </row>
    <row r="13" spans="1:7" x14ac:dyDescent="0.2">
      <c r="A13" s="54">
        <v>6</v>
      </c>
      <c r="B13" s="73" t="s">
        <v>52</v>
      </c>
      <c r="C13" s="74">
        <v>0</v>
      </c>
    </row>
    <row r="14" spans="1:7" x14ac:dyDescent="0.2">
      <c r="A14" s="54">
        <v>7</v>
      </c>
      <c r="B14" s="73" t="s">
        <v>52</v>
      </c>
      <c r="C14" s="74">
        <v>0</v>
      </c>
    </row>
    <row r="15" spans="1:7" x14ac:dyDescent="0.2">
      <c r="A15" s="54">
        <v>8</v>
      </c>
      <c r="B15" s="73" t="s">
        <v>52</v>
      </c>
      <c r="C15" s="74">
        <v>0</v>
      </c>
    </row>
    <row r="16" spans="1:7" x14ac:dyDescent="0.2">
      <c r="A16" s="43" t="s">
        <v>85</v>
      </c>
      <c r="B16" s="73"/>
      <c r="C16" s="75">
        <f>SUM(C8:C15)</f>
        <v>654</v>
      </c>
    </row>
    <row r="17" spans="1:3" x14ac:dyDescent="0.2">
      <c r="A17" s="76"/>
      <c r="B17" s="77"/>
      <c r="C17" s="78"/>
    </row>
    <row r="18" spans="1:3" x14ac:dyDescent="0.2">
      <c r="A18" s="43" t="s">
        <v>86</v>
      </c>
      <c r="B18" s="73"/>
      <c r="C18" s="78"/>
    </row>
    <row r="19" spans="1:3" x14ac:dyDescent="0.2">
      <c r="A19" s="54">
        <v>1</v>
      </c>
      <c r="B19" s="73" t="s">
        <v>51</v>
      </c>
      <c r="C19" s="74"/>
    </row>
    <row r="20" spans="1:3" x14ac:dyDescent="0.2">
      <c r="A20" s="56" t="s">
        <v>87</v>
      </c>
      <c r="B20" s="53"/>
      <c r="C20" s="75"/>
    </row>
    <row r="21" spans="1:3" x14ac:dyDescent="0.2">
      <c r="A21" s="61"/>
      <c r="B21" s="79"/>
      <c r="C21" s="78"/>
    </row>
    <row r="22" spans="1:3" x14ac:dyDescent="0.2">
      <c r="A22" s="51" t="s">
        <v>88</v>
      </c>
      <c r="B22" s="80"/>
      <c r="C22" s="78"/>
    </row>
    <row r="23" spans="1:3" x14ac:dyDescent="0.2">
      <c r="A23" s="54">
        <v>1</v>
      </c>
      <c r="B23" s="73" t="s">
        <v>51</v>
      </c>
      <c r="C23" s="74"/>
    </row>
    <row r="24" spans="1:3" x14ac:dyDescent="0.2">
      <c r="A24" s="43" t="s">
        <v>8</v>
      </c>
      <c r="B24" s="73"/>
      <c r="C24" s="75"/>
    </row>
    <row r="25" spans="1:3" x14ac:dyDescent="0.2">
      <c r="A25" s="76"/>
      <c r="B25" s="73"/>
      <c r="C25" s="78"/>
    </row>
    <row r="26" spans="1:3" x14ac:dyDescent="0.2">
      <c r="A26" s="43" t="s">
        <v>89</v>
      </c>
      <c r="B26" s="73"/>
      <c r="C26" s="78"/>
    </row>
    <row r="27" spans="1:3" x14ac:dyDescent="0.2">
      <c r="A27" s="43" t="s">
        <v>90</v>
      </c>
      <c r="B27" s="77" t="s">
        <v>91</v>
      </c>
      <c r="C27" s="78"/>
    </row>
    <row r="28" spans="1:3" x14ac:dyDescent="0.2">
      <c r="A28" s="54">
        <v>1</v>
      </c>
      <c r="B28" s="73"/>
      <c r="C28" s="74"/>
    </row>
    <row r="29" spans="1:3" x14ac:dyDescent="0.2">
      <c r="A29" s="54">
        <v>2</v>
      </c>
      <c r="B29" s="73"/>
      <c r="C29" s="74"/>
    </row>
    <row r="30" spans="1:3" x14ac:dyDescent="0.2">
      <c r="A30" s="56" t="s">
        <v>92</v>
      </c>
      <c r="B30" s="81" t="s">
        <v>93</v>
      </c>
      <c r="C30" s="78"/>
    </row>
    <row r="31" spans="1:3" x14ac:dyDescent="0.2">
      <c r="A31" s="82">
        <v>1</v>
      </c>
      <c r="B31" s="80" t="s">
        <v>65</v>
      </c>
      <c r="C31" s="74">
        <v>213</v>
      </c>
    </row>
    <row r="32" spans="1:3" x14ac:dyDescent="0.2">
      <c r="A32" s="82">
        <v>2</v>
      </c>
      <c r="B32" s="80" t="s">
        <v>94</v>
      </c>
      <c r="C32" s="74">
        <v>123</v>
      </c>
    </row>
    <row r="33" spans="1:3" x14ac:dyDescent="0.2">
      <c r="A33" s="82">
        <v>3</v>
      </c>
      <c r="B33" s="80" t="s">
        <v>95</v>
      </c>
      <c r="C33" s="74">
        <v>89</v>
      </c>
    </row>
    <row r="34" spans="1:3" x14ac:dyDescent="0.2">
      <c r="A34" s="82">
        <v>4</v>
      </c>
      <c r="B34" s="80" t="s">
        <v>52</v>
      </c>
      <c r="C34" s="74">
        <v>0</v>
      </c>
    </row>
    <row r="35" spans="1:3" x14ac:dyDescent="0.2">
      <c r="A35" s="82">
        <v>5</v>
      </c>
      <c r="B35" s="80" t="s">
        <v>52</v>
      </c>
      <c r="C35" s="74">
        <v>0</v>
      </c>
    </row>
    <row r="36" spans="1:3" x14ac:dyDescent="0.2">
      <c r="A36" s="82">
        <v>6</v>
      </c>
      <c r="B36" s="80" t="s">
        <v>52</v>
      </c>
      <c r="C36" s="74">
        <v>0</v>
      </c>
    </row>
    <row r="37" spans="1:3" x14ac:dyDescent="0.2">
      <c r="A37" s="51" t="s">
        <v>96</v>
      </c>
      <c r="B37" s="79"/>
      <c r="C37" s="75">
        <f>SUM(C28:C36)</f>
        <v>425</v>
      </c>
    </row>
    <row r="38" spans="1:3" x14ac:dyDescent="0.2">
      <c r="A38" s="51"/>
      <c r="B38" s="80"/>
      <c r="C38" s="78"/>
    </row>
    <row r="39" spans="1:3" x14ac:dyDescent="0.2">
      <c r="A39" s="43" t="s">
        <v>97</v>
      </c>
      <c r="B39" s="73"/>
      <c r="C39" s="78"/>
    </row>
    <row r="40" spans="1:3" x14ac:dyDescent="0.2">
      <c r="A40" s="43" t="s">
        <v>90</v>
      </c>
      <c r="B40" s="77" t="s">
        <v>98</v>
      </c>
      <c r="C40" s="78"/>
    </row>
    <row r="41" spans="1:3" x14ac:dyDescent="0.2">
      <c r="A41" s="54">
        <v>1</v>
      </c>
      <c r="B41" s="53" t="s">
        <v>51</v>
      </c>
      <c r="C41" s="74">
        <v>0</v>
      </c>
    </row>
    <row r="42" spans="1:3" x14ac:dyDescent="0.2">
      <c r="A42" s="54">
        <v>2</v>
      </c>
      <c r="B42" s="53" t="s">
        <v>52</v>
      </c>
      <c r="C42" s="74">
        <v>0</v>
      </c>
    </row>
    <row r="43" spans="1:3" x14ac:dyDescent="0.2">
      <c r="A43" s="54">
        <v>3</v>
      </c>
      <c r="B43" s="53" t="s">
        <v>52</v>
      </c>
      <c r="C43" s="74">
        <v>0</v>
      </c>
    </row>
    <row r="44" spans="1:3" x14ac:dyDescent="0.2">
      <c r="A44" s="54">
        <v>4</v>
      </c>
      <c r="B44" s="53" t="s">
        <v>52</v>
      </c>
      <c r="C44" s="74">
        <v>0</v>
      </c>
    </row>
    <row r="45" spans="1:3" x14ac:dyDescent="0.2">
      <c r="A45" s="54">
        <v>5</v>
      </c>
      <c r="B45" s="53" t="s">
        <v>52</v>
      </c>
      <c r="C45" s="74">
        <v>0</v>
      </c>
    </row>
    <row r="46" spans="1:3" x14ac:dyDescent="0.2">
      <c r="A46" s="54">
        <v>6</v>
      </c>
      <c r="B46" s="53" t="s">
        <v>52</v>
      </c>
      <c r="C46" s="74">
        <v>0</v>
      </c>
    </row>
    <row r="47" spans="1:3" x14ac:dyDescent="0.2">
      <c r="A47" s="54">
        <v>7</v>
      </c>
      <c r="B47" s="53" t="s">
        <v>52</v>
      </c>
      <c r="C47" s="74">
        <v>0</v>
      </c>
    </row>
    <row r="48" spans="1:3" x14ac:dyDescent="0.2">
      <c r="A48" s="54">
        <v>8</v>
      </c>
      <c r="B48" s="53" t="s">
        <v>52</v>
      </c>
      <c r="C48" s="74">
        <v>0</v>
      </c>
    </row>
    <row r="49" spans="1:3" x14ac:dyDescent="0.2">
      <c r="A49" s="56" t="s">
        <v>92</v>
      </c>
      <c r="B49" s="77" t="s">
        <v>99</v>
      </c>
      <c r="C49" s="78"/>
    </row>
    <row r="50" spans="1:3" x14ac:dyDescent="0.2">
      <c r="A50" s="82">
        <v>1</v>
      </c>
      <c r="B50" s="53" t="s">
        <v>51</v>
      </c>
      <c r="C50" s="74">
        <v>354</v>
      </c>
    </row>
    <row r="51" spans="1:3" x14ac:dyDescent="0.2">
      <c r="A51" s="82">
        <v>2</v>
      </c>
      <c r="B51" s="53" t="s">
        <v>100</v>
      </c>
      <c r="C51" s="74">
        <v>151</v>
      </c>
    </row>
    <row r="52" spans="1:3" x14ac:dyDescent="0.2">
      <c r="A52" s="82">
        <v>3</v>
      </c>
      <c r="B52" s="53" t="s">
        <v>101</v>
      </c>
      <c r="C52" s="74">
        <v>134</v>
      </c>
    </row>
    <row r="53" spans="1:3" x14ac:dyDescent="0.2">
      <c r="A53" s="82">
        <v>4</v>
      </c>
      <c r="B53" s="53" t="s">
        <v>102</v>
      </c>
      <c r="C53" s="74">
        <v>78</v>
      </c>
    </row>
    <row r="54" spans="1:3" x14ac:dyDescent="0.2">
      <c r="A54" s="82">
        <v>5</v>
      </c>
      <c r="B54" s="53" t="s">
        <v>52</v>
      </c>
      <c r="C54" s="74">
        <v>0</v>
      </c>
    </row>
    <row r="55" spans="1:3" x14ac:dyDescent="0.2">
      <c r="A55" s="82">
        <v>6</v>
      </c>
      <c r="B55" s="53" t="s">
        <v>52</v>
      </c>
      <c r="C55" s="74">
        <v>0</v>
      </c>
    </row>
    <row r="56" spans="1:3" x14ac:dyDescent="0.2">
      <c r="A56" s="82">
        <v>7</v>
      </c>
      <c r="B56" s="53" t="s">
        <v>52</v>
      </c>
      <c r="C56" s="74">
        <v>0</v>
      </c>
    </row>
    <row r="57" spans="1:3" x14ac:dyDescent="0.2">
      <c r="A57" s="82">
        <v>8</v>
      </c>
      <c r="B57" s="53" t="s">
        <v>52</v>
      </c>
      <c r="C57" s="74">
        <v>0</v>
      </c>
    </row>
    <row r="58" spans="1:3" x14ac:dyDescent="0.2">
      <c r="A58" s="56" t="s">
        <v>103</v>
      </c>
      <c r="B58" s="79"/>
      <c r="C58" s="75">
        <f>SUM(C41:C57)</f>
        <v>717</v>
      </c>
    </row>
    <row r="59" spans="1:3" x14ac:dyDescent="0.2">
      <c r="A59" s="61"/>
      <c r="B59" s="79"/>
      <c r="C59" s="75"/>
    </row>
    <row r="60" spans="1:3" x14ac:dyDescent="0.2">
      <c r="A60" s="51" t="s">
        <v>104</v>
      </c>
      <c r="B60" s="80"/>
      <c r="C60" s="75">
        <f>C58+C37+C24+C20+C16</f>
        <v>1796</v>
      </c>
    </row>
    <row r="61" spans="1:3" x14ac:dyDescent="0.2">
      <c r="A61" s="61"/>
      <c r="B61" s="79"/>
      <c r="C61" s="78"/>
    </row>
    <row r="62" spans="1:3" ht="15.75" thickBot="1" x14ac:dyDescent="0.3">
      <c r="A62" s="83" t="s">
        <v>81</v>
      </c>
      <c r="B62" s="84"/>
      <c r="C62" s="85">
        <v>1977823</v>
      </c>
    </row>
    <row r="64" spans="1:3" x14ac:dyDescent="0.2">
      <c r="C64" s="19"/>
    </row>
    <row r="66" spans="3:3" x14ac:dyDescent="0.2">
      <c r="C66" s="1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>
    <pageSetUpPr fitToPage="1"/>
  </sheetPr>
  <dimension ref="A1:D47"/>
  <sheetViews>
    <sheetView rightToLeft="1" zoomScaleNormal="100" workbookViewId="0">
      <selection activeCell="F19" sqref="F19"/>
    </sheetView>
  </sheetViews>
  <sheetFormatPr defaultRowHeight="14.25" x14ac:dyDescent="0.2"/>
  <cols>
    <col min="1" max="1" width="1.875" bestFit="1" customWidth="1"/>
    <col min="2" max="2" width="61.375" customWidth="1"/>
    <col min="3" max="3" width="10.875" bestFit="1" customWidth="1"/>
    <col min="5" max="5" width="11.125" customWidth="1"/>
    <col min="6" max="6" width="10.75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46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33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33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29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29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3</v>
      </c>
    </row>
    <row r="17" spans="1:3" ht="25.5" x14ac:dyDescent="0.2">
      <c r="A17" s="8" t="s">
        <v>13</v>
      </c>
      <c r="B17" s="25" t="s">
        <v>14</v>
      </c>
      <c r="C17" s="6">
        <v>3</v>
      </c>
    </row>
    <row r="18" spans="1:3" x14ac:dyDescent="0.2">
      <c r="A18" s="8" t="s">
        <v>15</v>
      </c>
      <c r="B18" s="25" t="s">
        <v>16</v>
      </c>
      <c r="C18" s="6">
        <v>0</v>
      </c>
    </row>
    <row r="19" spans="1:3" x14ac:dyDescent="0.2">
      <c r="A19" s="8" t="s">
        <v>17</v>
      </c>
      <c r="B19" s="11" t="s">
        <v>3</v>
      </c>
      <c r="C19" s="6">
        <v>0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102</v>
      </c>
    </row>
    <row r="22" spans="1:3" x14ac:dyDescent="0.2">
      <c r="A22" s="8"/>
      <c r="B22" s="11" t="s">
        <v>19</v>
      </c>
      <c r="C22" s="6">
        <v>2</v>
      </c>
    </row>
    <row r="23" spans="1:3" x14ac:dyDescent="0.2">
      <c r="A23" s="8"/>
      <c r="B23" s="11" t="s">
        <v>20</v>
      </c>
      <c r="C23" s="6">
        <v>13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66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21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167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7.851523943409206E-4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1.2487661890946071E-3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133732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45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21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21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27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27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0</v>
      </c>
    </row>
    <row r="17" spans="1:3" ht="25.5" x14ac:dyDescent="0.2">
      <c r="A17" s="8" t="s">
        <v>13</v>
      </c>
      <c r="B17" s="25" t="s">
        <v>14</v>
      </c>
      <c r="C17" s="6"/>
    </row>
    <row r="18" spans="1:3" x14ac:dyDescent="0.2">
      <c r="A18" s="8" t="s">
        <v>15</v>
      </c>
      <c r="B18" s="25" t="s">
        <v>16</v>
      </c>
      <c r="C18" s="6"/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48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0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48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0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96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1.8289197942465232E-3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3.6578395884930464E-3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26245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0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44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1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1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1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0</v>
      </c>
    </row>
    <row r="17" spans="1:3" ht="25.5" x14ac:dyDescent="0.2">
      <c r="A17" s="8" t="s">
        <v>13</v>
      </c>
      <c r="B17" s="25" t="s">
        <v>14</v>
      </c>
      <c r="C17" s="6"/>
    </row>
    <row r="18" spans="1:3" x14ac:dyDescent="0.2">
      <c r="A18" s="8" t="s">
        <v>15</v>
      </c>
      <c r="B18" s="25" t="s">
        <v>16</v>
      </c>
      <c r="C18" s="6"/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3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0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3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0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5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1.3921113689095127E-3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2.3201856148491878E-3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2155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5" max="5" width="9.75" customWidth="1"/>
    <col min="6" max="6" width="10.375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43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26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26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10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10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0</v>
      </c>
    </row>
    <row r="17" spans="1:3" ht="25.5" x14ac:dyDescent="0.2">
      <c r="A17" s="8" t="s">
        <v>13</v>
      </c>
      <c r="B17" s="25" t="s">
        <v>14</v>
      </c>
      <c r="C17" s="6"/>
    </row>
    <row r="18" spans="1:3" x14ac:dyDescent="0.2">
      <c r="A18" s="8" t="s">
        <v>15</v>
      </c>
      <c r="B18" s="25" t="s">
        <v>16</v>
      </c>
      <c r="C18" s="6"/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0</v>
      </c>
    </row>
    <row r="22" spans="1:3" x14ac:dyDescent="0.2">
      <c r="A22" s="8"/>
      <c r="B22" s="11" t="s">
        <v>19</v>
      </c>
      <c r="C22" s="6"/>
    </row>
    <row r="23" spans="1:3" x14ac:dyDescent="0.2">
      <c r="A23" s="8"/>
      <c r="B23" s="11" t="s">
        <v>20</v>
      </c>
      <c r="C23" s="6"/>
    </row>
    <row r="24" spans="1:3" x14ac:dyDescent="0.2">
      <c r="A24" s="8"/>
      <c r="B24" s="11" t="s">
        <v>21</v>
      </c>
      <c r="C24" s="6"/>
    </row>
    <row r="25" spans="1:3" x14ac:dyDescent="0.2">
      <c r="A25" s="8"/>
      <c r="B25" s="11" t="s">
        <v>8</v>
      </c>
      <c r="C25" s="6"/>
    </row>
    <row r="26" spans="1:3" x14ac:dyDescent="0.2">
      <c r="A26" s="8"/>
      <c r="B26" s="11" t="s">
        <v>6</v>
      </c>
      <c r="C26" s="6"/>
    </row>
    <row r="27" spans="1:3" x14ac:dyDescent="0.2">
      <c r="A27" s="8"/>
      <c r="B27" s="11" t="s">
        <v>22</v>
      </c>
      <c r="C27" s="6"/>
    </row>
    <row r="28" spans="1:3" x14ac:dyDescent="0.2">
      <c r="A28" s="8"/>
      <c r="B28" s="11" t="s">
        <v>23</v>
      </c>
      <c r="C28" s="6"/>
    </row>
    <row r="29" spans="1:3" x14ac:dyDescent="0.2">
      <c r="A29" s="8"/>
      <c r="B29" s="11" t="s">
        <v>24</v>
      </c>
      <c r="C29" s="6"/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36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0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2.5821815130149119E-4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139417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42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2</v>
      </c>
    </row>
    <row r="9" spans="1:4" x14ac:dyDescent="0.2">
      <c r="A9" s="8"/>
      <c r="B9" s="11" t="s">
        <v>10</v>
      </c>
      <c r="C9" s="6"/>
    </row>
    <row r="10" spans="1:4" x14ac:dyDescent="0.2">
      <c r="A10" s="8"/>
      <c r="B10" s="11" t="s">
        <v>11</v>
      </c>
      <c r="C10" s="6">
        <v>2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2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2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0</v>
      </c>
    </row>
    <row r="17" spans="1:3" ht="25.5" x14ac:dyDescent="0.2">
      <c r="A17" s="8" t="s">
        <v>13</v>
      </c>
      <c r="B17" s="25" t="s">
        <v>14</v>
      </c>
      <c r="C17" s="6"/>
    </row>
    <row r="18" spans="1:3" x14ac:dyDescent="0.2">
      <c r="A18" s="8" t="s">
        <v>15</v>
      </c>
      <c r="B18" s="25" t="s">
        <v>16</v>
      </c>
      <c r="C18" s="6"/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0</v>
      </c>
    </row>
    <row r="22" spans="1:3" x14ac:dyDescent="0.2">
      <c r="A22" s="8"/>
      <c r="B22" s="11" t="s">
        <v>19</v>
      </c>
      <c r="C22" s="6"/>
    </row>
    <row r="23" spans="1:3" x14ac:dyDescent="0.2">
      <c r="A23" s="8"/>
      <c r="B23" s="11" t="s">
        <v>20</v>
      </c>
      <c r="C23" s="6"/>
    </row>
    <row r="24" spans="1:3" x14ac:dyDescent="0.2">
      <c r="A24" s="8"/>
      <c r="B24" s="11" t="s">
        <v>21</v>
      </c>
      <c r="C24" s="6"/>
    </row>
    <row r="25" spans="1:3" x14ac:dyDescent="0.2">
      <c r="A25" s="8"/>
      <c r="B25" s="11" t="s">
        <v>8</v>
      </c>
      <c r="C25" s="6"/>
    </row>
    <row r="26" spans="1:3" x14ac:dyDescent="0.2">
      <c r="A26" s="8"/>
      <c r="B26" s="11" t="s">
        <v>6</v>
      </c>
      <c r="C26" s="6"/>
    </row>
    <row r="27" spans="1:3" x14ac:dyDescent="0.2">
      <c r="A27" s="8"/>
      <c r="B27" s="11" t="s">
        <v>22</v>
      </c>
      <c r="C27" s="6"/>
    </row>
    <row r="28" spans="1:3" x14ac:dyDescent="0.2">
      <c r="A28" s="8"/>
      <c r="B28" s="11" t="s">
        <v>23</v>
      </c>
      <c r="C28" s="6"/>
    </row>
    <row r="29" spans="1:3" x14ac:dyDescent="0.2">
      <c r="A29" s="8"/>
      <c r="B29" s="11" t="s">
        <v>24</v>
      </c>
      <c r="C29" s="6"/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4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0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8.3673255935571588E-5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47805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2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41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6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6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4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4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0</v>
      </c>
    </row>
    <row r="17" spans="1:3" ht="25.5" x14ac:dyDescent="0.2">
      <c r="A17" s="8" t="s">
        <v>13</v>
      </c>
      <c r="B17" s="25" t="s">
        <v>14</v>
      </c>
      <c r="C17" s="6"/>
    </row>
    <row r="18" spans="1:3" x14ac:dyDescent="0.2">
      <c r="A18" s="8" t="s">
        <v>15</v>
      </c>
      <c r="B18" s="25" t="s">
        <v>16</v>
      </c>
      <c r="C18" s="6"/>
    </row>
    <row r="19" spans="1:3" x14ac:dyDescent="0.2">
      <c r="A19" s="8" t="s">
        <v>17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0</v>
      </c>
    </row>
    <row r="22" spans="1:3" x14ac:dyDescent="0.2">
      <c r="A22" s="8"/>
      <c r="B22" s="11" t="s">
        <v>19</v>
      </c>
      <c r="C22" s="6"/>
    </row>
    <row r="23" spans="1:3" x14ac:dyDescent="0.2">
      <c r="A23" s="8"/>
      <c r="B23" s="11" t="s">
        <v>20</v>
      </c>
      <c r="C23" s="6"/>
    </row>
    <row r="24" spans="1:3" x14ac:dyDescent="0.2">
      <c r="A24" s="8"/>
      <c r="B24" s="11" t="s">
        <v>21</v>
      </c>
      <c r="C24" s="6"/>
    </row>
    <row r="25" spans="1:3" x14ac:dyDescent="0.2">
      <c r="A25" s="8"/>
      <c r="B25" s="11" t="s">
        <v>8</v>
      </c>
      <c r="C25" s="6"/>
    </row>
    <row r="26" spans="1:3" x14ac:dyDescent="0.2">
      <c r="A26" s="8"/>
      <c r="B26" s="11" t="s">
        <v>6</v>
      </c>
      <c r="C26" s="6"/>
    </row>
    <row r="27" spans="1:3" x14ac:dyDescent="0.2">
      <c r="A27" s="8"/>
      <c r="B27" s="11" t="s">
        <v>22</v>
      </c>
      <c r="C27" s="6"/>
    </row>
    <row r="28" spans="1:3" x14ac:dyDescent="0.2">
      <c r="A28" s="8"/>
      <c r="B28" s="11" t="s">
        <v>23</v>
      </c>
      <c r="C28" s="6"/>
    </row>
    <row r="29" spans="1:3" x14ac:dyDescent="0.2">
      <c r="A29" s="8"/>
      <c r="B29" s="11" t="s">
        <v>24</v>
      </c>
      <c r="C29" s="6"/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10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0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2.8361553078646586E-4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35259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pageSetUpPr fitToPage="1"/>
  </sheetPr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9.875" bestFit="1" customWidth="1"/>
    <col min="7" max="7" width="9.62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40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19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19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9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9</v>
      </c>
    </row>
    <row r="15" spans="1:4" x14ac:dyDescent="0.2">
      <c r="A15" s="22"/>
      <c r="B15" s="23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3</v>
      </c>
    </row>
    <row r="17" spans="1:3" ht="25.5" x14ac:dyDescent="0.2">
      <c r="A17" s="8" t="s">
        <v>13</v>
      </c>
      <c r="B17" s="25" t="s">
        <v>14</v>
      </c>
      <c r="C17" s="6">
        <v>1</v>
      </c>
    </row>
    <row r="18" spans="1:3" x14ac:dyDescent="0.2">
      <c r="A18" s="8" t="s">
        <v>15</v>
      </c>
      <c r="B18" s="25" t="s">
        <v>16</v>
      </c>
      <c r="C18" s="6">
        <v>0</v>
      </c>
    </row>
    <row r="19" spans="1:3" x14ac:dyDescent="0.2">
      <c r="A19" s="8" t="s">
        <v>17</v>
      </c>
      <c r="B19" s="11" t="s">
        <v>3</v>
      </c>
      <c r="C19" s="6">
        <v>2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37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0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24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13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68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5.638316814054247E-4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1.0089619561991809E-3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67396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F19" sqref="F19"/>
    </sheetView>
  </sheetViews>
  <sheetFormatPr defaultRowHeight="14.25" x14ac:dyDescent="0.2"/>
  <cols>
    <col min="1" max="1" width="1.875" bestFit="1" customWidth="1"/>
    <col min="2" max="2" width="67.375" customWidth="1"/>
    <col min="3" max="3" width="9.875" bestFit="1" customWidth="1"/>
    <col min="7" max="7" width="9.625" bestFit="1" customWidth="1"/>
  </cols>
  <sheetData>
    <row r="1" spans="1:4" ht="15" x14ac:dyDescent="0.25">
      <c r="B1" s="24" t="s">
        <v>33</v>
      </c>
    </row>
    <row r="2" spans="1:4" x14ac:dyDescent="0.2">
      <c r="B2" s="1" t="s">
        <v>34</v>
      </c>
      <c r="C2" s="4" t="s">
        <v>32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33" t="s">
        <v>39</v>
      </c>
      <c r="C5" s="2"/>
    </row>
    <row r="6" spans="1:4" ht="14.25" customHeight="1" x14ac:dyDescent="0.2">
      <c r="A6" s="86"/>
      <c r="B6" s="88"/>
      <c r="C6" s="90" t="s">
        <v>0</v>
      </c>
    </row>
    <row r="7" spans="1:4" x14ac:dyDescent="0.2">
      <c r="A7" s="87"/>
      <c r="B7" s="89"/>
      <c r="C7" s="91"/>
    </row>
    <row r="8" spans="1:4" ht="15" x14ac:dyDescent="0.25">
      <c r="A8" s="15">
        <v>1</v>
      </c>
      <c r="B8" s="10" t="s">
        <v>9</v>
      </c>
      <c r="C8" s="29">
        <f t="shared" ref="C8" si="0">SUM(C9:C10)</f>
        <v>132</v>
      </c>
    </row>
    <row r="9" spans="1:4" x14ac:dyDescent="0.2">
      <c r="A9" s="8"/>
      <c r="B9" s="11" t="s">
        <v>10</v>
      </c>
      <c r="C9" s="6">
        <v>0</v>
      </c>
    </row>
    <row r="10" spans="1:4" x14ac:dyDescent="0.2">
      <c r="A10" s="8"/>
      <c r="B10" s="11" t="s">
        <v>11</v>
      </c>
      <c r="C10" s="6">
        <v>132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12</v>
      </c>
      <c r="C12" s="29">
        <f t="shared" ref="C12" si="1">SUM(C13:C14)</f>
        <v>73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73</v>
      </c>
    </row>
    <row r="15" spans="1:4" x14ac:dyDescent="0.2">
      <c r="A15" s="26"/>
      <c r="B15" s="27"/>
      <c r="C15" s="7">
        <v>0</v>
      </c>
    </row>
    <row r="16" spans="1:4" ht="15" x14ac:dyDescent="0.25">
      <c r="A16" s="15">
        <v>3</v>
      </c>
      <c r="B16" s="10" t="s">
        <v>7</v>
      </c>
      <c r="C16" s="29">
        <f t="shared" ref="C16" si="2">SUM(C17:C19)</f>
        <v>13</v>
      </c>
    </row>
    <row r="17" spans="1:3" x14ac:dyDescent="0.2">
      <c r="A17" s="8" t="s">
        <v>13</v>
      </c>
      <c r="B17" s="25" t="s">
        <v>14</v>
      </c>
      <c r="C17" s="6">
        <v>0</v>
      </c>
    </row>
    <row r="18" spans="1:3" x14ac:dyDescent="0.2">
      <c r="A18" s="8" t="s">
        <v>15</v>
      </c>
      <c r="B18" s="25" t="s">
        <v>16</v>
      </c>
      <c r="C18" s="6">
        <v>0</v>
      </c>
    </row>
    <row r="19" spans="1:3" x14ac:dyDescent="0.2">
      <c r="A19" s="8" t="s">
        <v>17</v>
      </c>
      <c r="B19" s="11" t="s">
        <v>3</v>
      </c>
      <c r="C19" s="6">
        <v>13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18</v>
      </c>
      <c r="C21" s="29">
        <f t="shared" ref="C21" si="3">SUM(C22:C29)</f>
        <v>117</v>
      </c>
    </row>
    <row r="22" spans="1:3" x14ac:dyDescent="0.2">
      <c r="A22" s="8"/>
      <c r="B22" s="11" t="s">
        <v>19</v>
      </c>
      <c r="C22" s="6">
        <v>0</v>
      </c>
    </row>
    <row r="23" spans="1:3" x14ac:dyDescent="0.2">
      <c r="A23" s="8"/>
      <c r="B23" s="11" t="s">
        <v>20</v>
      </c>
      <c r="C23" s="6">
        <v>0</v>
      </c>
    </row>
    <row r="24" spans="1:3" x14ac:dyDescent="0.2">
      <c r="A24" s="8"/>
      <c r="B24" s="11" t="s">
        <v>21</v>
      </c>
      <c r="C24" s="6">
        <v>0</v>
      </c>
    </row>
    <row r="25" spans="1:3" x14ac:dyDescent="0.2">
      <c r="A25" s="8"/>
      <c r="B25" s="11" t="s">
        <v>8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22</v>
      </c>
      <c r="C27" s="6">
        <v>96</v>
      </c>
    </row>
    <row r="28" spans="1:3" x14ac:dyDescent="0.2">
      <c r="A28" s="8"/>
      <c r="B28" s="11" t="s">
        <v>23</v>
      </c>
      <c r="C28" s="6">
        <v>0</v>
      </c>
    </row>
    <row r="29" spans="1:3" x14ac:dyDescent="0.2">
      <c r="A29" s="8"/>
      <c r="B29" s="11" t="s">
        <v>24</v>
      </c>
      <c r="C29" s="6">
        <v>21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25</v>
      </c>
      <c r="C31" s="29">
        <f t="shared" ref="C31" si="4">SUM(C32:C33)</f>
        <v>0</v>
      </c>
    </row>
    <row r="32" spans="1:3" x14ac:dyDescent="0.2">
      <c r="A32" s="8" t="s">
        <v>13</v>
      </c>
      <c r="B32" s="11" t="s">
        <v>26</v>
      </c>
      <c r="C32" s="6">
        <v>0</v>
      </c>
    </row>
    <row r="33" spans="1:4" x14ac:dyDescent="0.2">
      <c r="A33" s="8" t="s">
        <v>15</v>
      </c>
      <c r="B33" s="11" t="s">
        <v>27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31">
        <f t="shared" ref="C35" si="5">C31+C21+C16+C12+C8</f>
        <v>335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28</v>
      </c>
      <c r="C37" s="7"/>
    </row>
    <row r="38" spans="1:4" ht="26.25" x14ac:dyDescent="0.25">
      <c r="A38" s="8" t="s">
        <v>13</v>
      </c>
      <c r="B38" s="25" t="s">
        <v>29</v>
      </c>
      <c r="C38" s="30">
        <f t="shared" ref="C38" si="6">(C33+C21+C17)/C41</f>
        <v>1.6071870106321602E-3</v>
      </c>
    </row>
    <row r="39" spans="1:4" ht="15" x14ac:dyDescent="0.25">
      <c r="A39" s="8" t="s">
        <v>15</v>
      </c>
      <c r="B39" s="11" t="s">
        <v>30</v>
      </c>
      <c r="C39" s="30">
        <f t="shared" ref="C39" si="7">C35/C41</f>
        <v>4.6017747740322535E-3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31</v>
      </c>
      <c r="C41" s="32">
        <v>72798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3D7385-1673-40BA-A755-70EA6B256434}"/>
</file>

<file path=customXml/itemProps2.xml><?xml version="1.0" encoding="utf-8"?>
<ds:datastoreItem xmlns:ds="http://schemas.openxmlformats.org/officeDocument/2006/customXml" ds:itemID="{757EA9E3-9B1F-4352-8300-7EBD0E3B4149}"/>
</file>

<file path=customXml/itemProps3.xml><?xml version="1.0" encoding="utf-8"?>
<ds:datastoreItem xmlns:ds="http://schemas.openxmlformats.org/officeDocument/2006/customXml" ds:itemID="{A2F63F97-22A6-4B4C-A82C-DD67B261F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כללי</vt:lpstr>
      <vt:lpstr>ביג כללי לפחות 30% מניות</vt:lpstr>
      <vt:lpstr>מניות</vt:lpstr>
      <vt:lpstr>חו"ל</vt:lpstr>
      <vt:lpstr>אג"ח ממשלתי ישראלי</vt:lpstr>
      <vt:lpstr>שקלי טווח קצר</vt:lpstr>
      <vt:lpstr>צמוד מדד</vt:lpstr>
      <vt:lpstr>אג"ח עד 10% מניות</vt:lpstr>
      <vt:lpstr>לבני 50 ומטה</vt:lpstr>
      <vt:lpstr>לבני 50 עד 60</vt:lpstr>
      <vt:lpstr>לבני 60 ומעלה</vt:lpstr>
      <vt:lpstr>מגדל תגמולים- נספח 1</vt:lpstr>
      <vt:lpstr>מגדל תגמולים- נספח 2</vt:lpstr>
      <vt:lpstr>מגדל תגמולים- 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2018-04-01T06:48:18Z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