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677"/>
  </bookViews>
  <sheets>
    <sheet name="164" sheetId="2" r:id="rId1"/>
    <sheet name="164-נספח 2" sheetId="47" r:id="rId2"/>
    <sheet name="164-נספח 3" sheetId="48" r:id="rId3"/>
  </sheets>
  <calcPr calcId="145621" iterate="1"/>
</workbook>
</file>

<file path=xl/calcChain.xml><?xml version="1.0" encoding="utf-8"?>
<calcChain xmlns="http://schemas.openxmlformats.org/spreadsheetml/2006/main">
  <c r="D16" i="47" l="1"/>
  <c r="D15" i="47"/>
  <c r="D17" i="47"/>
  <c r="D28" i="47" l="1"/>
  <c r="D32" i="47" s="1"/>
  <c r="C14" i="2"/>
  <c r="C53" i="48"/>
  <c r="C55" i="48" s="1"/>
  <c r="C32" i="48"/>
  <c r="C11" i="48"/>
  <c r="D49" i="47"/>
  <c r="D40" i="47"/>
  <c r="D18" i="47"/>
  <c r="C21" i="2"/>
  <c r="C16" i="2"/>
  <c r="C12" i="2"/>
  <c r="C35" i="2" s="1"/>
  <c r="C8" i="2"/>
  <c r="D59" i="47" l="1"/>
  <c r="C38" i="2" l="1"/>
</calcChain>
</file>

<file path=xl/sharedStrings.xml><?xml version="1.0" encoding="utf-8"?>
<sst xmlns="http://schemas.openxmlformats.org/spreadsheetml/2006/main" count="148" uniqueCount="96">
  <si>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</si>
  <si>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</si>
  <si>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</si>
  <si>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</si>
  <si>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</si>
  <si>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</si>
  <si>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</si>
  <si>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</si>
  <si>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</si>
  <si>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State Street Global Advisors</t>
  </si>
  <si>
    <t>בנק לאומי</t>
  </si>
  <si>
    <t>EURIZON CAPITAL</t>
  </si>
  <si>
    <t>M&amp;G Investments</t>
  </si>
  <si>
    <t>PSAGOT</t>
  </si>
  <si>
    <t>CANTOR</t>
  </si>
  <si>
    <t>סך תשלומים למנהלי תיקים זרים</t>
  </si>
  <si>
    <t>BlackRock Inc USA</t>
  </si>
  <si>
    <t>BlackRock Inc Ireland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</si>
  <si>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</si>
  <si>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</si>
  <si>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</si>
  <si>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</si>
  <si>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</si>
  <si>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</si>
  <si>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</si>
  <si>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</si>
  <si>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</si>
  <si>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</si>
  <si>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</si>
  <si>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</si>
  <si>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</si>
  <si>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</si>
  <si>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</si>
  <si>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</si>
  <si>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</si>
  <si>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</si>
  <si>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</si>
  <si>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</si>
  <si>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</si>
  <si>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</si>
  <si>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</si>
  <si>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Deutsche Bank-Trackers/LUX</t>
  </si>
  <si>
    <t>UBS ASSET MANAGEMEN ETF</t>
  </si>
  <si>
    <t>UBS FUND MANAGEMENT LUX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</si>
  <si>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</si>
  <si>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</si>
  <si>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</si>
  <si>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</si>
  <si>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</si>
  <si>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</si>
  <si>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</si>
  <si>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</si>
  <si>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</si>
  <si>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</si>
  <si>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</si>
  <si>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</si>
  <si>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</si>
  <si>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</si>
  <si>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</si>
  <si>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</si>
  <si>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</si>
  <si>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</si>
  <si>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</si>
  <si>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</si>
  <si>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</si>
  <si>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</si>
  <si>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</si>
  <si>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</si>
  <si>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</si>
  <si>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</si>
  <si>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</si>
  <si>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</si>
  <si>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</si>
  <si>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</si>
  <si>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</si>
  <si>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</si>
  <si>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IBI</t>
  </si>
  <si>
    <t>LEUMI</t>
  </si>
  <si>
    <t>יו בנק</t>
  </si>
  <si>
    <t>גוף 1</t>
  </si>
  <si>
    <t>גוף 2</t>
  </si>
  <si>
    <t xml:space="preserve">סך תשלומים בגין השקעת בקרנות נאמנות </t>
  </si>
  <si>
    <t>THE VANGUARD GRUOP</t>
  </si>
  <si>
    <t>Deutsche Bank/USA</t>
  </si>
  <si>
    <t>בנק הפועלים</t>
  </si>
  <si>
    <t>31.12.2016</t>
  </si>
  <si>
    <t>IGUD</t>
  </si>
  <si>
    <t>NEUBERGER BERMAN</t>
  </si>
  <si>
    <t>מגדל מקפת קרנות פנסיה וקופות גמל בע"מ</t>
  </si>
  <si>
    <t xml:space="preserve">שם הקופה: </t>
  </si>
  <si>
    <t>מגדל קופת גמל מרכזית לפיצויים- מספר באוצר 745</t>
  </si>
  <si>
    <t>נספח 1 - סך התשלומים ששולמו בעד כל סוג של הוצאה ישירה לשנה המסתיימת ביום 31.12.2016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</si>
  <si>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</si>
  <si>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</si>
  <si>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NESSUAH</t>
  </si>
  <si>
    <t>DASH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</si>
</sst>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</cellStyleXfs>
  <cellXfs count="83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165" fontId="0" fillId="3" borderId="5" xfId="1" applyNumberFormat="1" applyFont="1" applyFill="1" applyBorder="1"/>
    <xf numFmtId="0" fontId="4" fillId="0" borderId="0" xfId="0" applyFont="1" applyAlignment="1"/>
    <xf numFmtId="0" fontId="4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4" fillId="2" borderId="13" xfId="0" applyFont="1" applyFill="1" applyBorder="1" applyAlignment="1"/>
    <xf numFmtId="0" fontId="0" fillId="2" borderId="4" xfId="0" applyFill="1" applyBorder="1" applyAlignment="1"/>
    <xf numFmtId="0" fontId="3" fillId="2" borderId="4" xfId="0" applyFont="1" applyFill="1" applyBorder="1" applyAlignment="1"/>
    <xf numFmtId="0" fontId="2" fillId="2" borderId="14" xfId="0" applyFont="1" applyFill="1" applyBorder="1" applyAlignment="1"/>
    <xf numFmtId="165" fontId="0" fillId="4" borderId="3" xfId="1" applyNumberFormat="1" applyFont="1" applyFill="1" applyBorder="1"/>
    <xf numFmtId="165" fontId="0" fillId="0" borderId="0" xfId="0" applyNumberFormat="1"/>
    <xf numFmtId="0" fontId="4" fillId="0" borderId="0" xfId="0" applyFont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6" fillId="0" borderId="0" xfId="0" applyFont="1"/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165" fontId="0" fillId="3" borderId="11" xfId="1" applyNumberFormat="1" applyFont="1" applyFill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5" fillId="2" borderId="21" xfId="0" applyNumberFormat="1" applyFont="1" applyFill="1" applyBorder="1" applyAlignment="1">
      <alignment horizontal="right" readingOrder="2"/>
    </xf>
    <xf numFmtId="0" fontId="5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20" xfId="0" applyNumberFormat="1" applyFont="1" applyFill="1" applyBorder="1" applyAlignment="1">
      <alignment horizontal="right" readingOrder="2"/>
    </xf>
    <xf numFmtId="0" fontId="5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5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5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5" fillId="2" borderId="29" xfId="0" applyNumberFormat="1" applyFont="1" applyFill="1" applyBorder="1" applyAlignment="1">
      <alignment horizontal="right" readingOrder="2"/>
    </xf>
    <xf numFmtId="165" fontId="2" fillId="5" borderId="3" xfId="1" applyNumberFormat="1" applyFont="1" applyFill="1" applyBorder="1" applyAlignment="1">
      <alignment horizontal="right"/>
    </xf>
    <xf numFmtId="165" fontId="9" fillId="2" borderId="3" xfId="1" applyNumberFormat="1" applyFont="1" applyFill="1" applyBorder="1" applyAlignment="1">
      <alignment horizontal="right"/>
    </xf>
    <xf numFmtId="165" fontId="4" fillId="3" borderId="11" xfId="1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4" fillId="3" borderId="27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H47"/>
  <sheetViews>
    <sheetView rightToLeft="1" tabSelected="1" workbookViewId="0">
      <selection activeCell="B3" sqref="B3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10.875" bestFit="1" customWidth="1"/>
  </cols>
  <sheetData>
    <row r="1" spans="1:3" ht="15" x14ac:dyDescent="0.25">
      <c r="B1" s="25" t="s">
        <v>88</v>
      </c>
    </row>
    <row r="2" spans="1:3" x14ac:dyDescent="0.2">
      <c r="B2" s="1" t="s">
        <v>91</v>
      </c>
      <c r="C2" s="2"/>
    </row>
    <row r="3" spans="1:3" x14ac:dyDescent="0.2">
      <c r="B3" s="3"/>
      <c r="C3" s="4"/>
    </row>
    <row r="4" spans="1:3" ht="15" x14ac:dyDescent="0.25">
      <c r="B4" s="9" t="s">
        <v>5</v>
      </c>
      <c r="C4" s="2"/>
    </row>
    <row r="5" spans="1:3" ht="16.5" thickBot="1" x14ac:dyDescent="0.3">
      <c r="B5" s="76" t="s">
        <v>90</v>
      </c>
      <c r="C5" s="2"/>
    </row>
    <row r="6" spans="1:3" ht="14.25" customHeight="1" x14ac:dyDescent="0.2">
      <c r="A6" s="77"/>
      <c r="B6" s="79"/>
      <c r="C6" s="81" t="s">
        <v>0</v>
      </c>
    </row>
    <row r="7" spans="1:3" x14ac:dyDescent="0.2">
      <c r="A7" s="78"/>
      <c r="B7" s="80"/>
      <c r="C7" s="82"/>
    </row>
    <row r="8" spans="1:3" ht="15" x14ac:dyDescent="0.25">
      <c r="A8" s="15">
        <v>1</v>
      </c>
      <c r="B8" s="10" t="s">
        <v>18</v>
      </c>
      <c r="C8" s="19">
        <f>SUM(C9:C10)</f>
        <v>57.16</v>
      </c>
    </row>
    <row r="9" spans="1:3" x14ac:dyDescent="0.2">
      <c r="A9" s="7"/>
      <c r="B9" s="11" t="s">
        <v>19</v>
      </c>
      <c r="C9" s="5">
        <v>0.8</v>
      </c>
    </row>
    <row r="10" spans="1:3" x14ac:dyDescent="0.2">
      <c r="A10" s="7"/>
      <c r="B10" s="11" t="s">
        <v>20</v>
      </c>
      <c r="C10" s="5">
        <v>56.36</v>
      </c>
    </row>
    <row r="11" spans="1:3" x14ac:dyDescent="0.2">
      <c r="A11" s="7"/>
      <c r="B11" s="11"/>
      <c r="C11" s="6"/>
    </row>
    <row r="12" spans="1:3" ht="15" x14ac:dyDescent="0.25">
      <c r="A12" s="15">
        <v>2</v>
      </c>
      <c r="B12" s="10" t="s">
        <v>21</v>
      </c>
      <c r="C12" s="19">
        <f>SUM(C13:C14)</f>
        <v>26.330709946536199</v>
      </c>
    </row>
    <row r="13" spans="1:3" x14ac:dyDescent="0.2">
      <c r="A13" s="7"/>
      <c r="B13" s="12" t="s">
        <v>1</v>
      </c>
      <c r="C13" s="8">
        <v>0</v>
      </c>
    </row>
    <row r="14" spans="1:3" x14ac:dyDescent="0.2">
      <c r="A14" s="7"/>
      <c r="B14" s="12" t="s">
        <v>2</v>
      </c>
      <c r="C14" s="8">
        <f>20.8396399465362+13306.74/1000-7815.67/1000</f>
        <v>26.330709946536199</v>
      </c>
    </row>
    <row r="15" spans="1:3" x14ac:dyDescent="0.2">
      <c r="A15" s="23"/>
      <c r="B15" s="24"/>
      <c r="C15" s="6"/>
    </row>
    <row r="16" spans="1:3" ht="15" x14ac:dyDescent="0.25">
      <c r="A16" s="15">
        <v>3</v>
      </c>
      <c r="B16" s="10" t="s">
        <v>7</v>
      </c>
      <c r="C16" s="19">
        <f>SUM(C17:C19)</f>
        <v>2.6200600000000005</v>
      </c>
    </row>
    <row r="17" spans="1:3" ht="25.5" x14ac:dyDescent="0.2">
      <c r="A17" s="7" t="s">
        <v>22</v>
      </c>
      <c r="B17" s="26" t="s">
        <v>23</v>
      </c>
      <c r="C17" s="5">
        <v>1.08466</v>
      </c>
    </row>
    <row r="18" spans="1:3" x14ac:dyDescent="0.2">
      <c r="A18" s="7" t="s">
        <v>24</v>
      </c>
      <c r="B18" s="26" t="s">
        <v>25</v>
      </c>
      <c r="C18" s="5">
        <v>1.5354000000000003</v>
      </c>
    </row>
    <row r="19" spans="1:3" x14ac:dyDescent="0.2">
      <c r="A19" s="7" t="s">
        <v>26</v>
      </c>
      <c r="B19" s="11" t="s">
        <v>3</v>
      </c>
      <c r="C19" s="5">
        <v>0</v>
      </c>
    </row>
    <row r="20" spans="1:3" x14ac:dyDescent="0.2">
      <c r="A20" s="16"/>
      <c r="B20" s="13"/>
      <c r="C20" s="6"/>
    </row>
    <row r="21" spans="1:3" ht="15" x14ac:dyDescent="0.25">
      <c r="A21" s="17">
        <v>4</v>
      </c>
      <c r="B21" s="10" t="s">
        <v>27</v>
      </c>
      <c r="C21" s="19">
        <f>SUM(C22:C29)</f>
        <v>124.22839043799999</v>
      </c>
    </row>
    <row r="22" spans="1:3" x14ac:dyDescent="0.2">
      <c r="A22" s="7"/>
      <c r="B22" s="11" t="s">
        <v>28</v>
      </c>
      <c r="C22" s="5">
        <v>0</v>
      </c>
    </row>
    <row r="23" spans="1:3" x14ac:dyDescent="0.2">
      <c r="A23" s="7"/>
      <c r="B23" s="11" t="s">
        <v>29</v>
      </c>
      <c r="C23" s="5">
        <v>0</v>
      </c>
    </row>
    <row r="24" spans="1:3" x14ac:dyDescent="0.2">
      <c r="A24" s="7"/>
      <c r="B24" s="11" t="s">
        <v>30</v>
      </c>
      <c r="C24" s="5">
        <v>0</v>
      </c>
    </row>
    <row r="25" spans="1:3" x14ac:dyDescent="0.2">
      <c r="A25" s="7"/>
      <c r="B25" s="11" t="s">
        <v>15</v>
      </c>
      <c r="C25" s="5"/>
    </row>
    <row r="26" spans="1:3" x14ac:dyDescent="0.2">
      <c r="A26" s="7"/>
      <c r="B26" s="11" t="s">
        <v>6</v>
      </c>
      <c r="C26" s="5">
        <v>0</v>
      </c>
    </row>
    <row r="27" spans="1:3" x14ac:dyDescent="0.2">
      <c r="A27" s="7"/>
      <c r="B27" s="11" t="s">
        <v>31</v>
      </c>
      <c r="C27" s="5">
        <v>77.841520000000003</v>
      </c>
    </row>
    <row r="28" spans="1:3" x14ac:dyDescent="0.2">
      <c r="A28" s="7"/>
      <c r="B28" s="11" t="s">
        <v>32</v>
      </c>
      <c r="C28" s="5">
        <v>0</v>
      </c>
    </row>
    <row r="29" spans="1:3" x14ac:dyDescent="0.2">
      <c r="A29" s="7"/>
      <c r="B29" s="11" t="s">
        <v>33</v>
      </c>
      <c r="C29" s="5">
        <v>46.386870437999995</v>
      </c>
    </row>
    <row r="30" spans="1:3" x14ac:dyDescent="0.2">
      <c r="A30" s="7"/>
      <c r="B30" s="11"/>
      <c r="C30" s="6"/>
    </row>
    <row r="31" spans="1:3" ht="15" x14ac:dyDescent="0.25">
      <c r="A31" s="7">
        <v>5</v>
      </c>
      <c r="B31" s="10" t="s">
        <v>34</v>
      </c>
      <c r="C31" s="19">
        <v>0</v>
      </c>
    </row>
    <row r="32" spans="1:3" x14ac:dyDescent="0.2">
      <c r="A32" s="7" t="s">
        <v>22</v>
      </c>
      <c r="B32" s="11" t="s">
        <v>35</v>
      </c>
      <c r="C32" s="5"/>
    </row>
    <row r="33" spans="1:8" x14ac:dyDescent="0.2">
      <c r="A33" s="7" t="s">
        <v>24</v>
      </c>
      <c r="B33" s="11" t="s">
        <v>36</v>
      </c>
      <c r="C33" s="5"/>
    </row>
    <row r="34" spans="1:8" x14ac:dyDescent="0.2">
      <c r="A34" s="7"/>
      <c r="B34" s="11"/>
      <c r="C34" s="6"/>
    </row>
    <row r="35" spans="1:8" x14ac:dyDescent="0.2">
      <c r="A35" s="7"/>
      <c r="B35" s="11" t="s">
        <v>4</v>
      </c>
      <c r="C35" s="19">
        <f>C31+C21+C16+C12+C8</f>
        <v>210.33916038453617</v>
      </c>
    </row>
    <row r="36" spans="1:8" x14ac:dyDescent="0.2">
      <c r="A36" s="7"/>
      <c r="B36" s="11"/>
      <c r="C36" s="6"/>
    </row>
    <row r="37" spans="1:8" ht="15" x14ac:dyDescent="0.25">
      <c r="A37" s="7">
        <v>7</v>
      </c>
      <c r="B37" s="10" t="s">
        <v>37</v>
      </c>
      <c r="C37" s="6"/>
    </row>
    <row r="38" spans="1:8" ht="25.5" x14ac:dyDescent="0.2">
      <c r="A38" s="7" t="s">
        <v>22</v>
      </c>
      <c r="B38" s="26" t="s">
        <v>38</v>
      </c>
      <c r="C38" s="27">
        <f>(C17+C21+C33)/C41</f>
        <v>6.7595381789445862E-4</v>
      </c>
    </row>
    <row r="39" spans="1:8" x14ac:dyDescent="0.2">
      <c r="A39" s="7" t="s">
        <v>24</v>
      </c>
      <c r="B39" s="11" t="s">
        <v>39</v>
      </c>
      <c r="C39" s="27">
        <v>1.1999999999999999E-3</v>
      </c>
    </row>
    <row r="40" spans="1:8" x14ac:dyDescent="0.2">
      <c r="A40" s="7"/>
      <c r="B40" s="11"/>
      <c r="C40" s="6"/>
    </row>
    <row r="41" spans="1:8" ht="15" thickBot="1" x14ac:dyDescent="0.25">
      <c r="A41" s="18"/>
      <c r="B41" s="14" t="s">
        <v>40</v>
      </c>
      <c r="C41" s="28">
        <v>185387</v>
      </c>
    </row>
    <row r="43" spans="1:8" x14ac:dyDescent="0.2">
      <c r="B43" s="22"/>
      <c r="F43" s="20"/>
      <c r="G43" s="20"/>
      <c r="H43" s="20"/>
    </row>
    <row r="44" spans="1:8" ht="15" x14ac:dyDescent="0.25">
      <c r="C44" s="21"/>
      <c r="D44" s="21"/>
      <c r="F44" s="20"/>
      <c r="G44" s="20"/>
      <c r="H44" s="20"/>
    </row>
    <row r="45" spans="1:8" ht="15" x14ac:dyDescent="0.25">
      <c r="C45" s="21"/>
      <c r="D45" s="21"/>
    </row>
    <row r="46" spans="1:8" x14ac:dyDescent="0.2">
      <c r="C46" s="2"/>
      <c r="D46" s="20"/>
    </row>
    <row r="47" spans="1:8" ht="15" x14ac:dyDescent="0.25">
      <c r="C47" s="21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rightToLeft="1" topLeftCell="A7" workbookViewId="0">
      <selection activeCell="F15" sqref="F15"/>
    </sheetView>
  </sheetViews>
  <sheetFormatPr defaultRowHeight="14.25" x14ac:dyDescent="0.2"/>
  <cols>
    <col min="1" max="1" width="4.5" customWidth="1"/>
    <col min="2" max="2" width="2.875" customWidth="1"/>
    <col min="3" max="3" width="34.375" bestFit="1" customWidth="1"/>
  </cols>
  <sheetData>
    <row r="1" spans="1:4" ht="15" x14ac:dyDescent="0.25">
      <c r="A1" s="25" t="s">
        <v>88</v>
      </c>
    </row>
    <row r="2" spans="1:4" x14ac:dyDescent="0.2">
      <c r="A2" s="30" t="s">
        <v>92</v>
      </c>
      <c r="B2" s="1"/>
      <c r="C2" s="4"/>
      <c r="D2" s="4" t="s">
        <v>85</v>
      </c>
    </row>
    <row r="3" spans="1:4" x14ac:dyDescent="0.2">
      <c r="A3" s="30" t="s">
        <v>89</v>
      </c>
      <c r="B3" s="29"/>
      <c r="C3" s="31"/>
    </row>
    <row r="4" spans="1:4" ht="16.5" thickBot="1" x14ac:dyDescent="0.3">
      <c r="A4" s="76" t="s">
        <v>90</v>
      </c>
    </row>
    <row r="5" spans="1:4" x14ac:dyDescent="0.2">
      <c r="A5" s="32" t="s">
        <v>44</v>
      </c>
      <c r="B5" s="65"/>
      <c r="C5" s="33"/>
      <c r="D5" s="34" t="s">
        <v>0</v>
      </c>
    </row>
    <row r="6" spans="1:4" x14ac:dyDescent="0.2">
      <c r="A6" s="35" t="s">
        <v>45</v>
      </c>
      <c r="B6" s="66"/>
      <c r="C6" s="46"/>
      <c r="D6" s="36"/>
    </row>
    <row r="7" spans="1:4" x14ac:dyDescent="0.2">
      <c r="A7" s="37"/>
      <c r="B7" s="67">
        <v>1</v>
      </c>
      <c r="C7" s="43" t="s">
        <v>86</v>
      </c>
      <c r="D7" s="39">
        <v>0.8</v>
      </c>
    </row>
    <row r="8" spans="1:4" x14ac:dyDescent="0.2">
      <c r="A8" s="37"/>
      <c r="B8" s="67">
        <v>2</v>
      </c>
      <c r="C8" s="43" t="s">
        <v>75</v>
      </c>
      <c r="D8" s="39">
        <v>0</v>
      </c>
    </row>
    <row r="9" spans="1:4" x14ac:dyDescent="0.2">
      <c r="A9" s="37"/>
      <c r="B9" s="67">
        <v>3</v>
      </c>
      <c r="C9" s="43" t="s">
        <v>75</v>
      </c>
      <c r="D9" s="39">
        <v>0</v>
      </c>
    </row>
    <row r="10" spans="1:4" x14ac:dyDescent="0.2">
      <c r="A10" s="40" t="s">
        <v>46</v>
      </c>
      <c r="B10" s="68"/>
      <c r="C10" s="38"/>
      <c r="D10" s="36"/>
    </row>
    <row r="11" spans="1:4" x14ac:dyDescent="0.2">
      <c r="A11" s="42"/>
      <c r="B11" s="69">
        <v>1</v>
      </c>
      <c r="C11" s="43" t="s">
        <v>14</v>
      </c>
      <c r="D11" s="39">
        <v>13.81</v>
      </c>
    </row>
    <row r="12" spans="1:4" x14ac:dyDescent="0.2">
      <c r="A12" s="42"/>
      <c r="B12" s="67">
        <v>2</v>
      </c>
      <c r="C12" s="43" t="s">
        <v>13</v>
      </c>
      <c r="D12" s="39">
        <v>11.84</v>
      </c>
    </row>
    <row r="13" spans="1:4" x14ac:dyDescent="0.2">
      <c r="A13" s="42"/>
      <c r="B13" s="69">
        <v>3</v>
      </c>
      <c r="C13" s="43" t="s">
        <v>77</v>
      </c>
      <c r="D13" s="39">
        <v>8.27</v>
      </c>
    </row>
    <row r="14" spans="1:4" x14ac:dyDescent="0.2">
      <c r="A14" s="42"/>
      <c r="B14" s="67">
        <v>4</v>
      </c>
      <c r="C14" s="43" t="s">
        <v>76</v>
      </c>
      <c r="D14" s="39">
        <v>5.78</v>
      </c>
    </row>
    <row r="15" spans="1:4" x14ac:dyDescent="0.2">
      <c r="A15" s="42"/>
      <c r="B15" s="69">
        <v>5</v>
      </c>
      <c r="C15" s="43" t="s">
        <v>94</v>
      </c>
      <c r="D15" s="39">
        <f>3461.82/1000</f>
        <v>3.4618200000000003</v>
      </c>
    </row>
    <row r="16" spans="1:4" x14ac:dyDescent="0.2">
      <c r="A16" s="42"/>
      <c r="B16" s="67">
        <v>6</v>
      </c>
      <c r="C16" s="43" t="s">
        <v>95</v>
      </c>
      <c r="D16" s="39">
        <f>3279.4/1000</f>
        <v>3.2793999999999999</v>
      </c>
    </row>
    <row r="17" spans="1:4" x14ac:dyDescent="0.2">
      <c r="A17" s="42"/>
      <c r="B17" s="69">
        <v>7</v>
      </c>
      <c r="C17" s="43" t="s">
        <v>47</v>
      </c>
      <c r="D17" s="39">
        <f>16.66-D15-D16</f>
        <v>9.9187800000000017</v>
      </c>
    </row>
    <row r="18" spans="1:4" x14ac:dyDescent="0.2">
      <c r="A18" s="44" t="s">
        <v>48</v>
      </c>
      <c r="B18" s="68"/>
      <c r="C18" s="41"/>
      <c r="D18" s="70">
        <f>SUM(D7:D17)</f>
        <v>57.160000000000011</v>
      </c>
    </row>
    <row r="19" spans="1:4" x14ac:dyDescent="0.2">
      <c r="A19" s="44"/>
      <c r="B19" s="45"/>
      <c r="C19" s="45"/>
      <c r="D19" s="36"/>
    </row>
    <row r="20" spans="1:4" x14ac:dyDescent="0.2">
      <c r="A20" s="44" t="s">
        <v>49</v>
      </c>
      <c r="B20" s="45"/>
      <c r="C20" s="46"/>
      <c r="D20" s="36"/>
    </row>
    <row r="21" spans="1:4" x14ac:dyDescent="0.2">
      <c r="A21" s="44" t="s">
        <v>45</v>
      </c>
      <c r="B21" s="45"/>
      <c r="C21" s="38"/>
      <c r="D21" s="71"/>
    </row>
    <row r="22" spans="1:4" x14ac:dyDescent="0.2">
      <c r="A22" s="58"/>
      <c r="B22" s="43">
        <v>1</v>
      </c>
      <c r="C22" s="43" t="s">
        <v>75</v>
      </c>
      <c r="D22" s="39">
        <v>0</v>
      </c>
    </row>
    <row r="23" spans="1:4" x14ac:dyDescent="0.2">
      <c r="A23" s="58"/>
      <c r="B23" s="43">
        <v>2</v>
      </c>
      <c r="C23" s="43" t="s">
        <v>75</v>
      </c>
      <c r="D23" s="39">
        <v>0</v>
      </c>
    </row>
    <row r="24" spans="1:4" x14ac:dyDescent="0.2">
      <c r="A24" s="58"/>
      <c r="B24" s="43">
        <v>3</v>
      </c>
      <c r="C24" s="43" t="s">
        <v>75</v>
      </c>
      <c r="D24" s="39">
        <v>0</v>
      </c>
    </row>
    <row r="25" spans="1:4" x14ac:dyDescent="0.2">
      <c r="A25" s="44" t="s">
        <v>46</v>
      </c>
      <c r="B25" s="45"/>
      <c r="C25" s="38"/>
      <c r="D25" s="36"/>
    </row>
    <row r="26" spans="1:4" x14ac:dyDescent="0.2">
      <c r="A26" s="58"/>
      <c r="B26" s="43">
        <v>1</v>
      </c>
      <c r="C26" s="43" t="s">
        <v>8</v>
      </c>
      <c r="D26" s="39">
        <v>11.056559946536202</v>
      </c>
    </row>
    <row r="27" spans="1:4" x14ac:dyDescent="0.2">
      <c r="A27" s="58"/>
      <c r="B27" s="43">
        <v>2</v>
      </c>
      <c r="C27" s="43" t="s">
        <v>78</v>
      </c>
      <c r="D27" s="39">
        <v>8.553090000000001</v>
      </c>
    </row>
    <row r="28" spans="1:4" x14ac:dyDescent="0.2">
      <c r="A28" s="58"/>
      <c r="B28" s="43">
        <v>3</v>
      </c>
      <c r="C28" s="43" t="s">
        <v>10</v>
      </c>
      <c r="D28" s="39">
        <f>0.8673+13306.74/1000-7815.67/1000</f>
        <v>6.3583699999999999</v>
      </c>
    </row>
    <row r="29" spans="1:4" x14ac:dyDescent="0.2">
      <c r="A29" s="58"/>
      <c r="B29" s="43">
        <v>4</v>
      </c>
      <c r="C29" s="43" t="s">
        <v>84</v>
      </c>
      <c r="D29" s="39">
        <v>0.36269000000000001</v>
      </c>
    </row>
    <row r="30" spans="1:4" x14ac:dyDescent="0.2">
      <c r="A30" s="58"/>
      <c r="B30" s="43">
        <v>5</v>
      </c>
      <c r="C30" s="43" t="s">
        <v>75</v>
      </c>
      <c r="D30" s="39">
        <v>0</v>
      </c>
    </row>
    <row r="31" spans="1:4" x14ac:dyDescent="0.2">
      <c r="A31" s="58"/>
      <c r="B31" s="43">
        <v>6</v>
      </c>
      <c r="C31" s="43" t="s">
        <v>75</v>
      </c>
      <c r="D31" s="39">
        <v>0</v>
      </c>
    </row>
    <row r="32" spans="1:4" x14ac:dyDescent="0.2">
      <c r="A32" s="44" t="s">
        <v>50</v>
      </c>
      <c r="B32" s="68"/>
      <c r="C32" s="41"/>
      <c r="D32" s="70">
        <f>SUM(D22:D31)</f>
        <v>26.330709946536203</v>
      </c>
    </row>
    <row r="33" spans="1:4" x14ac:dyDescent="0.2">
      <c r="A33" s="44"/>
      <c r="B33" s="45"/>
      <c r="C33" s="45"/>
      <c r="D33" s="36"/>
    </row>
    <row r="34" spans="1:4" x14ac:dyDescent="0.2">
      <c r="A34" s="44" t="s">
        <v>51</v>
      </c>
      <c r="B34" s="68"/>
      <c r="C34" s="41"/>
      <c r="D34" s="36"/>
    </row>
    <row r="35" spans="1:4" x14ac:dyDescent="0.2">
      <c r="A35" s="42"/>
      <c r="B35" s="69">
        <v>1</v>
      </c>
      <c r="C35" s="47" t="s">
        <v>79</v>
      </c>
      <c r="D35" s="39">
        <v>1.3787500000000001</v>
      </c>
    </row>
    <row r="36" spans="1:4" x14ac:dyDescent="0.2">
      <c r="A36" s="42"/>
      <c r="B36" s="69">
        <v>2</v>
      </c>
      <c r="C36" s="47" t="s">
        <v>80</v>
      </c>
      <c r="D36" s="39">
        <v>0.52729000000000004</v>
      </c>
    </row>
    <row r="37" spans="1:4" x14ac:dyDescent="0.2">
      <c r="A37" s="42"/>
      <c r="B37" s="69">
        <v>3</v>
      </c>
      <c r="C37" s="47" t="s">
        <v>47</v>
      </c>
      <c r="D37" s="39">
        <v>1</v>
      </c>
    </row>
    <row r="38" spans="1:4" x14ac:dyDescent="0.2">
      <c r="A38" s="42"/>
      <c r="B38" s="69">
        <v>4</v>
      </c>
      <c r="C38" s="47" t="s">
        <v>75</v>
      </c>
      <c r="D38" s="39">
        <v>0</v>
      </c>
    </row>
    <row r="39" spans="1:4" x14ac:dyDescent="0.2">
      <c r="A39" s="42"/>
      <c r="B39" s="67">
        <v>5</v>
      </c>
      <c r="C39" s="47" t="s">
        <v>75</v>
      </c>
      <c r="D39" s="39">
        <v>0</v>
      </c>
    </row>
    <row r="40" spans="1:4" x14ac:dyDescent="0.2">
      <c r="A40" s="44" t="s">
        <v>52</v>
      </c>
      <c r="B40" s="68"/>
      <c r="C40" s="41"/>
      <c r="D40" s="70">
        <f>SUM(D35:D39)</f>
        <v>2.90604</v>
      </c>
    </row>
    <row r="41" spans="1:4" x14ac:dyDescent="0.2">
      <c r="A41" s="44"/>
      <c r="B41" s="45"/>
      <c r="C41" s="45"/>
      <c r="D41" s="36"/>
    </row>
    <row r="42" spans="1:4" x14ac:dyDescent="0.2">
      <c r="A42" s="44" t="s">
        <v>53</v>
      </c>
      <c r="B42" s="68"/>
      <c r="C42" s="41"/>
      <c r="D42" s="36"/>
    </row>
    <row r="43" spans="1:4" x14ac:dyDescent="0.2">
      <c r="A43" s="42"/>
      <c r="B43" s="69">
        <v>1</v>
      </c>
      <c r="C43" s="47" t="s">
        <v>75</v>
      </c>
      <c r="D43" s="39">
        <v>0</v>
      </c>
    </row>
    <row r="44" spans="1:4" x14ac:dyDescent="0.2">
      <c r="A44" s="42"/>
      <c r="B44" s="69">
        <v>2</v>
      </c>
      <c r="C44" s="47" t="s">
        <v>75</v>
      </c>
      <c r="D44" s="39">
        <v>0</v>
      </c>
    </row>
    <row r="45" spans="1:4" x14ac:dyDescent="0.2">
      <c r="A45" s="42"/>
      <c r="B45" s="69">
        <v>3</v>
      </c>
      <c r="C45" s="47" t="s">
        <v>75</v>
      </c>
      <c r="D45" s="39">
        <v>0</v>
      </c>
    </row>
    <row r="46" spans="1:4" x14ac:dyDescent="0.2">
      <c r="A46" s="42"/>
      <c r="B46" s="69">
        <v>4</v>
      </c>
      <c r="C46" s="47" t="s">
        <v>75</v>
      </c>
      <c r="D46" s="39">
        <v>0</v>
      </c>
    </row>
    <row r="47" spans="1:4" x14ac:dyDescent="0.2">
      <c r="A47" s="42"/>
      <c r="B47" s="69">
        <v>5</v>
      </c>
      <c r="C47" s="47" t="s">
        <v>75</v>
      </c>
      <c r="D47" s="39">
        <v>0</v>
      </c>
    </row>
    <row r="48" spans="1:4" x14ac:dyDescent="0.2">
      <c r="A48" s="42"/>
      <c r="B48" s="69">
        <v>6</v>
      </c>
      <c r="C48" s="47" t="s">
        <v>75</v>
      </c>
      <c r="D48" s="39">
        <v>0</v>
      </c>
    </row>
    <row r="49" spans="1:4" x14ac:dyDescent="0.2">
      <c r="A49" s="44" t="s">
        <v>3</v>
      </c>
      <c r="B49" s="45"/>
      <c r="C49" s="45"/>
      <c r="D49" s="70">
        <f>SUM(D43:D48)</f>
        <v>0</v>
      </c>
    </row>
    <row r="50" spans="1:4" x14ac:dyDescent="0.2">
      <c r="A50" s="44"/>
      <c r="B50" s="45"/>
      <c r="C50" s="45"/>
      <c r="D50" s="36"/>
    </row>
    <row r="51" spans="1:4" x14ac:dyDescent="0.2">
      <c r="A51" s="44" t="s">
        <v>54</v>
      </c>
      <c r="B51" s="45"/>
      <c r="C51" s="45"/>
      <c r="D51" s="36"/>
    </row>
    <row r="52" spans="1:4" x14ac:dyDescent="0.2">
      <c r="A52" s="42"/>
      <c r="B52" s="69">
        <v>1</v>
      </c>
      <c r="C52" s="47" t="s">
        <v>47</v>
      </c>
      <c r="D52" s="39"/>
    </row>
    <row r="53" spans="1:4" x14ac:dyDescent="0.2">
      <c r="A53" s="42"/>
      <c r="B53" s="69"/>
      <c r="C53" s="45" t="s">
        <v>55</v>
      </c>
      <c r="D53" s="70"/>
    </row>
    <row r="54" spans="1:4" x14ac:dyDescent="0.2">
      <c r="A54" s="44"/>
      <c r="B54" s="45"/>
      <c r="C54" s="47"/>
      <c r="D54" s="36"/>
    </row>
    <row r="55" spans="1:4" x14ac:dyDescent="0.2">
      <c r="A55" s="44" t="s">
        <v>56</v>
      </c>
      <c r="B55" s="45"/>
      <c r="C55" s="45"/>
      <c r="D55" s="36"/>
    </row>
    <row r="56" spans="1:4" x14ac:dyDescent="0.2">
      <c r="A56" s="42"/>
      <c r="B56" s="69">
        <v>1</v>
      </c>
      <c r="C56" s="47" t="s">
        <v>57</v>
      </c>
      <c r="D56" s="39"/>
    </row>
    <row r="57" spans="1:4" x14ac:dyDescent="0.2">
      <c r="A57" s="42"/>
      <c r="B57" s="69"/>
      <c r="C57" s="45" t="s">
        <v>36</v>
      </c>
      <c r="D57" s="70"/>
    </row>
    <row r="58" spans="1:4" x14ac:dyDescent="0.2">
      <c r="A58" s="42"/>
      <c r="B58" s="69"/>
      <c r="C58" s="45"/>
      <c r="D58" s="36"/>
    </row>
    <row r="59" spans="1:4" x14ac:dyDescent="0.2">
      <c r="A59" s="44"/>
      <c r="B59" s="45"/>
      <c r="C59" s="45" t="s">
        <v>58</v>
      </c>
      <c r="D59" s="70">
        <f>D49+D40+D32+D18</f>
        <v>86.396749946536218</v>
      </c>
    </row>
    <row r="60" spans="1:4" x14ac:dyDescent="0.2">
      <c r="A60" s="44"/>
      <c r="B60" s="45"/>
      <c r="C60" s="45"/>
      <c r="D60" s="36"/>
    </row>
    <row r="61" spans="1:4" ht="15.75" thickBot="1" x14ac:dyDescent="0.3">
      <c r="A61" s="48"/>
      <c r="B61" s="49"/>
      <c r="C61" s="49" t="s">
        <v>74</v>
      </c>
      <c r="D61" s="72">
        <v>185387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rightToLeft="1" topLeftCell="A28" workbookViewId="0">
      <selection activeCell="E51" sqref="E51"/>
    </sheetView>
  </sheetViews>
  <sheetFormatPr defaultRowHeight="14.25" x14ac:dyDescent="0.2"/>
  <cols>
    <col min="1" max="1" width="4.5" customWidth="1"/>
    <col min="2" max="2" width="50" customWidth="1"/>
  </cols>
  <sheetData>
    <row r="1" spans="1:3" ht="15" x14ac:dyDescent="0.25">
      <c r="A1" s="25" t="s">
        <v>88</v>
      </c>
    </row>
    <row r="2" spans="1:3" x14ac:dyDescent="0.2">
      <c r="A2" s="30" t="s">
        <v>93</v>
      </c>
      <c r="B2" s="29"/>
      <c r="C2" s="4" t="s">
        <v>85</v>
      </c>
    </row>
    <row r="3" spans="1:3" x14ac:dyDescent="0.2">
      <c r="A3" s="29"/>
      <c r="B3" s="29"/>
      <c r="C3" s="29"/>
    </row>
    <row r="4" spans="1:3" x14ac:dyDescent="0.2">
      <c r="A4" s="30" t="s">
        <v>89</v>
      </c>
      <c r="B4" s="29"/>
      <c r="C4" s="29"/>
    </row>
    <row r="5" spans="1:3" ht="16.5" thickBot="1" x14ac:dyDescent="0.3">
      <c r="A5" s="76" t="s">
        <v>90</v>
      </c>
    </row>
    <row r="6" spans="1:3" x14ac:dyDescent="0.2">
      <c r="A6" s="50"/>
      <c r="B6" s="73"/>
      <c r="C6" s="51" t="s">
        <v>0</v>
      </c>
    </row>
    <row r="7" spans="1:3" x14ac:dyDescent="0.2">
      <c r="A7" s="44" t="s">
        <v>59</v>
      </c>
      <c r="B7" s="38"/>
      <c r="C7" s="52"/>
    </row>
    <row r="8" spans="1:3" x14ac:dyDescent="0.2">
      <c r="A8" s="42">
        <v>1</v>
      </c>
      <c r="B8" s="53" t="s">
        <v>75</v>
      </c>
      <c r="C8" s="54">
        <v>0</v>
      </c>
    </row>
    <row r="9" spans="1:3" x14ac:dyDescent="0.2">
      <c r="A9" s="42">
        <v>2</v>
      </c>
      <c r="B9" s="53" t="s">
        <v>75</v>
      </c>
      <c r="C9" s="54">
        <v>0</v>
      </c>
    </row>
    <row r="10" spans="1:3" x14ac:dyDescent="0.2">
      <c r="A10" s="42">
        <v>3</v>
      </c>
      <c r="B10" s="53" t="s">
        <v>75</v>
      </c>
      <c r="C10" s="54">
        <v>0</v>
      </c>
    </row>
    <row r="11" spans="1:3" x14ac:dyDescent="0.2">
      <c r="A11" s="35" t="s">
        <v>60</v>
      </c>
      <c r="B11" s="53"/>
      <c r="C11" s="74">
        <f>SUM(C8:C10)</f>
        <v>0</v>
      </c>
    </row>
    <row r="12" spans="1:3" x14ac:dyDescent="0.2">
      <c r="A12" s="55"/>
      <c r="B12" s="56"/>
      <c r="C12" s="57"/>
    </row>
    <row r="13" spans="1:3" x14ac:dyDescent="0.2">
      <c r="A13" s="35" t="s">
        <v>61</v>
      </c>
      <c r="B13" s="53"/>
      <c r="C13" s="57"/>
    </row>
    <row r="14" spans="1:3" x14ac:dyDescent="0.2">
      <c r="A14" s="42">
        <v>1</v>
      </c>
      <c r="B14" s="53" t="s">
        <v>47</v>
      </c>
      <c r="C14" s="54"/>
    </row>
    <row r="15" spans="1:3" x14ac:dyDescent="0.2">
      <c r="A15" s="44" t="s">
        <v>62</v>
      </c>
      <c r="B15" s="38"/>
      <c r="C15" s="74"/>
    </row>
    <row r="16" spans="1:3" x14ac:dyDescent="0.2">
      <c r="A16" s="58"/>
      <c r="B16" s="59"/>
      <c r="C16" s="57"/>
    </row>
    <row r="17" spans="1:3" x14ac:dyDescent="0.2">
      <c r="A17" s="40" t="s">
        <v>63</v>
      </c>
      <c r="B17" s="60"/>
      <c r="C17" s="57"/>
    </row>
    <row r="18" spans="1:3" x14ac:dyDescent="0.2">
      <c r="A18" s="42">
        <v>1</v>
      </c>
      <c r="B18" s="53" t="s">
        <v>47</v>
      </c>
      <c r="C18" s="54"/>
    </row>
    <row r="19" spans="1:3" x14ac:dyDescent="0.2">
      <c r="A19" s="35" t="s">
        <v>15</v>
      </c>
      <c r="B19" s="53"/>
      <c r="C19" s="74"/>
    </row>
    <row r="20" spans="1:3" x14ac:dyDescent="0.2">
      <c r="A20" s="55"/>
      <c r="B20" s="53"/>
      <c r="C20" s="57"/>
    </row>
    <row r="21" spans="1:3" x14ac:dyDescent="0.2">
      <c r="A21" s="35" t="s">
        <v>64</v>
      </c>
      <c r="B21" s="53"/>
      <c r="C21" s="57"/>
    </row>
    <row r="22" spans="1:3" x14ac:dyDescent="0.2">
      <c r="A22" s="35" t="s">
        <v>65</v>
      </c>
      <c r="B22" s="56" t="s">
        <v>66</v>
      </c>
      <c r="C22" s="57"/>
    </row>
    <row r="23" spans="1:3" x14ac:dyDescent="0.2">
      <c r="A23" s="42">
        <v>1</v>
      </c>
      <c r="B23" s="53"/>
      <c r="C23" s="54"/>
    </row>
    <row r="24" spans="1:3" x14ac:dyDescent="0.2">
      <c r="A24" s="42">
        <v>2</v>
      </c>
      <c r="B24" s="53"/>
      <c r="C24" s="54"/>
    </row>
    <row r="25" spans="1:3" x14ac:dyDescent="0.2">
      <c r="A25" s="44" t="s">
        <v>67</v>
      </c>
      <c r="B25" s="62" t="s">
        <v>68</v>
      </c>
      <c r="C25" s="57"/>
    </row>
    <row r="26" spans="1:3" x14ac:dyDescent="0.2">
      <c r="A26" s="61">
        <v>1</v>
      </c>
      <c r="B26" s="60" t="s">
        <v>43</v>
      </c>
      <c r="C26" s="54">
        <v>20.275290000000002</v>
      </c>
    </row>
    <row r="27" spans="1:3" x14ac:dyDescent="0.2">
      <c r="A27" s="61">
        <v>2</v>
      </c>
      <c r="B27" s="60" t="s">
        <v>87</v>
      </c>
      <c r="C27" s="54">
        <v>16.887900000000002</v>
      </c>
    </row>
    <row r="28" spans="1:3" x14ac:dyDescent="0.2">
      <c r="A28" s="61">
        <v>3</v>
      </c>
      <c r="B28" s="60" t="s">
        <v>11</v>
      </c>
      <c r="C28" s="54">
        <v>9.2236399999999996</v>
      </c>
    </row>
    <row r="29" spans="1:3" x14ac:dyDescent="0.2">
      <c r="A29" s="61">
        <v>4</v>
      </c>
      <c r="B29" s="60" t="s">
        <v>12</v>
      </c>
      <c r="C29" s="54">
        <v>4.0438000000000001E-5</v>
      </c>
    </row>
    <row r="30" spans="1:3" x14ac:dyDescent="0.2">
      <c r="A30" s="61">
        <v>5</v>
      </c>
      <c r="B30" s="60" t="s">
        <v>75</v>
      </c>
      <c r="C30" s="54">
        <v>0</v>
      </c>
    </row>
    <row r="31" spans="1:3" x14ac:dyDescent="0.2">
      <c r="A31" s="61">
        <v>6</v>
      </c>
      <c r="B31" s="60" t="s">
        <v>75</v>
      </c>
      <c r="C31" s="54">
        <v>0</v>
      </c>
    </row>
    <row r="32" spans="1:3" x14ac:dyDescent="0.2">
      <c r="A32" s="40" t="s">
        <v>81</v>
      </c>
      <c r="B32" s="59"/>
      <c r="C32" s="74">
        <f>SUM(C23:C31)</f>
        <v>46.386870438000003</v>
      </c>
    </row>
    <row r="33" spans="1:3" x14ac:dyDescent="0.2">
      <c r="A33" s="40"/>
      <c r="B33" s="60"/>
      <c r="C33" s="57"/>
    </row>
    <row r="34" spans="1:3" x14ac:dyDescent="0.2">
      <c r="A34" s="35" t="s">
        <v>69</v>
      </c>
      <c r="B34" s="53"/>
      <c r="C34" s="57"/>
    </row>
    <row r="35" spans="1:3" x14ac:dyDescent="0.2">
      <c r="A35" s="35" t="s">
        <v>65</v>
      </c>
      <c r="B35" s="56" t="s">
        <v>70</v>
      </c>
      <c r="C35" s="57"/>
    </row>
    <row r="36" spans="1:3" x14ac:dyDescent="0.2">
      <c r="A36" s="42">
        <v>1</v>
      </c>
      <c r="B36" s="38" t="s">
        <v>75</v>
      </c>
      <c r="C36" s="54">
        <v>0</v>
      </c>
    </row>
    <row r="37" spans="1:3" x14ac:dyDescent="0.2">
      <c r="A37" s="42">
        <v>2</v>
      </c>
      <c r="B37" s="38" t="s">
        <v>75</v>
      </c>
      <c r="C37" s="54">
        <v>0</v>
      </c>
    </row>
    <row r="38" spans="1:3" x14ac:dyDescent="0.2">
      <c r="A38" s="42">
        <v>3</v>
      </c>
      <c r="B38" s="38" t="s">
        <v>75</v>
      </c>
      <c r="C38" s="54">
        <v>0</v>
      </c>
    </row>
    <row r="39" spans="1:3" x14ac:dyDescent="0.2">
      <c r="A39" s="42">
        <v>4</v>
      </c>
      <c r="B39" s="38" t="s">
        <v>75</v>
      </c>
      <c r="C39" s="54">
        <v>0</v>
      </c>
    </row>
    <row r="40" spans="1:3" x14ac:dyDescent="0.2">
      <c r="A40" s="42">
        <v>5</v>
      </c>
      <c r="B40" s="38" t="s">
        <v>75</v>
      </c>
      <c r="C40" s="54">
        <v>0</v>
      </c>
    </row>
    <row r="41" spans="1:3" x14ac:dyDescent="0.2">
      <c r="A41" s="42">
        <v>6</v>
      </c>
      <c r="B41" s="38" t="s">
        <v>75</v>
      </c>
      <c r="C41" s="54">
        <v>0</v>
      </c>
    </row>
    <row r="42" spans="1:3" x14ac:dyDescent="0.2">
      <c r="A42" s="42">
        <v>7</v>
      </c>
      <c r="B42" s="38" t="s">
        <v>75</v>
      </c>
      <c r="C42" s="54">
        <v>0</v>
      </c>
    </row>
    <row r="43" spans="1:3" x14ac:dyDescent="0.2">
      <c r="A43" s="42">
        <v>8</v>
      </c>
      <c r="B43" s="38" t="s">
        <v>75</v>
      </c>
      <c r="C43" s="54">
        <v>0</v>
      </c>
    </row>
    <row r="44" spans="1:3" x14ac:dyDescent="0.2">
      <c r="A44" s="44" t="s">
        <v>67</v>
      </c>
      <c r="B44" s="56" t="s">
        <v>71</v>
      </c>
      <c r="C44" s="57"/>
    </row>
    <row r="45" spans="1:3" x14ac:dyDescent="0.2">
      <c r="A45" s="61">
        <v>1</v>
      </c>
      <c r="B45" s="38" t="s">
        <v>17</v>
      </c>
      <c r="C45" s="54">
        <v>20.388180000000002</v>
      </c>
    </row>
    <row r="46" spans="1:3" x14ac:dyDescent="0.2">
      <c r="A46" s="61">
        <v>2</v>
      </c>
      <c r="B46" s="38" t="s">
        <v>16</v>
      </c>
      <c r="C46" s="54">
        <v>14.02689</v>
      </c>
    </row>
    <row r="47" spans="1:3" x14ac:dyDescent="0.2">
      <c r="A47" s="61">
        <v>3</v>
      </c>
      <c r="B47" s="38" t="s">
        <v>42</v>
      </c>
      <c r="C47" s="54">
        <v>13.504580000000001</v>
      </c>
    </row>
    <row r="48" spans="1:3" x14ac:dyDescent="0.2">
      <c r="A48" s="61">
        <v>4</v>
      </c>
      <c r="B48" s="38" t="s">
        <v>82</v>
      </c>
      <c r="C48" s="54">
        <v>10.79246</v>
      </c>
    </row>
    <row r="49" spans="1:3" x14ac:dyDescent="0.2">
      <c r="A49" s="61">
        <v>5</v>
      </c>
      <c r="B49" s="38" t="s">
        <v>9</v>
      </c>
      <c r="C49" s="54">
        <v>9.4229700000000012</v>
      </c>
    </row>
    <row r="50" spans="1:3" x14ac:dyDescent="0.2">
      <c r="A50" s="61">
        <v>6</v>
      </c>
      <c r="B50" s="38" t="s">
        <v>83</v>
      </c>
      <c r="C50" s="54">
        <v>5.0481800000000003</v>
      </c>
    </row>
    <row r="51" spans="1:3" x14ac:dyDescent="0.2">
      <c r="A51" s="61">
        <v>7</v>
      </c>
      <c r="B51" s="38" t="s">
        <v>41</v>
      </c>
      <c r="C51" s="54">
        <v>2.0754000000000001</v>
      </c>
    </row>
    <row r="52" spans="1:3" x14ac:dyDescent="0.2">
      <c r="A52" s="61">
        <v>8</v>
      </c>
      <c r="B52" s="38" t="s">
        <v>47</v>
      </c>
      <c r="C52" s="54">
        <v>2.5828599999999824</v>
      </c>
    </row>
    <row r="53" spans="1:3" x14ac:dyDescent="0.2">
      <c r="A53" s="44" t="s">
        <v>72</v>
      </c>
      <c r="B53" s="59"/>
      <c r="C53" s="74">
        <f>SUM(C36:C52)</f>
        <v>77.841519999999988</v>
      </c>
    </row>
    <row r="54" spans="1:3" x14ac:dyDescent="0.2">
      <c r="A54" s="58"/>
      <c r="B54" s="59"/>
      <c r="C54" s="74"/>
    </row>
    <row r="55" spans="1:3" x14ac:dyDescent="0.2">
      <c r="A55" s="40" t="s">
        <v>73</v>
      </c>
      <c r="B55" s="60"/>
      <c r="C55" s="74">
        <f>C53+C32+C11</f>
        <v>124.22839043799999</v>
      </c>
    </row>
    <row r="56" spans="1:3" x14ac:dyDescent="0.2">
      <c r="A56" s="58"/>
      <c r="B56" s="59"/>
      <c r="C56" s="57"/>
    </row>
    <row r="57" spans="1:3" ht="15.75" thickBot="1" x14ac:dyDescent="0.3">
      <c r="A57" s="63" t="s">
        <v>74</v>
      </c>
      <c r="B57" s="64"/>
      <c r="C57" s="75">
        <v>185387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2017-04-06T05:59:29+00:00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A94D08-0DC0-4C23-B6DB-8ECA3AA934F4}"/>
</file>

<file path=customXml/itemProps2.xml><?xml version="1.0" encoding="utf-8"?>
<ds:datastoreItem xmlns:ds="http://schemas.openxmlformats.org/officeDocument/2006/customXml" ds:itemID="{B3E6B885-2D34-4170-8087-34E73D727905}"/>
</file>

<file path=customXml/itemProps3.xml><?xml version="1.0" encoding="utf-8"?>
<ds:datastoreItem xmlns:ds="http://schemas.openxmlformats.org/officeDocument/2006/customXml" ds:itemID="{DA68BD34-3029-4B43-B527-E5D2F5AC9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164</vt:lpstr>
      <vt:lpstr>164-נספח 2</vt:lpstr>
      <vt:lpstr>164-נספח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2014-11-25T09:37:00Z</cp:lastPrinted>
  <dcterms:created xsi:type="dcterms:W3CDTF">2013-05-20T07:11:09Z</dcterms:created>
  <dcterms:modified xsi:type="dcterms:W3CDTF">2017-04-05T14:01:13Z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