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B01CAE1B-7818-4D81-8648-5D29B26987B6}" xr6:coauthVersionLast="47" xr6:coauthVersionMax="47" xr10:uidLastSave="{00000000-0000-0000-0000-000000000000}"/>
  <bookViews>
    <workbookView xWindow="-120" yWindow="-120" windowWidth="29040" windowHeight="15840" tabRatio="774" activeTab="11" xr2:uid="{00000000-000D-0000-FFFF-FFFF00000000}"/>
  </bookViews>
  <sheets>
    <sheet name="863" sheetId="41" r:id="rId1"/>
    <sheet name="862" sheetId="42" r:id="rId2"/>
    <sheet name="859" sheetId="40" r:id="rId3"/>
    <sheet name="858" sheetId="39" r:id="rId4"/>
    <sheet name="8012" sheetId="43" r:id="rId5"/>
    <sheet name="9779" sheetId="64" r:id="rId6"/>
    <sheet name="9780" sheetId="63" r:id="rId7"/>
    <sheet name="9781" sheetId="62" r:id="rId8"/>
    <sheet name="13565" sheetId="83" r:id="rId9"/>
    <sheet name="14229" sheetId="85" r:id="rId10"/>
    <sheet name="14228" sheetId="86" r:id="rId11"/>
    <sheet name="מגדל תגמולים- נספח 1" sheetId="45" r:id="rId12"/>
    <sheet name="מגדל תגמולים-נספח 2" sheetId="56" r:id="rId13"/>
    <sheet name="מגדל תגמולים-נספח 3" sheetId="55" r:id="rId14"/>
  </sheets>
  <definedNames>
    <definedName name="_xlnm.Print_Area" localSheetId="8">'13565'!$A$1:$AZ$63</definedName>
    <definedName name="_xlnm.Print_Area" localSheetId="10">'14228'!$A$1:$AZ$63</definedName>
    <definedName name="_xlnm.Print_Area" localSheetId="9">'14229'!$A$1:$AZ$63</definedName>
    <definedName name="_xlnm.Print_Area" localSheetId="4">'8012'!$A$1:$AZ$63</definedName>
    <definedName name="_xlnm.Print_Area" localSheetId="3">'858'!$A$1:$AZ$63</definedName>
    <definedName name="_xlnm.Print_Area" localSheetId="2">'859'!$A$1:$AZ$63</definedName>
    <definedName name="_xlnm.Print_Area" localSheetId="1">'862'!$A$1:$AZ$63</definedName>
    <definedName name="_xlnm.Print_Area" localSheetId="0">'863'!$A$1:$AZ$63</definedName>
    <definedName name="_xlnm.Print_Area" localSheetId="5">'9779'!$A$1:$AZ$63</definedName>
    <definedName name="_xlnm.Print_Area" localSheetId="6">'9780'!$A$1:$AZ$63</definedName>
    <definedName name="_xlnm.Print_Area" localSheetId="7">'9781'!$A$1:$AZ$63</definedName>
    <definedName name="_xlnm.Print_Area" localSheetId="11">'מגדל תגמולים- נספח 1'!$A$1:$AZ$63</definedName>
    <definedName name="_xlnm.Print_Area" localSheetId="12">'מגדל תגמולים-נספח 2'!$A$1:$AZ$72</definedName>
    <definedName name="_xlnm.Print_Area" localSheetId="13">'מגדל תגמולים-נספח 3'!$A$1:$AZ$108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42" l="1"/>
  <c r="D52" i="45"/>
  <c r="D44" i="45"/>
  <c r="D43" i="45"/>
  <c r="D42" i="45"/>
  <c r="D41" i="45"/>
  <c r="D40" i="45"/>
  <c r="D39" i="45"/>
  <c r="D38" i="45"/>
  <c r="D37" i="45"/>
  <c r="D36" i="45"/>
  <c r="D33" i="45"/>
  <c r="D27" i="45"/>
  <c r="D22" i="45"/>
  <c r="D20" i="45"/>
  <c r="D18" i="45"/>
  <c r="D16" i="45"/>
  <c r="D15" i="45"/>
  <c r="D12" i="45"/>
  <c r="D11" i="45"/>
  <c r="D8" i="45"/>
  <c r="D7" i="45"/>
  <c r="D28" i="86"/>
  <c r="D26" i="86" s="1"/>
  <c r="D28" i="85"/>
  <c r="D28" i="45" s="1"/>
  <c r="D108" i="55" s="1"/>
  <c r="D50" i="40"/>
  <c r="D50" i="39"/>
  <c r="D50" i="43"/>
  <c r="D50" i="64"/>
  <c r="D50" i="63"/>
  <c r="D50" i="62"/>
  <c r="D50" i="83"/>
  <c r="D50" i="85"/>
  <c r="D50" i="86"/>
  <c r="D50" i="45"/>
  <c r="D50" i="41"/>
  <c r="D35" i="40"/>
  <c r="D53" i="40" s="1"/>
  <c r="D35" i="39"/>
  <c r="D53" i="39" s="1"/>
  <c r="D35" i="43"/>
  <c r="D53" i="43" s="1"/>
  <c r="D35" i="64"/>
  <c r="D53" i="64" s="1"/>
  <c r="D35" i="63"/>
  <c r="D53" i="63" s="1"/>
  <c r="D35" i="62"/>
  <c r="D53" i="62" s="1"/>
  <c r="D35" i="83"/>
  <c r="D53" i="83" s="1"/>
  <c r="D35" i="85"/>
  <c r="D53" i="85" s="1"/>
  <c r="D35" i="86"/>
  <c r="D35" i="42"/>
  <c r="D53" i="42" s="1"/>
  <c r="D35" i="41"/>
  <c r="D53" i="41" s="1"/>
  <c r="D26" i="40"/>
  <c r="D26" i="39"/>
  <c r="D26" i="43"/>
  <c r="D26" i="64"/>
  <c r="D26" i="63"/>
  <c r="D26" i="62"/>
  <c r="D26" i="83"/>
  <c r="D26" i="42"/>
  <c r="D26" i="41"/>
  <c r="D14" i="40"/>
  <c r="D14" i="39"/>
  <c r="D14" i="43"/>
  <c r="D14" i="64"/>
  <c r="D14" i="63"/>
  <c r="D14" i="62"/>
  <c r="D14" i="83"/>
  <c r="D14" i="85"/>
  <c r="D14" i="86"/>
  <c r="D14" i="42"/>
  <c r="D10" i="40"/>
  <c r="D10" i="39"/>
  <c r="D10" i="43"/>
  <c r="D10" i="64"/>
  <c r="D24" i="64" s="1"/>
  <c r="D57" i="64" s="1"/>
  <c r="D10" i="63"/>
  <c r="D10" i="62"/>
  <c r="D10" i="83"/>
  <c r="D10" i="85"/>
  <c r="D24" i="85" s="1"/>
  <c r="D10" i="86"/>
  <c r="D10" i="42"/>
  <c r="D24" i="42" s="1"/>
  <c r="D57" i="42" s="1"/>
  <c r="D24" i="40"/>
  <c r="D30" i="40" s="1"/>
  <c r="D63" i="40" s="1"/>
  <c r="D24" i="62"/>
  <c r="D57" i="62" s="1"/>
  <c r="D24" i="83"/>
  <c r="D57" i="83" s="1"/>
  <c r="D24" i="86"/>
  <c r="D57" i="86" s="1"/>
  <c r="D14" i="41"/>
  <c r="D10" i="41"/>
  <c r="D106" i="55"/>
  <c r="D96" i="55"/>
  <c r="D84" i="55"/>
  <c r="D72" i="55"/>
  <c r="D63" i="55"/>
  <c r="D51" i="55"/>
  <c r="D39" i="55"/>
  <c r="D33" i="55"/>
  <c r="D27" i="55"/>
  <c r="D15" i="55"/>
  <c r="D64" i="56"/>
  <c r="D55" i="56"/>
  <c r="D45" i="56"/>
  <c r="D35" i="56"/>
  <c r="D19" i="56"/>
  <c r="D98" i="55" l="1"/>
  <c r="D72" i="56"/>
  <c r="D59" i="86"/>
  <c r="D53" i="86"/>
  <c r="D57" i="85"/>
  <c r="D26" i="85"/>
  <c r="D30" i="85" s="1"/>
  <c r="D63" i="85" s="1"/>
  <c r="D30" i="83"/>
  <c r="D63" i="83" s="1"/>
  <c r="D30" i="62"/>
  <c r="D63" i="62" s="1"/>
  <c r="D24" i="63"/>
  <c r="D30" i="63" s="1"/>
  <c r="D63" i="63" s="1"/>
  <c r="D30" i="64"/>
  <c r="D63" i="64" s="1"/>
  <c r="D24" i="43"/>
  <c r="D57" i="43" s="1"/>
  <c r="D59" i="43" s="1"/>
  <c r="D24" i="39"/>
  <c r="D57" i="39" s="1"/>
  <c r="D59" i="39" s="1"/>
  <c r="D14" i="45"/>
  <c r="D57" i="40"/>
  <c r="D59" i="40" s="1"/>
  <c r="D59" i="42"/>
  <c r="D24" i="41"/>
  <c r="D57" i="41" s="1"/>
  <c r="D59" i="41" s="1"/>
  <c r="D35" i="45"/>
  <c r="D53" i="45" s="1"/>
  <c r="D10" i="45"/>
  <c r="D26" i="45"/>
  <c r="D30" i="86"/>
  <c r="D63" i="86" s="1"/>
  <c r="D59" i="83"/>
  <c r="D59" i="62"/>
  <c r="D59" i="64"/>
  <c r="D30" i="42"/>
  <c r="D63" i="42" s="1"/>
  <c r="D59" i="85" l="1"/>
  <c r="D57" i="63"/>
  <c r="D59" i="63" s="1"/>
  <c r="D30" i="43"/>
  <c r="D63" i="43" s="1"/>
  <c r="D30" i="39"/>
  <c r="D63" i="39" s="1"/>
  <c r="D24" i="45"/>
  <c r="D57" i="45" s="1"/>
  <c r="D59" i="45" s="1"/>
  <c r="D30" i="41"/>
  <c r="D63" i="41" s="1"/>
  <c r="D30" i="45" l="1"/>
  <c r="D63" i="45" s="1"/>
</calcChain>
</file>

<file path=xl/sharedStrings.xml><?xml version="1.0" encoding="utf-8"?>
<sst xmlns="http://schemas.openxmlformats.org/spreadsheetml/2006/main" count="2879" uniqueCount="149">
  <si>
    <t>סך הוצאות הנובעות מהשקעה בזכויות מקרקעין</t>
  </si>
  <si>
    <t>סך תשלומים הנובעים מהשקעה בקרנות השקעה בישראל</t>
  </si>
  <si>
    <t>סך תשלומים הנובעים מהשקעה בקרנות השקעה בחו"ל</t>
  </si>
  <si>
    <t>סך תשלומים בגין השקעה בקרנות נאמנות זרות</t>
  </si>
  <si>
    <t>סך הוצאות בעד מתן משכנתאות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</si>
  <si>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</si>
  <si>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</si>
  <si>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</si>
  <si>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</si>
  <si>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</si>
  <si>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</si>
  <si>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</si>
  <si>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</si>
  <si>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</si>
  <si>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</si>
  <si>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</si>
  <si>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תשלום למנהל תיקים ישראלי</t>
  </si>
  <si>
    <t>סך תשלומים למנהלי תיקים ישראליים</t>
  </si>
  <si>
    <t>תשלום למנהל תיקים זר</t>
  </si>
  <si>
    <t>קרן נאמנות ישראלית</t>
  </si>
  <si>
    <t>סך הכל עמלות ניהול חיצוני</t>
  </si>
  <si>
    <t/>
  </si>
  <si>
    <t>גוף 2</t>
  </si>
  <si>
    <t>גוף 3</t>
  </si>
  <si>
    <t>BlackRock Inc Ireland</t>
  </si>
  <si>
    <t>BlackRock Inc USA</t>
  </si>
  <si>
    <t>LEUMI</t>
  </si>
  <si>
    <t>M&amp;G Investments</t>
  </si>
  <si>
    <t>לאומי</t>
  </si>
  <si>
    <t>פועלים</t>
  </si>
  <si>
    <t>דיסקונט</t>
  </si>
  <si>
    <t>מזרחי</t>
  </si>
  <si>
    <t>State Street Global Advisors</t>
  </si>
  <si>
    <t>Cheyne Capital</t>
  </si>
  <si>
    <t>Moneda International</t>
  </si>
  <si>
    <t>Lyxor Intl Asset Management</t>
  </si>
  <si>
    <t>AMUNDI INVESTMENT SOLUTIONS</t>
  </si>
  <si>
    <t>VANGUARD FUNDS PLC</t>
  </si>
  <si>
    <t>NOMURA ASSET MANAGEMENT</t>
  </si>
  <si>
    <t>State street Global adviser/Ireland</t>
  </si>
  <si>
    <t xml:space="preserve">הוצאות ישירות שאינן מסוג עמלת ניהול חיצוני </t>
  </si>
  <si>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</si>
  <si>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</si>
  <si>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</si>
  <si>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</si>
  <si>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</si>
  <si>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</si>
  <si>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</si>
  <si>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</si>
  <si>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</si>
  <si>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</si>
  <si>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</si>
  <si>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</si>
  <si>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</si>
  <si>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</si>
  <si>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סעיפים8א ו- 8ב)</t>
  </si>
  <si>
    <t>א. השווי המשוערך של 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</si>
  <si>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– 1  או לתקופה אחרת לפי העניין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</si>
  <si>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</si>
  <si>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</si>
  <si>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</si>
  <si>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</si>
  <si>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</si>
  <si>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</si>
  <si>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</si>
  <si>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</si>
  <si>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</si>
  <si>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</si>
  <si>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</si>
  <si>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</si>
  <si>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</si>
  <si>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</si>
  <si>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</si>
  <si>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</si>
  <si>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</t>
  </si>
  <si>
    <t>א סכום שהוחזר לחוסכים (אם הוחזר)</t>
  </si>
  <si>
    <t>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</si>
  <si>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</si>
  <si>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 1בניכוי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</si>
  <si>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</si>
  <si>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</si>
  <si>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18. שיעור מגבלת עמלת ניהול חיצוני שהמשקיע המוסדי הצהיר עליה בהתאם לתקנה 2א לתקנות הוצאות ישירות עבור שנת הכספים הבאה + 1 XX20</t>
  </si>
  <si>
    <t>19. De: שיעור הוצאות ישירות (סכום של סעיף 9 וסעיף 18)</t>
  </si>
  <si>
    <t>ברוקארז'- עמלות קנייה ומכירה בגין ביצוע עסקאות בניירות ערך סחירים</t>
  </si>
  <si>
    <t>סך הוצאות הנובעות מהשקעה בניירות ערך לא סחירים או ממתן הלוואה</t>
  </si>
  <si>
    <t>מסים החלים על הנכסים, ההכנסות והעסקאות</t>
  </si>
  <si>
    <t>WTAX</t>
  </si>
  <si>
    <t>FRT</t>
  </si>
  <si>
    <t>גוף/יחיד א'</t>
  </si>
  <si>
    <t>גוף/יחיד ב'</t>
  </si>
  <si>
    <t>סך הכל עמלות והוצאות שאינן עמלות ניהול חיצוני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</si>
  <si>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</si>
  <si>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</si>
  <si>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</si>
  <si>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</si>
  <si>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</si>
  <si>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</si>
  <si>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</si>
  <si>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תשלום הנובע מהשקעה בקרנות השקעה בחו"ל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</si>
  <si>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</si>
  <si>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</si>
  <si>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קסם קרנות נאמנות בע"מ</t>
  </si>
  <si>
    <t>הראל קרנות נאמנות</t>
  </si>
  <si>
    <t>מיטב תכלית קרנות נאמנות בע"מ</t>
  </si>
  <si>
    <t>פסגות קרנות נאמנות בע"מ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</si>
  <si>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</si>
  <si>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</si>
  <si>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</si>
  <si>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</si>
  <si>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</si>
  <si>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</si>
  <si>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תשלומים בגין השקעה בקרן טכנולוגיה עילית</t>
  </si>
  <si>
    <t>סך תשלום בגין השקעה בקרן טכנולוגיה עילית</t>
  </si>
  <si>
    <t>תשלום של דמי ניהול משתנים</t>
  </si>
  <si>
    <t>סך דמי ניהול משתנים</t>
  </si>
  <si>
    <t>סך הכל נכסים לסוף שנה קודמת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</si>
  <si>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</si>
  <si>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</si>
  <si>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לתגמולים ולפיצויים- מסלול מניות- מספר באוצר 863</t>
  </si>
  <si>
    <t>מגדל לתגמולים ולפיצויים- מסלול חו"ל- מספר באוצר 862</t>
  </si>
  <si>
    <t>מגדל לתגמולים ולפיצויים- מסלול אג"ח ממשלתי ישראלי- מספר באוצר 859</t>
  </si>
  <si>
    <t>מגדל לתגמולים ולפיצויים- מסלול שקלי טווח קצר- מספר באוצר 858</t>
  </si>
  <si>
    <t>מגדל לתגמולים ולפיצויים- מסלול אג"ח עד 10% מניות- מספר באוצר 8012</t>
  </si>
  <si>
    <t>מגדל לתגמולים ולפיצויים- מסלול לבני 50 ומטה- מספר באוצר 9779</t>
  </si>
  <si>
    <t>מגדל לתגמולים ולפיצויים- מסלול לבני 50 עד 60- מספר באוצר 9780</t>
  </si>
  <si>
    <t>מגדל לתגמולים ולפיצויים- מסלול לבני 60 ומעלה- מספר באוצר 9781</t>
  </si>
  <si>
    <t>מגדל לתגמולים ולפיצויים- מסלול מחקה מדד S&amp;P500- מספר באוצר 13565</t>
  </si>
  <si>
    <t>מגדל לתגמולים ולפיצויים- מסלול משולב סחיר- מספר באוצר 14229</t>
  </si>
  <si>
    <t>מגדל לתגמולים ולפיצויים- מסלול עוקב מדדים- גמיש- מספר באוצר 14228</t>
  </si>
  <si>
    <t>מגדל לתגמולים ולפיצויים- מצרפי (מספרים באוצר- 858, 859, 862, 863, 8012, 9779, 9780, 9781, 13565, 14229, 14228)</t>
  </si>
  <si>
    <t xml:space="preserve">נספח 2 - פירוט עמלות והוצאות לשנה המסתיימת ביום </t>
  </si>
  <si>
    <t>נספח 3- פירוט עמלות ניהול חיצוני לשנה המסתיימת ביום:</t>
  </si>
  <si>
    <t xml:space="preserve"> 83 </t>
  </si>
  <si>
    <t>ריק במקור</t>
  </si>
  <si>
    <t>ריק במקור2</t>
  </si>
  <si>
    <t xml:space="preserve"> 84 </t>
  </si>
  <si>
    <t xml:space="preserve"> 24 </t>
  </si>
  <si>
    <t xml:space="preserve"> 10 </t>
  </si>
  <si>
    <t xml:space="preserve"> 23 </t>
  </si>
  <si>
    <t xml:space="preserve"> 253 </t>
  </si>
  <si>
    <t xml:space="preserve"> 460 </t>
  </si>
  <si>
    <t xml:space="preserve"> 220 </t>
  </si>
  <si>
    <t xml:space="preserve"> 154 </t>
  </si>
  <si>
    <t xml:space="preserve"> 0 </t>
  </si>
  <si>
    <t xml:space="preserve"> 5 </t>
  </si>
  <si>
    <t xml:space="preserve"> 1,316 </t>
  </si>
  <si>
    <t>ריק במקור3</t>
  </si>
  <si>
    <t>1</t>
  </si>
  <si>
    <t xml:space="preserve">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</si>
</sst>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;;;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rgb="FFFF0000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</cellStyleXfs>
  <cellXfs count="77">
    <xf numFmtId="0" fontId="0" fillId="0" borderId="0" xfId="0"/>
    <xf numFmtId="0" fontId="6" fillId="0" borderId="0" xfId="0" applyFont="1"/>
    <xf numFmtId="49" fontId="6" fillId="0" borderId="0" xfId="0" applyNumberFormat="1" applyFont="1" applyAlignment="1">
      <alignment horizontal="right" readingOrder="2"/>
    </xf>
    <xf numFmtId="49" fontId="7" fillId="2" borderId="1" xfId="0" applyNumberFormat="1" applyFont="1" applyFill="1" applyBorder="1" applyAlignment="1">
      <alignment horizontal="right" readingOrder="2"/>
    </xf>
    <xf numFmtId="49" fontId="6" fillId="2" borderId="0" xfId="0" applyNumberFormat="1" applyFont="1" applyFill="1" applyAlignment="1">
      <alignment horizontal="right" readingOrder="2"/>
    </xf>
    <xf numFmtId="49" fontId="7" fillId="2" borderId="5" xfId="0" applyNumberFormat="1" applyFont="1" applyFill="1" applyBorder="1" applyAlignment="1">
      <alignment horizontal="right" readingOrder="2"/>
    </xf>
    <xf numFmtId="49" fontId="6" fillId="2" borderId="6" xfId="0" applyNumberFormat="1" applyFont="1" applyFill="1" applyBorder="1" applyAlignment="1">
      <alignment horizontal="right" readingOrder="2"/>
    </xf>
    <xf numFmtId="49" fontId="7" fillId="2" borderId="7" xfId="0" applyNumberFormat="1" applyFont="1" applyFill="1" applyBorder="1" applyAlignment="1">
      <alignment horizontal="right" readingOrder="2"/>
    </xf>
    <xf numFmtId="49" fontId="0" fillId="0" borderId="0" xfId="0" applyNumberFormat="1" applyAlignment="1">
      <alignment horizontal="right" readingOrder="2"/>
    </xf>
    <xf numFmtId="49" fontId="2" fillId="2" borderId="1" xfId="0" applyNumberFormat="1" applyFont="1" applyFill="1" applyBorder="1" applyAlignment="1">
      <alignment horizontal="right" readingOrder="2"/>
    </xf>
    <xf numFmtId="49" fontId="2" fillId="2" borderId="0" xfId="0" applyNumberFormat="1" applyFont="1" applyFill="1" applyAlignment="1">
      <alignment horizontal="right" readingOrder="2"/>
    </xf>
    <xf numFmtId="0" fontId="0" fillId="2" borderId="2" xfId="0" applyFill="1" applyBorder="1"/>
    <xf numFmtId="0" fontId="0" fillId="2" borderId="5" xfId="0" applyFill="1" applyBorder="1" applyAlignment="1">
      <alignment horizontal="right" readingOrder="2"/>
    </xf>
    <xf numFmtId="49" fontId="0" fillId="2" borderId="6" xfId="0" applyNumberFormat="1" applyFill="1" applyBorder="1" applyAlignment="1">
      <alignment horizontal="right" readingOrder="2"/>
    </xf>
    <xf numFmtId="49" fontId="0" fillId="2" borderId="0" xfId="0" applyNumberFormat="1" applyFill="1" applyAlignment="1">
      <alignment horizontal="right" readingOrder="2"/>
    </xf>
    <xf numFmtId="49" fontId="2" fillId="2" borderId="5" xfId="0" applyNumberFormat="1" applyFont="1" applyFill="1" applyBorder="1" applyAlignment="1">
      <alignment horizontal="right" readingOrder="2"/>
    </xf>
    <xf numFmtId="0" fontId="8" fillId="0" borderId="0" xfId="0" applyFont="1"/>
    <xf numFmtId="49" fontId="2" fillId="2" borderId="7" xfId="0" applyNumberFormat="1" applyFont="1" applyFill="1" applyBorder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5" xfId="0" applyFont="1" applyFill="1" applyBorder="1" applyAlignment="1">
      <alignment horizontal="right" readingOrder="2"/>
    </xf>
    <xf numFmtId="164" fontId="8" fillId="0" borderId="0" xfId="1" applyNumberFormat="1" applyFont="1"/>
    <xf numFmtId="49" fontId="2" fillId="2" borderId="9" xfId="0" applyNumberFormat="1" applyFont="1" applyFill="1" applyBorder="1" applyAlignment="1">
      <alignment horizontal="right" readingOrder="2"/>
    </xf>
    <xf numFmtId="0" fontId="9" fillId="0" borderId="0" xfId="0" applyFont="1"/>
    <xf numFmtId="0" fontId="10" fillId="0" borderId="0" xfId="0" applyFont="1"/>
    <xf numFmtId="14" fontId="10" fillId="0" borderId="0" xfId="1" applyNumberFormat="1" applyFont="1" applyFill="1" applyAlignment="1" applyProtection="1">
      <alignment horizontal="right"/>
    </xf>
    <xf numFmtId="0" fontId="11" fillId="0" borderId="0" xfId="0" applyFont="1" applyAlignment="1">
      <alignment horizontal="right"/>
    </xf>
    <xf numFmtId="0" fontId="7" fillId="2" borderId="2" xfId="0" applyFont="1" applyFill="1" applyBorder="1" applyAlignment="1">
      <alignment horizontal="center"/>
    </xf>
    <xf numFmtId="14" fontId="10" fillId="0" borderId="0" xfId="1" applyNumberFormat="1" applyFont="1" applyFill="1" applyAlignment="1" applyProtection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7" fillId="2" borderId="4" xfId="1" applyNumberFormat="1" applyFont="1" applyFill="1" applyBorder="1"/>
    <xf numFmtId="49" fontId="7" fillId="2" borderId="1" xfId="0" applyNumberFormat="1" applyFont="1" applyFill="1" applyBorder="1"/>
    <xf numFmtId="49" fontId="6" fillId="2" borderId="0" xfId="0" applyNumberFormat="1" applyFont="1" applyFill="1"/>
    <xf numFmtId="164" fontId="7" fillId="2" borderId="12" xfId="1" applyNumberFormat="1" applyFont="1" applyFill="1" applyBorder="1"/>
    <xf numFmtId="164" fontId="6" fillId="0" borderId="12" xfId="1" applyNumberFormat="1" applyFont="1" applyBorder="1"/>
    <xf numFmtId="164" fontId="7" fillId="0" borderId="12" xfId="1" applyNumberFormat="1" applyFont="1" applyBorder="1"/>
    <xf numFmtId="0" fontId="7" fillId="0" borderId="12" xfId="0" applyFont="1" applyBorder="1"/>
    <xf numFmtId="164" fontId="7" fillId="0" borderId="12" xfId="0" applyNumberFormat="1" applyFont="1" applyBorder="1"/>
    <xf numFmtId="10" fontId="6" fillId="0" borderId="12" xfId="2" applyNumberFormat="1" applyFont="1" applyBorder="1"/>
    <xf numFmtId="10" fontId="6" fillId="0" borderId="12" xfId="0" applyNumberFormat="1" applyFont="1" applyBorder="1"/>
    <xf numFmtId="164" fontId="6" fillId="0" borderId="12" xfId="0" applyNumberFormat="1" applyFont="1" applyBorder="1"/>
    <xf numFmtId="10" fontId="6" fillId="0" borderId="13" xfId="0" applyNumberFormat="1" applyFont="1" applyBorder="1"/>
    <xf numFmtId="165" fontId="6" fillId="0" borderId="0" xfId="0" applyNumberFormat="1" applyFont="1"/>
    <xf numFmtId="165" fontId="6" fillId="2" borderId="3" xfId="0" applyNumberFormat="1" applyFont="1" applyFill="1" applyBorder="1"/>
    <xf numFmtId="165" fontId="7" fillId="2" borderId="5" xfId="0" applyNumberFormat="1" applyFont="1" applyFill="1" applyBorder="1" applyAlignment="1">
      <alignment horizontal="right" readingOrder="2"/>
    </xf>
    <xf numFmtId="165" fontId="7" fillId="2" borderId="1" xfId="0" applyNumberFormat="1" applyFont="1" applyFill="1" applyBorder="1" applyAlignment="1">
      <alignment horizontal="right" readingOrder="2"/>
    </xf>
    <xf numFmtId="165" fontId="6" fillId="2" borderId="0" xfId="0" applyNumberFormat="1" applyFont="1" applyFill="1" applyAlignment="1">
      <alignment horizontal="right" readingOrder="2"/>
    </xf>
    <xf numFmtId="165" fontId="6" fillId="2" borderId="0" xfId="0" applyNumberFormat="1" applyFont="1" applyFill="1"/>
    <xf numFmtId="165" fontId="6" fillId="2" borderId="6" xfId="0" applyNumberFormat="1" applyFont="1" applyFill="1" applyBorder="1" applyAlignment="1">
      <alignment horizontal="right" readingOrder="2"/>
    </xf>
    <xf numFmtId="165" fontId="6" fillId="2" borderId="8" xfId="0" applyNumberFormat="1" applyFont="1" applyFill="1" applyBorder="1" applyAlignment="1">
      <alignment horizontal="right" readingOrder="2"/>
    </xf>
    <xf numFmtId="165" fontId="7" fillId="2" borderId="0" xfId="0" applyNumberFormat="1" applyFont="1" applyFill="1"/>
    <xf numFmtId="49" fontId="2" fillId="2" borderId="1" xfId="0" applyNumberFormat="1" applyFont="1" applyFill="1" applyBorder="1"/>
    <xf numFmtId="49" fontId="2" fillId="2" borderId="0" xfId="0" applyNumberFormat="1" applyFont="1" applyFill="1"/>
    <xf numFmtId="164" fontId="0" fillId="0" borderId="12" xfId="1" applyNumberFormat="1" applyFont="1" applyBorder="1"/>
    <xf numFmtId="164" fontId="2" fillId="0" borderId="12" xfId="1" applyNumberFormat="1" applyFont="1" applyBorder="1"/>
    <xf numFmtId="164" fontId="2" fillId="0" borderId="12" xfId="0" applyNumberFormat="1" applyFont="1" applyBorder="1"/>
    <xf numFmtId="164" fontId="2" fillId="3" borderId="12" xfId="1" applyNumberFormat="1" applyFont="1" applyFill="1" applyBorder="1"/>
    <xf numFmtId="164" fontId="2" fillId="0" borderId="13" xfId="0" applyNumberFormat="1" applyFont="1" applyBorder="1"/>
    <xf numFmtId="165" fontId="0" fillId="0" borderId="0" xfId="0" applyNumberFormat="1"/>
    <xf numFmtId="165" fontId="2" fillId="2" borderId="0" xfId="0" applyNumberFormat="1" applyFont="1" applyFill="1"/>
    <xf numFmtId="165" fontId="0" fillId="2" borderId="0" xfId="0" applyNumberFormat="1" applyFill="1"/>
    <xf numFmtId="165" fontId="0" fillId="2" borderId="0" xfId="0" applyNumberFormat="1" applyFill="1" applyAlignment="1">
      <alignment horizontal="right" readingOrder="2"/>
    </xf>
    <xf numFmtId="165" fontId="0" fillId="2" borderId="6" xfId="0" applyNumberFormat="1" applyFill="1" applyBorder="1" applyAlignment="1">
      <alignment horizontal="right" readingOrder="2"/>
    </xf>
    <xf numFmtId="165" fontId="0" fillId="2" borderId="1" xfId="0" applyNumberFormat="1" applyFill="1" applyBorder="1" applyAlignment="1">
      <alignment horizontal="right" readingOrder="2"/>
    </xf>
    <xf numFmtId="165" fontId="0" fillId="0" borderId="12" xfId="1" applyNumberFormat="1" applyFont="1" applyBorder="1"/>
    <xf numFmtId="165" fontId="0" fillId="2" borderId="8" xfId="0" applyNumberFormat="1" applyFill="1" applyBorder="1" applyAlignment="1">
      <alignment horizontal="right" readingOrder="2"/>
    </xf>
    <xf numFmtId="49" fontId="0" fillId="2" borderId="0" xfId="0" applyNumberFormat="1" applyFill="1"/>
    <xf numFmtId="49" fontId="0" fillId="2" borderId="6" xfId="0" applyNumberFormat="1" applyFill="1" applyBorder="1"/>
    <xf numFmtId="164" fontId="2" fillId="0" borderId="13" xfId="1" applyNumberFormat="1" applyFont="1" applyBorder="1"/>
    <xf numFmtId="165" fontId="2" fillId="2" borderId="5" xfId="0" applyNumberFormat="1" applyFont="1" applyFill="1" applyBorder="1" applyAlignment="1">
      <alignment horizontal="right" readingOrder="2"/>
    </xf>
    <xf numFmtId="165" fontId="0" fillId="2" borderId="12" xfId="0" applyNumberFormat="1" applyFill="1" applyBorder="1"/>
    <xf numFmtId="165" fontId="0" fillId="2" borderId="10" xfId="0" applyNumberFormat="1" applyFill="1" applyBorder="1" applyAlignment="1">
      <alignment horizontal="right" readingOrder="2"/>
    </xf>
    <xf numFmtId="164" fontId="0" fillId="0" borderId="12" xfId="1" applyNumberFormat="1" applyFont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164" fontId="7" fillId="2" borderId="12" xfId="1" applyNumberFormat="1" applyFont="1" applyFill="1" applyBorder="1" applyAlignment="1">
      <alignment horizontal="right"/>
    </xf>
    <xf numFmtId="0" fontId="11" fillId="0" borderId="11" xfId="0" applyFont="1" applyBorder="1" applyAlignment="1">
      <alignment horizontal="right" wrapText="1"/>
    </xf>
  </cellXfs>
  <cellStyles count="6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Normal 5" xfId="5" xr:uid="{00000000-0005-0000-0000-000004000000}"/>
    <cellStyle name="Percent" xfId="2" builtinId="5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031CEA-ABDB-42D3-8EA6-31552C65EE3D}" name="TitleRegion1.a6.d63.1" displayName="TitleRegion1.a6.d63.1" ref="A6:D63" totalsRowShown="0" tableBorderDxfId="83">
  <autoFilter ref="A6:D63" xr:uid="{8C031CEA-ABDB-42D3-8EA6-31552C65EE3D}">
    <filterColumn colId="0" hiddenButton="1"/>
    <filterColumn colId="1" hiddenButton="1"/>
    <filterColumn colId="2" hiddenButton="1"/>
    <filterColumn colId="3" hiddenButton="1"/>
  </autoFilter>
  <tableColumns count="4">
    <tableColumn id="1" xr3:uid="{B78D496A-1044-4E3E-A9F2-8AF9138FBFC4}" name="ריק במקור" dataDxfId="82"/>
    <tableColumn id="2" xr3:uid="{CA36FADA-507D-4D4B-8380-C9BD465121F5}" name="1. סך הכל עמלות קנייה ומכירה של ניירות ערך סחירים" dataDxfId="81"/>
    <tableColumn id="3" xr3:uid="{55E1D1EE-D882-4F13-93B2-A294D06F87E4}" name="ריק במקור2" dataDxfId="80"/>
    <tableColumn id="4" xr3:uid="{14A0338A-B7D1-44FF-B3BC-E38A52AF563D}" name=" 83 " dataDxfId="79" dataCellStyle="Percent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10B9A9-FA67-4031-B421-37697DDD82AA}" name="TitleRegion1.a6.d63.1" displayName="TitleRegion1.a6.d63.1_" ref="A6:D63" totalsRowShown="0" tableBorderDxfId="78">
  <autoFilter ref="A6:D63" xr:uid="{A010B9A9-FA67-4031-B421-37697DDD82AA}">
    <filterColumn colId="0" hiddenButton="1"/>
    <filterColumn colId="1" hiddenButton="1"/>
    <filterColumn colId="2" hiddenButton="1"/>
    <filterColumn colId="3" hiddenButton="1"/>
  </autoFilter>
  <tableColumns count="4">
    <tableColumn id="1" xr3:uid="{7B813046-6FF8-4100-8675-1733A2597FE6}" name="ריק במקור" dataDxfId="77"/>
    <tableColumn id="2" xr3:uid="{23DAC54C-EECA-4CF9-B757-90A6CE894C16}" name="1. סך הכל עמלות קנייה ומכירה של ניירות ערך סחירים" dataDxfId="76"/>
    <tableColumn id="3" xr3:uid="{2D16FFBB-44B0-4162-9CFF-B481566B5935}" name="ריק במקור2" dataDxfId="75"/>
    <tableColumn id="4" xr3:uid="{36E39569-7F6F-4391-A4DC-524A8A219982}" name=" 84 " dataDxfId="74" dataCellStyle="Percent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84BFC2E-C186-4674-9F2F-E2F68BEC98D2}" name="TitleRegion1.a6.d63.1" displayName="_TitleRegion1.a6.d63.1" ref="A6:D63" totalsRowShown="0" tableBorderDxfId="73">
  <autoFilter ref="A6:D63" xr:uid="{984BFC2E-C186-4674-9F2F-E2F68BEC98D2}">
    <filterColumn colId="0" hiddenButton="1"/>
    <filterColumn colId="1" hiddenButton="1"/>
    <filterColumn colId="2" hiddenButton="1"/>
    <filterColumn colId="3" hiddenButton="1"/>
  </autoFilter>
  <tableColumns count="4">
    <tableColumn id="1" xr3:uid="{747333F9-B90F-40B5-AB35-909840CBA69A}" name="ריק במקור" dataDxfId="72"/>
    <tableColumn id="2" xr3:uid="{E43720C0-A501-4470-8B23-9AB3381A3582}" name="1. סך הכל עמלות קנייה ומכירה של ניירות ערך סחירים" dataDxfId="71"/>
    <tableColumn id="3" xr3:uid="{E5A83404-1373-4D70-818C-501E00FE503A}" name="ריק במקור2" dataDxfId="70"/>
    <tableColumn id="4" xr3:uid="{AC1A0EB9-E15B-471B-8827-C6A7BE55ED53}" name=" 24 " dataDxfId="69" dataCellStyle="Percent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3F6F22-7FE1-4721-ABA7-0C3D0F96FF31}" name="TitleRegion1.a6.d63.1" displayName="_TitleRegion1.a6.d63.1_1" ref="A6:D63" totalsRowShown="0" tableBorderDxfId="68">
  <autoFilter ref="A6:D63" xr:uid="{D63F6F22-7FE1-4721-ABA7-0C3D0F96FF31}">
    <filterColumn colId="0" hiddenButton="1"/>
    <filterColumn colId="1" hiddenButton="1"/>
    <filterColumn colId="2" hiddenButton="1"/>
    <filterColumn colId="3" hiddenButton="1"/>
  </autoFilter>
  <tableColumns count="4">
    <tableColumn id="1" xr3:uid="{C971187A-E8A3-4A15-B515-A7389E6C6C91}" name="ריק במקור" dataDxfId="67"/>
    <tableColumn id="2" xr3:uid="{AE3A2AE2-AA40-47EB-AEBE-B966334BAE94}" name="1. סך הכל עמלות קנייה ומכירה של ניירות ערך סחירים" dataDxfId="66"/>
    <tableColumn id="3" xr3:uid="{D8005E9C-FF3A-4E42-B6F0-2770824A5095}" name="ריק במקור2" dataDxfId="65"/>
    <tableColumn id="4" xr3:uid="{41431CC1-6C1D-4633-9761-491FAFAF38D3}" name=" 10 " dataDxfId="64" dataCellStyle="Percent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C0C1834-0E2C-4EFB-9FB3-6F682268FE77}" name="TitleRegion1.a6.d63.1" displayName="_TitleRegion1.a6.d63.1_2" ref="A6:D63" totalsRowShown="0" tableBorderDxfId="63">
  <autoFilter ref="A6:D63" xr:uid="{BC0C1834-0E2C-4EFB-9FB3-6F682268FE77}">
    <filterColumn colId="0" hiddenButton="1"/>
    <filterColumn colId="1" hiddenButton="1"/>
    <filterColumn colId="2" hiddenButton="1"/>
    <filterColumn colId="3" hiddenButton="1"/>
  </autoFilter>
  <tableColumns count="4">
    <tableColumn id="1" xr3:uid="{DE1296DA-FCF5-4630-B53E-B875360C8D97}" name="ריק במקור" dataDxfId="62"/>
    <tableColumn id="2" xr3:uid="{A298F50A-9496-46C2-B3A3-822B6A162D25}" name="1. סך הכל עמלות קנייה ומכירה של ניירות ערך סחירים" dataDxfId="61"/>
    <tableColumn id="3" xr3:uid="{2323DFCB-504B-40B1-98EE-322CA1ADDAA3}" name="ריק במקור2" dataDxfId="60"/>
    <tableColumn id="4" xr3:uid="{D27E368A-F8EF-4D33-8CEB-27E75E8D693E}" name=" 23 " dataDxfId="59" dataCellStyle="Percent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EDDFFE5-B506-402C-AB98-3EFE86E1A9A4}" name="TitleRegion1.a6.d63.1" displayName="_TitleRegion1.a6.d63.1_3" ref="A6:D63" totalsRowShown="0" tableBorderDxfId="58">
  <autoFilter ref="A6:D63" xr:uid="{9EDDFFE5-B506-402C-AB98-3EFE86E1A9A4}">
    <filterColumn colId="0" hiddenButton="1"/>
    <filterColumn colId="1" hiddenButton="1"/>
    <filterColumn colId="2" hiddenButton="1"/>
    <filterColumn colId="3" hiddenButton="1"/>
  </autoFilter>
  <tableColumns count="4">
    <tableColumn id="1" xr3:uid="{ABFC45A8-8AC1-4FD4-9250-7E7A11E64A69}" name="ריק במקור" dataDxfId="57"/>
    <tableColumn id="2" xr3:uid="{264DA9F4-35C8-4CFC-9044-B12BAD999A34}" name="1. סך הכל עמלות קנייה ומכירה של ניירות ערך סחירים" dataDxfId="56"/>
    <tableColumn id="3" xr3:uid="{EDECC159-6F80-4622-B9FE-3B50F112E9DE}" name="ריק במקור2" dataDxfId="55"/>
    <tableColumn id="4" xr3:uid="{4650D7A5-F3FD-4B67-80E9-D9C33FFD5135}" name=" 253 " dataDxfId="54" dataCellStyle="Percent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D0B3AA6-A3DE-4525-9665-5BE2C18FE9D8}" name="TitleRegion1.a6.d63.1" displayName="_TitleRegion1.a6.d63.1_4" ref="A6:D63" totalsRowShown="0" tableBorderDxfId="53">
  <autoFilter ref="A6:D63" xr:uid="{1D0B3AA6-A3DE-4525-9665-5BE2C18FE9D8}">
    <filterColumn colId="0" hiddenButton="1"/>
    <filterColumn colId="1" hiddenButton="1"/>
    <filterColumn colId="2" hiddenButton="1"/>
    <filterColumn colId="3" hiddenButton="1"/>
  </autoFilter>
  <tableColumns count="4">
    <tableColumn id="1" xr3:uid="{5264D1FD-4586-446C-B0A9-1B3C662AA9CB}" name="ריק במקור" dataDxfId="52"/>
    <tableColumn id="2" xr3:uid="{2504F624-4719-4AC3-8ECB-B3D9ABC6C69D}" name="1. סך הכל עמלות קנייה ומכירה של ניירות ערך סחירים" dataDxfId="51"/>
    <tableColumn id="3" xr3:uid="{A5B73D21-D598-4D15-AA7B-7ED1D7878C41}" name="ריק במקור2" dataDxfId="50"/>
    <tableColumn id="4" xr3:uid="{4FB30A4F-0D18-4CF9-B4F6-4F58A8247429}" name=" 460 " dataDxfId="49" dataCellStyle="Percent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7ED8A88-0922-4B89-BF6F-991C57DDD399}" name="TitleRegion1.a6.d63.1" displayName="_TitleRegion1.a6.d63.1_5" ref="A6:D63" totalsRowShown="0" tableBorderDxfId="48">
  <autoFilter ref="A6:D63" xr:uid="{27ED8A88-0922-4B89-BF6F-991C57DDD399}">
    <filterColumn colId="0" hiddenButton="1"/>
    <filterColumn colId="1" hiddenButton="1"/>
    <filterColumn colId="2" hiddenButton="1"/>
    <filterColumn colId="3" hiddenButton="1"/>
  </autoFilter>
  <tableColumns count="4">
    <tableColumn id="1" xr3:uid="{FC9F1B42-D391-45C1-B087-B54ABACAEBB4}" name="ריק במקור" dataDxfId="47"/>
    <tableColumn id="2" xr3:uid="{6EC58D62-5329-4DD4-B56B-7FC21D1F23F6}" name="1. סך הכל עמלות קנייה ומכירה של ניירות ערך סחירים" dataDxfId="46"/>
    <tableColumn id="3" xr3:uid="{87B7F9F8-4A73-441B-AD2C-AF4FBEBF6336}" name="ריק במקור2" dataDxfId="45"/>
    <tableColumn id="4" xr3:uid="{01ED0A37-2EBB-4BC0-B1A5-50BBBBDCE983}" name=" 220 " dataDxfId="44" dataCellStyle="Percent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07D820F-C7B7-4C8D-8678-8A1B4FCD1D77}" name="TitleRegion1.a6.d63.1" displayName="_TitleRegion1.a6.d63.1_6" ref="A6:D63" totalsRowShown="0" tableBorderDxfId="43">
  <autoFilter ref="A6:D63" xr:uid="{D07D820F-C7B7-4C8D-8678-8A1B4FCD1D77}">
    <filterColumn colId="0" hiddenButton="1"/>
    <filterColumn colId="1" hiddenButton="1"/>
    <filterColumn colId="2" hiddenButton="1"/>
    <filterColumn colId="3" hiddenButton="1"/>
  </autoFilter>
  <tableColumns count="4">
    <tableColumn id="1" xr3:uid="{45CA19CD-5197-40FA-956F-638EA59D6485}" name="ריק במקור" dataDxfId="42"/>
    <tableColumn id="2" xr3:uid="{E1B9ECE5-BE05-43A2-81B5-A35412377E9A}" name="1. סך הכל עמלות קנייה ומכירה של ניירות ערך סחירים" dataDxfId="41"/>
    <tableColumn id="3" xr3:uid="{08330033-00B7-426C-802A-B08ECA8BB78F}" name="ריק במקור2" dataDxfId="40"/>
    <tableColumn id="4" xr3:uid="{F35B8F9D-622C-4714-B3D6-4655B0A13560}" name=" 154 " dataDxfId="39" dataCellStyle="Percent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476DDCD-9374-4BCC-955F-C0D7FE285F1C}" name="TitleRegion1.a6.d63.1" displayName="_TitleRegion1.a6.d63.1_7" ref="A6:D63" totalsRowShown="0" tableBorderDxfId="38">
  <autoFilter ref="A6:D63" xr:uid="{1476DDCD-9374-4BCC-955F-C0D7FE285F1C}">
    <filterColumn colId="0" hiddenButton="1"/>
    <filterColumn colId="1" hiddenButton="1"/>
    <filterColumn colId="2" hiddenButton="1"/>
    <filterColumn colId="3" hiddenButton="1"/>
  </autoFilter>
  <tableColumns count="4">
    <tableColumn id="1" xr3:uid="{35CFD519-717F-4835-878D-EDE3F14C1A96}" name="ריק במקור" dataDxfId="37"/>
    <tableColumn id="2" xr3:uid="{7BB84389-C5C2-4E6E-8C9E-FD1CF1E6713C}" name="1. סך הכל עמלות קנייה ומכירה של ניירות ערך סחירים" dataDxfId="36"/>
    <tableColumn id="3" xr3:uid="{E70A5D8B-A4F8-4670-9F56-97F8D612DBEA}" name="ריק במקור2" dataDxfId="35"/>
    <tableColumn id="4" xr3:uid="{3D10EBB6-1BA1-4A70-B5EE-10EC8B783436}" name=" 0 " dataDxfId="34" dataCellStyle="Percent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163D658-67B7-4E6A-AD67-82EB8963BEAA}" name="TitleRegion1.a6.d63.1" displayName="_TitleRegion1.a6.d63.1_8" ref="A6:D63" totalsRowShown="0" tableBorderDxfId="33">
  <autoFilter ref="A6:D63" xr:uid="{2163D658-67B7-4E6A-AD67-82EB8963BEAA}">
    <filterColumn colId="0" hiddenButton="1"/>
    <filterColumn colId="1" hiddenButton="1"/>
    <filterColumn colId="2" hiddenButton="1"/>
    <filterColumn colId="3" hiddenButton="1"/>
  </autoFilter>
  <tableColumns count="4">
    <tableColumn id="1" xr3:uid="{1908E6FD-0C18-42DD-A4C0-F9BA828F7F81}" name="ריק במקור" dataDxfId="32"/>
    <tableColumn id="2" xr3:uid="{41B9C1E8-5D32-445E-BED1-399D14FD683C}" name="1. סך הכל עמלות קנייה ומכירה של ניירות ערך סחירים" dataDxfId="31"/>
    <tableColumn id="3" xr3:uid="{1707729A-4DF7-4AFA-9CB0-A65562CDC0EC}" name="ריק במקור2" dataDxfId="30"/>
    <tableColumn id="4" xr3:uid="{E8E382EF-E4C2-479B-B9D2-DD4EAAB0B4B6}" name=" 5 " dataDxfId="29" dataCellStyle="Percent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D29FC3B-DBFE-4517-9969-6D2BB0DEA4B4}" name="TitleRegion1.a6.d63.1" displayName="_TitleRegion1.a6.d63.1_9" ref="A6:D63" totalsRowShown="0" tableBorderDxfId="28">
  <autoFilter ref="A6:D63" xr:uid="{5D29FC3B-DBFE-4517-9969-6D2BB0DEA4B4}">
    <filterColumn colId="0" hiddenButton="1"/>
    <filterColumn colId="1" hiddenButton="1"/>
    <filterColumn colId="2" hiddenButton="1"/>
    <filterColumn colId="3" hiddenButton="1"/>
  </autoFilter>
  <tableColumns count="4">
    <tableColumn id="1" xr3:uid="{6503A0EB-D331-4C25-ABF7-B1AB0F2B01F9}" name="ריק במקור" dataDxfId="27"/>
    <tableColumn id="2" xr3:uid="{375F2748-F06F-4CB2-9342-F7BA8E3DB0F4}" name="1. סך הכל עמלות קנייה ומכירה של ניירות ערך סחירים" dataDxfId="26"/>
    <tableColumn id="3" xr3:uid="{FB0F0F24-F3CA-4C35-B162-2A342995BE4B}" name="ריק במקור2" dataDxfId="25"/>
    <tableColumn id="4" xr3:uid="{CA461C34-222D-4CC2-985D-92ECB7297CDA}" name=" 1,316 " dataDxfId="24" dataCellStyle="Percent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EB7B20E-B37C-4E13-84CE-F8DB9E563259}" name="TitleRegion1.a6.d72.1" displayName="TitleRegion1.a6.d72.1" ref="A6:D72" totalsRowShown="0" tableBorderDxfId="23">
  <autoFilter ref="A6:D72" xr:uid="{CEB7B20E-B37C-4E13-84CE-F8DB9E563259}">
    <filterColumn colId="0" hiddenButton="1"/>
    <filterColumn colId="1" hiddenButton="1"/>
    <filterColumn colId="2" hiddenButton="1"/>
    <filterColumn colId="3" hiddenButton="1"/>
  </autoFilter>
  <tableColumns count="4">
    <tableColumn id="1" xr3:uid="{3FABA729-528F-4196-8640-6C20DD52C4F9}" name="ריק במקור"/>
    <tableColumn id="2" xr3:uid="{2DC2850E-25EB-4AC2-A9C4-691FD237CD53}" name="צדדים קשורים"/>
    <tableColumn id="3" xr3:uid="{D5E20422-B13C-4E8D-AC9D-137D3BD40DED}" name="ריק במקור2" dataDxfId="22"/>
    <tableColumn id="4" xr3:uid="{8AE2EFD0-984E-45F2-8BF1-A375489E4E66}" name="ריק במקור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BF9F4DD-559A-483C-9C62-86731535C45F}" name="TitleRegion1.a6.d108.1" displayName="TitleRegion1.a6.d108.1" ref="A6:D108" totalsRowShown="0" tableBorderDxfId="21">
  <autoFilter ref="A6:D108" xr:uid="{6BF9F4DD-559A-483C-9C62-86731535C45F}">
    <filterColumn colId="0" hiddenButton="1"/>
    <filterColumn colId="1" hiddenButton="1"/>
    <filterColumn colId="2" hiddenButton="1"/>
    <filterColumn colId="3" hiddenButton="1"/>
  </autoFilter>
  <tableColumns count="4">
    <tableColumn id="1" xr3:uid="{151490B8-294F-4C42-89B0-A671F363A1D9}" name="ריק במקור"/>
    <tableColumn id="2" xr3:uid="{95FF0270-7011-402F-855A-7956869E1DD5}" name="1"/>
    <tableColumn id="3" xr3:uid="{7A1D54B2-19E6-425C-9241-4B00E0D85E69}" name="גוף/יחיד א'" dataDxfId="20"/>
    <tableColumn id="4" xr3:uid="{B07BD27C-05B6-4EA9-9D18-C1AE2CB530AC}" name=" 100 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39">
    <pageSetUpPr fitToPage="1"/>
  </sheetPr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52" width="0" hidden="1" customWidth="1"/>
    <col min="53" max="16384" width="9" hidden="1"/>
  </cols>
  <sheetData>
    <row r="1" spans="1:7" ht="15" x14ac:dyDescent="0.25">
      <c r="A1" s="1"/>
      <c r="B1" s="22" t="s">
        <v>116</v>
      </c>
      <c r="D1" s="1"/>
      <c r="E1" s="1"/>
      <c r="F1" s="1"/>
      <c r="G1" s="1"/>
    </row>
    <row r="2" spans="1:7" x14ac:dyDescent="0.2">
      <c r="A2" s="1"/>
      <c r="B2" s="23" t="s">
        <v>117</v>
      </c>
      <c r="D2" s="27">
        <v>45291</v>
      </c>
      <c r="E2" s="1"/>
      <c r="F2" s="1"/>
    </row>
    <row r="3" spans="1:7" ht="15.75" x14ac:dyDescent="0.25">
      <c r="A3" s="1"/>
      <c r="B3" s="25" t="s">
        <v>118</v>
      </c>
      <c r="D3" s="1"/>
      <c r="E3" s="1"/>
      <c r="F3" s="1"/>
    </row>
    <row r="4" spans="1:7" x14ac:dyDescent="0.2">
      <c r="A4" s="1"/>
      <c r="B4" s="3"/>
      <c r="C4" s="4"/>
      <c r="D4" s="26" t="s">
        <v>41</v>
      </c>
      <c r="E4" s="1"/>
      <c r="F4" s="1"/>
    </row>
    <row r="5" spans="1:7" x14ac:dyDescent="0.2">
      <c r="A5" s="1"/>
      <c r="B5" s="32" t="s">
        <v>40</v>
      </c>
      <c r="C5" s="33"/>
      <c r="D5" s="31"/>
      <c r="E5" s="1"/>
      <c r="F5" s="1"/>
    </row>
    <row r="6" spans="1:7" x14ac:dyDescent="0.2">
      <c r="A6" s="43" t="s">
        <v>133</v>
      </c>
      <c r="B6" s="5" t="s">
        <v>42</v>
      </c>
      <c r="C6" s="44" t="s">
        <v>134</v>
      </c>
      <c r="D6" s="75" t="s">
        <v>132</v>
      </c>
      <c r="E6" s="1"/>
      <c r="F6" s="1"/>
    </row>
    <row r="7" spans="1:7" x14ac:dyDescent="0.2">
      <c r="A7" s="43" t="s">
        <v>133</v>
      </c>
      <c r="B7" s="45" t="s">
        <v>133</v>
      </c>
      <c r="C7" s="6" t="s">
        <v>43</v>
      </c>
      <c r="D7" s="35">
        <v>0</v>
      </c>
      <c r="E7" s="1"/>
      <c r="F7" s="1"/>
    </row>
    <row r="8" spans="1:7" x14ac:dyDescent="0.2">
      <c r="A8" s="43" t="s">
        <v>133</v>
      </c>
      <c r="B8" s="45" t="s">
        <v>133</v>
      </c>
      <c r="C8" s="6" t="s">
        <v>44</v>
      </c>
      <c r="D8" s="35">
        <v>83.337159312462788</v>
      </c>
      <c r="E8" s="1"/>
      <c r="F8" s="1"/>
    </row>
    <row r="9" spans="1:7" x14ac:dyDescent="0.2">
      <c r="A9" s="43" t="s">
        <v>133</v>
      </c>
      <c r="B9" s="46" t="s">
        <v>133</v>
      </c>
      <c r="C9" s="47" t="s">
        <v>133</v>
      </c>
      <c r="D9" s="48" t="s">
        <v>133</v>
      </c>
      <c r="E9" s="1"/>
      <c r="F9" s="1"/>
    </row>
    <row r="10" spans="1:7" x14ac:dyDescent="0.2">
      <c r="A10" s="43" t="s">
        <v>133</v>
      </c>
      <c r="B10" s="5" t="s">
        <v>45</v>
      </c>
      <c r="C10" s="49" t="s">
        <v>133</v>
      </c>
      <c r="D10" s="34">
        <f>SUM(D11:D12)</f>
        <v>1.2905164824427615</v>
      </c>
      <c r="E10" s="1"/>
      <c r="F10" s="1"/>
    </row>
    <row r="11" spans="1:7" x14ac:dyDescent="0.2">
      <c r="A11" s="43" t="s">
        <v>133</v>
      </c>
      <c r="B11" s="45" t="s">
        <v>133</v>
      </c>
      <c r="C11" s="6" t="s">
        <v>46</v>
      </c>
      <c r="D11" s="35">
        <v>0</v>
      </c>
      <c r="E11" s="1"/>
      <c r="F11" s="1"/>
    </row>
    <row r="12" spans="1:7" x14ac:dyDescent="0.2">
      <c r="A12" s="43" t="s">
        <v>133</v>
      </c>
      <c r="B12" s="45" t="s">
        <v>133</v>
      </c>
      <c r="C12" s="6" t="s">
        <v>47</v>
      </c>
      <c r="D12" s="35">
        <v>1.2905164824427615</v>
      </c>
      <c r="E12" s="1"/>
      <c r="F12" s="1"/>
    </row>
    <row r="13" spans="1:7" x14ac:dyDescent="0.2">
      <c r="A13" s="43" t="s">
        <v>133</v>
      </c>
      <c r="B13" s="46" t="s">
        <v>133</v>
      </c>
      <c r="C13" s="47" t="s">
        <v>133</v>
      </c>
      <c r="D13" s="48" t="s">
        <v>133</v>
      </c>
      <c r="E13" s="1"/>
      <c r="F13" s="1"/>
    </row>
    <row r="14" spans="1:7" x14ac:dyDescent="0.2">
      <c r="A14" s="43" t="s">
        <v>133</v>
      </c>
      <c r="B14" s="5" t="s">
        <v>48</v>
      </c>
      <c r="C14" s="49" t="s">
        <v>133</v>
      </c>
      <c r="D14" s="34">
        <f>SUM(D15:D16)</f>
        <v>0.34217539304948719</v>
      </c>
      <c r="E14" s="1"/>
      <c r="F14" s="1"/>
    </row>
    <row r="15" spans="1:7" x14ac:dyDescent="0.2">
      <c r="A15" s="43" t="s">
        <v>133</v>
      </c>
      <c r="B15" s="45" t="s">
        <v>133</v>
      </c>
      <c r="C15" s="6" t="s">
        <v>49</v>
      </c>
      <c r="D15" s="35">
        <v>0.34217539304948719</v>
      </c>
      <c r="E15" s="1"/>
      <c r="F15" s="1"/>
    </row>
    <row r="16" spans="1:7" x14ac:dyDescent="0.2">
      <c r="A16" s="43" t="s">
        <v>133</v>
      </c>
      <c r="B16" s="45" t="s">
        <v>133</v>
      </c>
      <c r="C16" s="6" t="s">
        <v>50</v>
      </c>
      <c r="D16" s="35">
        <v>0</v>
      </c>
      <c r="E16" s="1"/>
      <c r="F16" s="1"/>
    </row>
    <row r="17" spans="1:6" x14ac:dyDescent="0.2">
      <c r="A17" s="43" t="s">
        <v>133</v>
      </c>
      <c r="B17" s="46" t="s">
        <v>133</v>
      </c>
      <c r="C17" s="47" t="s">
        <v>133</v>
      </c>
      <c r="D17" s="48" t="s">
        <v>133</v>
      </c>
      <c r="E17" s="1"/>
      <c r="F17" s="1"/>
    </row>
    <row r="18" spans="1:6" x14ac:dyDescent="0.2">
      <c r="A18" s="43" t="s">
        <v>133</v>
      </c>
      <c r="B18" s="5" t="s">
        <v>51</v>
      </c>
      <c r="C18" s="49" t="s">
        <v>133</v>
      </c>
      <c r="D18" s="36">
        <v>132.83253759804458</v>
      </c>
      <c r="E18" s="1"/>
      <c r="F18" s="1"/>
    </row>
    <row r="19" spans="1:6" x14ac:dyDescent="0.2">
      <c r="A19" s="43" t="s">
        <v>133</v>
      </c>
      <c r="B19" s="46" t="s">
        <v>133</v>
      </c>
      <c r="C19" s="47" t="s">
        <v>133</v>
      </c>
      <c r="D19" s="48" t="s">
        <v>133</v>
      </c>
      <c r="E19" s="1"/>
      <c r="F19" s="1"/>
    </row>
    <row r="20" spans="1:6" x14ac:dyDescent="0.2">
      <c r="A20" s="43" t="s">
        <v>133</v>
      </c>
      <c r="B20" s="5" t="s">
        <v>52</v>
      </c>
      <c r="C20" s="49" t="s">
        <v>133</v>
      </c>
      <c r="D20" s="36">
        <v>0.98201215236587536</v>
      </c>
      <c r="E20" s="1"/>
      <c r="F20" s="1"/>
    </row>
    <row r="21" spans="1:6" x14ac:dyDescent="0.2">
      <c r="A21" s="43" t="s">
        <v>133</v>
      </c>
      <c r="B21" s="46" t="s">
        <v>133</v>
      </c>
      <c r="C21" s="47" t="s">
        <v>133</v>
      </c>
      <c r="D21" s="48" t="s">
        <v>133</v>
      </c>
      <c r="E21" s="1"/>
      <c r="F21" s="1"/>
    </row>
    <row r="22" spans="1:6" x14ac:dyDescent="0.2">
      <c r="A22" s="43" t="s">
        <v>133</v>
      </c>
      <c r="B22" s="5" t="s">
        <v>53</v>
      </c>
      <c r="C22" s="49" t="s">
        <v>133</v>
      </c>
      <c r="D22" s="37">
        <v>0</v>
      </c>
      <c r="E22" s="1"/>
      <c r="F22" s="1"/>
    </row>
    <row r="23" spans="1:6" x14ac:dyDescent="0.2">
      <c r="A23" s="43" t="s">
        <v>133</v>
      </c>
      <c r="B23" s="46" t="s">
        <v>133</v>
      </c>
      <c r="C23" s="47" t="s">
        <v>133</v>
      </c>
      <c r="D23" s="48" t="s">
        <v>133</v>
      </c>
      <c r="E23" s="1"/>
      <c r="F23" s="1"/>
    </row>
    <row r="24" spans="1:6" x14ac:dyDescent="0.2">
      <c r="A24" s="43" t="s">
        <v>133</v>
      </c>
      <c r="B24" s="5" t="s">
        <v>54</v>
      </c>
      <c r="C24" s="49" t="s">
        <v>133</v>
      </c>
      <c r="D24" s="38">
        <f>D6+D10+D14+D18+D20+D22</f>
        <v>218.44724162590273</v>
      </c>
      <c r="E24" s="1"/>
      <c r="F24" s="1"/>
    </row>
    <row r="25" spans="1:6" x14ac:dyDescent="0.2">
      <c r="A25" s="43" t="s">
        <v>133</v>
      </c>
      <c r="B25" s="46" t="s">
        <v>133</v>
      </c>
      <c r="C25" s="47" t="s">
        <v>133</v>
      </c>
      <c r="D25" s="48" t="s">
        <v>133</v>
      </c>
      <c r="E25" s="1"/>
      <c r="F25" s="1"/>
    </row>
    <row r="26" spans="1:6" x14ac:dyDescent="0.2">
      <c r="A26" s="43" t="s">
        <v>133</v>
      </c>
      <c r="B26" s="5" t="s">
        <v>55</v>
      </c>
      <c r="C26" s="49" t="s">
        <v>133</v>
      </c>
      <c r="D26" s="36">
        <f>(D28+D27)/2</f>
        <v>273325</v>
      </c>
      <c r="E26" s="1"/>
      <c r="F26" s="1"/>
    </row>
    <row r="27" spans="1:6" x14ac:dyDescent="0.2">
      <c r="A27" s="43" t="s">
        <v>133</v>
      </c>
      <c r="B27" s="45" t="s">
        <v>133</v>
      </c>
      <c r="C27" s="6" t="s">
        <v>56</v>
      </c>
      <c r="D27" s="35">
        <v>311724</v>
      </c>
      <c r="E27" s="1"/>
      <c r="F27" s="1"/>
    </row>
    <row r="28" spans="1:6" x14ac:dyDescent="0.2">
      <c r="A28" s="43" t="s">
        <v>133</v>
      </c>
      <c r="B28" s="45" t="s">
        <v>133</v>
      </c>
      <c r="C28" s="6" t="s">
        <v>57</v>
      </c>
      <c r="D28" s="35">
        <v>234926</v>
      </c>
      <c r="E28" s="1"/>
      <c r="F28" s="1"/>
    </row>
    <row r="29" spans="1:6" x14ac:dyDescent="0.2">
      <c r="A29" s="43" t="s">
        <v>133</v>
      </c>
      <c r="B29" s="46" t="s">
        <v>133</v>
      </c>
      <c r="C29" s="47" t="s">
        <v>133</v>
      </c>
      <c r="D29" s="48" t="s">
        <v>133</v>
      </c>
      <c r="E29" s="1"/>
      <c r="F29" s="1"/>
    </row>
    <row r="30" spans="1:6" x14ac:dyDescent="0.2">
      <c r="A30" s="43" t="s">
        <v>133</v>
      </c>
      <c r="B30" s="5" t="s">
        <v>58</v>
      </c>
      <c r="C30" s="49" t="s">
        <v>133</v>
      </c>
      <c r="D30" s="39">
        <f>D24/D26</f>
        <v>7.9922159197257016E-4</v>
      </c>
      <c r="E30" s="1"/>
      <c r="F30" s="1"/>
    </row>
    <row r="31" spans="1:6" x14ac:dyDescent="0.2">
      <c r="A31" s="43" t="s">
        <v>133</v>
      </c>
      <c r="B31" s="46" t="s">
        <v>133</v>
      </c>
      <c r="C31" s="47" t="s">
        <v>133</v>
      </c>
      <c r="D31" s="48" t="s">
        <v>133</v>
      </c>
      <c r="E31" s="1"/>
      <c r="F31" s="1"/>
    </row>
    <row r="32" spans="1:6" x14ac:dyDescent="0.2">
      <c r="A32" s="43" t="s">
        <v>133</v>
      </c>
      <c r="B32" s="3" t="s">
        <v>59</v>
      </c>
      <c r="C32" s="47" t="s">
        <v>133</v>
      </c>
      <c r="D32" s="48" t="s">
        <v>133</v>
      </c>
      <c r="E32" s="1"/>
      <c r="F32" s="1"/>
    </row>
    <row r="33" spans="1:6" x14ac:dyDescent="0.2">
      <c r="A33" s="43" t="s">
        <v>133</v>
      </c>
      <c r="B33" s="5" t="s">
        <v>60</v>
      </c>
      <c r="C33" s="49" t="s">
        <v>133</v>
      </c>
      <c r="D33" s="36">
        <v>-0.12476312100391715</v>
      </c>
      <c r="E33" s="1"/>
      <c r="F33" s="1"/>
    </row>
    <row r="34" spans="1:6" x14ac:dyDescent="0.2">
      <c r="A34" s="43" t="s">
        <v>133</v>
      </c>
      <c r="B34" s="46" t="s">
        <v>133</v>
      </c>
      <c r="C34" s="47" t="s">
        <v>133</v>
      </c>
      <c r="D34" s="48" t="s">
        <v>133</v>
      </c>
      <c r="E34" s="1"/>
      <c r="F34" s="1"/>
    </row>
    <row r="35" spans="1:6" x14ac:dyDescent="0.2">
      <c r="A35" s="43" t="s">
        <v>133</v>
      </c>
      <c r="B35" s="5" t="s">
        <v>61</v>
      </c>
      <c r="C35" s="49" t="s">
        <v>133</v>
      </c>
      <c r="D35" s="34">
        <f>SUM(D36:D44)</f>
        <v>136.4221998142051</v>
      </c>
      <c r="E35" s="1"/>
      <c r="F35" s="1"/>
    </row>
    <row r="36" spans="1:6" x14ac:dyDescent="0.2">
      <c r="A36" s="43" t="s">
        <v>133</v>
      </c>
      <c r="B36" s="45" t="s">
        <v>133</v>
      </c>
      <c r="C36" s="6" t="s">
        <v>62</v>
      </c>
      <c r="D36" s="35">
        <v>3.6269745712105568</v>
      </c>
      <c r="E36" s="1"/>
      <c r="F36" s="1"/>
    </row>
    <row r="37" spans="1:6" x14ac:dyDescent="0.2">
      <c r="A37" s="43" t="s">
        <v>133</v>
      </c>
      <c r="B37" s="45" t="s">
        <v>133</v>
      </c>
      <c r="C37" s="6" t="s">
        <v>63</v>
      </c>
      <c r="D37" s="35">
        <v>17.400429696874806</v>
      </c>
      <c r="E37" s="1"/>
      <c r="F37" s="1"/>
    </row>
    <row r="38" spans="1:6" x14ac:dyDescent="0.2">
      <c r="A38" s="43" t="s">
        <v>133</v>
      </c>
      <c r="B38" s="45" t="s">
        <v>133</v>
      </c>
      <c r="C38" s="6" t="s">
        <v>64</v>
      </c>
      <c r="D38" s="35">
        <v>0</v>
      </c>
      <c r="E38" s="1"/>
      <c r="F38" s="1"/>
    </row>
    <row r="39" spans="1:6" x14ac:dyDescent="0.2">
      <c r="A39" s="43" t="s">
        <v>133</v>
      </c>
      <c r="B39" s="45" t="s">
        <v>133</v>
      </c>
      <c r="C39" s="6" t="s">
        <v>65</v>
      </c>
      <c r="D39" s="35">
        <v>0</v>
      </c>
      <c r="E39" s="1"/>
      <c r="F39" s="1"/>
    </row>
    <row r="40" spans="1:6" x14ac:dyDescent="0.2">
      <c r="A40" s="43" t="s">
        <v>133</v>
      </c>
      <c r="B40" s="45" t="s">
        <v>133</v>
      </c>
      <c r="C40" s="6" t="s">
        <v>66</v>
      </c>
      <c r="D40" s="35">
        <v>5.2964099999999998</v>
      </c>
      <c r="E40" s="1"/>
      <c r="F40" s="1"/>
    </row>
    <row r="41" spans="1:6" x14ac:dyDescent="0.2">
      <c r="A41" s="43" t="s">
        <v>133</v>
      </c>
      <c r="B41" s="45" t="s">
        <v>133</v>
      </c>
      <c r="C41" s="6" t="s">
        <v>67</v>
      </c>
      <c r="D41" s="35">
        <v>98.174572346819033</v>
      </c>
      <c r="E41" s="1"/>
      <c r="F41" s="1"/>
    </row>
    <row r="42" spans="1:6" x14ac:dyDescent="0.2">
      <c r="A42" s="43" t="s">
        <v>133</v>
      </c>
      <c r="B42" s="45" t="s">
        <v>133</v>
      </c>
      <c r="C42" s="6" t="s">
        <v>68</v>
      </c>
      <c r="D42" s="35">
        <v>0</v>
      </c>
      <c r="E42" s="1"/>
      <c r="F42" s="1"/>
    </row>
    <row r="43" spans="1:6" x14ac:dyDescent="0.2">
      <c r="A43" s="43" t="s">
        <v>133</v>
      </c>
      <c r="B43" s="45" t="s">
        <v>133</v>
      </c>
      <c r="C43" s="6" t="s">
        <v>69</v>
      </c>
      <c r="D43" s="35">
        <v>9.9072102508240594</v>
      </c>
      <c r="E43" s="1"/>
      <c r="F43" s="1"/>
    </row>
    <row r="44" spans="1:6" x14ac:dyDescent="0.2">
      <c r="A44" s="43" t="s">
        <v>133</v>
      </c>
      <c r="B44" s="45" t="s">
        <v>133</v>
      </c>
      <c r="C44" s="6" t="s">
        <v>70</v>
      </c>
      <c r="D44" s="35">
        <v>2.0166029484766472</v>
      </c>
      <c r="E44" s="1"/>
      <c r="F44" s="1"/>
    </row>
    <row r="45" spans="1:6" x14ac:dyDescent="0.2">
      <c r="A45" s="43" t="s">
        <v>133</v>
      </c>
      <c r="B45" s="46" t="s">
        <v>133</v>
      </c>
      <c r="C45" s="47" t="s">
        <v>133</v>
      </c>
      <c r="D45" s="48" t="s">
        <v>133</v>
      </c>
      <c r="E45" s="1"/>
      <c r="F45" s="1"/>
    </row>
    <row r="46" spans="1:6" x14ac:dyDescent="0.2">
      <c r="A46" s="43" t="s">
        <v>133</v>
      </c>
      <c r="B46" s="5" t="s">
        <v>71</v>
      </c>
      <c r="C46" s="49" t="s">
        <v>133</v>
      </c>
      <c r="D46" s="39">
        <v>5.8070360039027278E-4</v>
      </c>
      <c r="E46" s="1"/>
      <c r="F46" s="1"/>
    </row>
    <row r="47" spans="1:6" x14ac:dyDescent="0.2">
      <c r="A47" s="43" t="s">
        <v>133</v>
      </c>
      <c r="B47" s="46" t="s">
        <v>133</v>
      </c>
      <c r="C47" s="47" t="s">
        <v>133</v>
      </c>
      <c r="D47" s="48" t="s">
        <v>133</v>
      </c>
      <c r="E47" s="1"/>
      <c r="F47" s="2"/>
    </row>
    <row r="48" spans="1:6" x14ac:dyDescent="0.2">
      <c r="A48" s="43" t="s">
        <v>133</v>
      </c>
      <c r="B48" s="5" t="s">
        <v>72</v>
      </c>
      <c r="C48" s="49" t="s">
        <v>133</v>
      </c>
      <c r="D48" s="39">
        <v>1.1999999999999999E-3</v>
      </c>
      <c r="E48" s="1"/>
      <c r="F48" s="1"/>
    </row>
    <row r="49" spans="1:6" x14ac:dyDescent="0.2">
      <c r="A49" s="43" t="s">
        <v>133</v>
      </c>
      <c r="B49" s="46" t="s">
        <v>133</v>
      </c>
      <c r="C49" s="47" t="s">
        <v>133</v>
      </c>
      <c r="D49" s="48" t="s">
        <v>133</v>
      </c>
      <c r="E49" s="1"/>
      <c r="F49" s="1"/>
    </row>
    <row r="50" spans="1:6" x14ac:dyDescent="0.2">
      <c r="A50" s="43" t="s">
        <v>133</v>
      </c>
      <c r="B50" s="5" t="s">
        <v>73</v>
      </c>
      <c r="C50" s="49" t="s">
        <v>133</v>
      </c>
      <c r="D50" s="40">
        <f>D48-D46</f>
        <v>6.1929639960972712E-4</v>
      </c>
      <c r="E50" s="1"/>
      <c r="F50" s="1"/>
    </row>
    <row r="51" spans="1:6" x14ac:dyDescent="0.2">
      <c r="A51" s="43" t="s">
        <v>133</v>
      </c>
      <c r="B51" s="46" t="s">
        <v>133</v>
      </c>
      <c r="C51" s="47" t="s">
        <v>133</v>
      </c>
      <c r="D51" s="48" t="s">
        <v>133</v>
      </c>
      <c r="E51" s="1"/>
      <c r="F51" s="1"/>
    </row>
    <row r="52" spans="1:6" x14ac:dyDescent="0.2">
      <c r="A52" s="43" t="s">
        <v>133</v>
      </c>
      <c r="B52" s="5" t="s">
        <v>74</v>
      </c>
      <c r="C52" s="6" t="s">
        <v>75</v>
      </c>
      <c r="D52" s="35">
        <v>0</v>
      </c>
      <c r="E52" s="1"/>
      <c r="F52" s="1"/>
    </row>
    <row r="53" spans="1:6" x14ac:dyDescent="0.2">
      <c r="A53" s="43" t="s">
        <v>133</v>
      </c>
      <c r="B53" s="45" t="s">
        <v>133</v>
      </c>
      <c r="C53" s="6" t="s">
        <v>76</v>
      </c>
      <c r="D53" s="39">
        <f>(D35-D52)/D28</f>
        <v>5.8070285883301588E-4</v>
      </c>
      <c r="E53" s="1"/>
      <c r="F53" s="1"/>
    </row>
    <row r="54" spans="1:6" x14ac:dyDescent="0.2">
      <c r="A54" s="43" t="s">
        <v>133</v>
      </c>
      <c r="B54" s="46" t="s">
        <v>133</v>
      </c>
      <c r="C54" s="47" t="s">
        <v>133</v>
      </c>
      <c r="D54" s="48" t="s">
        <v>133</v>
      </c>
      <c r="E54" s="1"/>
      <c r="F54" s="1"/>
    </row>
    <row r="55" spans="1:6" x14ac:dyDescent="0.2">
      <c r="A55" s="43" t="s">
        <v>133</v>
      </c>
      <c r="B55" s="3" t="s">
        <v>77</v>
      </c>
      <c r="C55" s="47" t="s">
        <v>133</v>
      </c>
      <c r="D55" s="48" t="s">
        <v>133</v>
      </c>
      <c r="E55" s="1"/>
      <c r="F55" s="1"/>
    </row>
    <row r="56" spans="1:6" x14ac:dyDescent="0.2">
      <c r="A56" s="43" t="s">
        <v>133</v>
      </c>
      <c r="B56" s="46" t="s">
        <v>133</v>
      </c>
      <c r="C56" s="47" t="s">
        <v>133</v>
      </c>
      <c r="D56" s="48" t="s">
        <v>133</v>
      </c>
      <c r="E56" s="1"/>
      <c r="F56" s="1"/>
    </row>
    <row r="57" spans="1:6" x14ac:dyDescent="0.2">
      <c r="A57" s="43" t="s">
        <v>133</v>
      </c>
      <c r="B57" s="5" t="s">
        <v>78</v>
      </c>
      <c r="C57" s="49" t="s">
        <v>133</v>
      </c>
      <c r="D57" s="41">
        <f>D24+D35-D52</f>
        <v>354.86944144010783</v>
      </c>
      <c r="E57" s="1"/>
      <c r="F57" s="1"/>
    </row>
    <row r="58" spans="1:6" x14ac:dyDescent="0.2">
      <c r="A58" s="43" t="s">
        <v>133</v>
      </c>
      <c r="B58" s="46" t="s">
        <v>133</v>
      </c>
      <c r="C58" s="47" t="s">
        <v>133</v>
      </c>
      <c r="D58" s="48" t="s">
        <v>133</v>
      </c>
      <c r="E58" s="1"/>
      <c r="F58" s="1"/>
    </row>
    <row r="59" spans="1:6" x14ac:dyDescent="0.2">
      <c r="A59" s="43" t="s">
        <v>133</v>
      </c>
      <c r="B59" s="5" t="s">
        <v>79</v>
      </c>
      <c r="C59" s="49" t="s">
        <v>133</v>
      </c>
      <c r="D59" s="39">
        <f>D57/D26</f>
        <v>1.2983424181472892E-3</v>
      </c>
      <c r="E59" s="1"/>
      <c r="F59" s="1"/>
    </row>
    <row r="60" spans="1:6" x14ac:dyDescent="0.2">
      <c r="A60" s="43" t="s">
        <v>133</v>
      </c>
      <c r="B60" s="46" t="s">
        <v>133</v>
      </c>
      <c r="C60" s="47" t="s">
        <v>133</v>
      </c>
      <c r="D60" s="48" t="s">
        <v>133</v>
      </c>
      <c r="E60" s="1"/>
      <c r="F60" s="1"/>
    </row>
    <row r="61" spans="1:6" x14ac:dyDescent="0.2">
      <c r="A61" s="43" t="s">
        <v>133</v>
      </c>
      <c r="B61" s="3" t="s">
        <v>80</v>
      </c>
      <c r="C61" s="47" t="s">
        <v>133</v>
      </c>
      <c r="D61" s="48" t="s">
        <v>133</v>
      </c>
      <c r="E61" s="1"/>
      <c r="F61" s="1"/>
    </row>
    <row r="62" spans="1:6" x14ac:dyDescent="0.2">
      <c r="A62" s="43" t="s">
        <v>133</v>
      </c>
      <c r="B62" s="5" t="s">
        <v>81</v>
      </c>
      <c r="C62" s="49" t="s">
        <v>133</v>
      </c>
      <c r="D62" s="39">
        <v>1E-3</v>
      </c>
      <c r="E62" s="1"/>
      <c r="F62" s="1"/>
    </row>
    <row r="63" spans="1:6" ht="15" thickBot="1" x14ac:dyDescent="0.25">
      <c r="A63" s="43" t="s">
        <v>133</v>
      </c>
      <c r="B63" s="7" t="s">
        <v>82</v>
      </c>
      <c r="C63" s="50" t="s">
        <v>133</v>
      </c>
      <c r="D63" s="42">
        <f>D62+D30</f>
        <v>1.7992215919725701E-3</v>
      </c>
      <c r="E63" s="1"/>
      <c r="F63" s="1"/>
    </row>
  </sheetData>
  <conditionalFormatting sqref="D50">
    <cfRule type="cellIs" dxfId="19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6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40">
    <pageSetUpPr fitToPage="1"/>
  </sheetPr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52" width="0" hidden="1" customWidth="1"/>
    <col min="53" max="16384" width="9" hidden="1"/>
  </cols>
  <sheetData>
    <row r="1" spans="1:7" ht="15" x14ac:dyDescent="0.25">
      <c r="A1" s="1"/>
      <c r="B1" s="22" t="s">
        <v>116</v>
      </c>
      <c r="C1" s="2"/>
      <c r="D1" s="1"/>
      <c r="E1" s="1"/>
      <c r="F1" s="1"/>
      <c r="G1" s="1"/>
    </row>
    <row r="2" spans="1:7" x14ac:dyDescent="0.2">
      <c r="A2" s="1"/>
      <c r="B2" s="23" t="s">
        <v>117</v>
      </c>
      <c r="C2" s="2"/>
      <c r="D2" s="27">
        <v>45291</v>
      </c>
      <c r="E2" s="1"/>
      <c r="F2" s="1"/>
    </row>
    <row r="3" spans="1:7" ht="15.75" x14ac:dyDescent="0.25">
      <c r="A3" s="1"/>
      <c r="B3" s="25" t="s">
        <v>119</v>
      </c>
      <c r="C3" s="2"/>
      <c r="D3" s="1"/>
      <c r="E3" s="1"/>
      <c r="F3" s="1"/>
    </row>
    <row r="4" spans="1:7" x14ac:dyDescent="0.2">
      <c r="A4" s="1"/>
      <c r="B4" s="3"/>
      <c r="C4" s="4"/>
      <c r="D4" s="26" t="s">
        <v>41</v>
      </c>
      <c r="E4" s="1"/>
      <c r="F4" s="1"/>
    </row>
    <row r="5" spans="1:7" x14ac:dyDescent="0.2">
      <c r="A5" s="1"/>
      <c r="B5" s="32" t="s">
        <v>40</v>
      </c>
      <c r="C5" s="33"/>
      <c r="D5" s="31"/>
      <c r="E5" s="1"/>
      <c r="F5" s="1"/>
    </row>
    <row r="6" spans="1:7" x14ac:dyDescent="0.2">
      <c r="A6" s="43" t="s">
        <v>133</v>
      </c>
      <c r="B6" s="5" t="s">
        <v>42</v>
      </c>
      <c r="C6" s="44" t="s">
        <v>134</v>
      </c>
      <c r="D6" s="75" t="s">
        <v>135</v>
      </c>
      <c r="E6" s="1"/>
      <c r="F6" s="1"/>
    </row>
    <row r="7" spans="1:7" x14ac:dyDescent="0.2">
      <c r="A7" s="43" t="s">
        <v>133</v>
      </c>
      <c r="B7" s="45" t="s">
        <v>133</v>
      </c>
      <c r="C7" s="6" t="s">
        <v>43</v>
      </c>
      <c r="D7" s="35">
        <v>0</v>
      </c>
      <c r="E7" s="1"/>
      <c r="F7" s="1"/>
    </row>
    <row r="8" spans="1:7" x14ac:dyDescent="0.2">
      <c r="A8" s="43" t="s">
        <v>133</v>
      </c>
      <c r="B8" s="45" t="s">
        <v>133</v>
      </c>
      <c r="C8" s="6" t="s">
        <v>44</v>
      </c>
      <c r="D8" s="35">
        <v>83.889947118069614</v>
      </c>
      <c r="E8" s="1"/>
      <c r="F8" s="1"/>
    </row>
    <row r="9" spans="1:7" x14ac:dyDescent="0.2">
      <c r="A9" s="43" t="s">
        <v>133</v>
      </c>
      <c r="B9" s="46" t="s">
        <v>133</v>
      </c>
      <c r="C9" s="47" t="s">
        <v>133</v>
      </c>
      <c r="D9" s="48" t="s">
        <v>133</v>
      </c>
      <c r="E9" s="1"/>
      <c r="F9" s="1"/>
    </row>
    <row r="10" spans="1:7" x14ac:dyDescent="0.2">
      <c r="A10" s="43" t="s">
        <v>133</v>
      </c>
      <c r="B10" s="5" t="s">
        <v>45</v>
      </c>
      <c r="C10" s="49" t="s">
        <v>133</v>
      </c>
      <c r="D10" s="34">
        <f>SUM(D11:D12)</f>
        <v>2.0625898850961195</v>
      </c>
      <c r="E10" s="1"/>
      <c r="F10" s="1"/>
    </row>
    <row r="11" spans="1:7" x14ac:dyDescent="0.2">
      <c r="A11" s="43" t="s">
        <v>133</v>
      </c>
      <c r="B11" s="45" t="s">
        <v>133</v>
      </c>
      <c r="C11" s="6" t="s">
        <v>46</v>
      </c>
      <c r="D11" s="35">
        <v>0</v>
      </c>
      <c r="E11" s="1"/>
      <c r="F11" s="1"/>
    </row>
    <row r="12" spans="1:7" x14ac:dyDescent="0.2">
      <c r="A12" s="43" t="s">
        <v>133</v>
      </c>
      <c r="B12" s="45" t="s">
        <v>133</v>
      </c>
      <c r="C12" s="6" t="s">
        <v>47</v>
      </c>
      <c r="D12" s="35">
        <v>2.0625898850961195</v>
      </c>
      <c r="E12" s="1"/>
      <c r="F12" s="1"/>
    </row>
    <row r="13" spans="1:7" x14ac:dyDescent="0.2">
      <c r="A13" s="43" t="s">
        <v>133</v>
      </c>
      <c r="B13" s="46" t="s">
        <v>133</v>
      </c>
      <c r="C13" s="47" t="s">
        <v>133</v>
      </c>
      <c r="D13" s="48" t="s">
        <v>133</v>
      </c>
      <c r="E13" s="1"/>
      <c r="F13" s="1"/>
    </row>
    <row r="14" spans="1:7" x14ac:dyDescent="0.2">
      <c r="A14" s="43" t="s">
        <v>133</v>
      </c>
      <c r="B14" s="5" t="s">
        <v>48</v>
      </c>
      <c r="C14" s="49" t="s">
        <v>133</v>
      </c>
      <c r="D14" s="34">
        <f>SUM(D15:D16)</f>
        <v>0</v>
      </c>
      <c r="E14" s="1"/>
      <c r="F14" s="1"/>
    </row>
    <row r="15" spans="1:7" x14ac:dyDescent="0.2">
      <c r="A15" s="43" t="s">
        <v>133</v>
      </c>
      <c r="B15" s="45" t="s">
        <v>133</v>
      </c>
      <c r="C15" s="6" t="s">
        <v>49</v>
      </c>
      <c r="D15" s="35">
        <v>0</v>
      </c>
      <c r="E15" s="1"/>
      <c r="F15" s="1"/>
    </row>
    <row r="16" spans="1:7" x14ac:dyDescent="0.2">
      <c r="A16" s="43" t="s">
        <v>133</v>
      </c>
      <c r="B16" s="45" t="s">
        <v>133</v>
      </c>
      <c r="C16" s="6" t="s">
        <v>50</v>
      </c>
      <c r="D16" s="35">
        <v>0</v>
      </c>
      <c r="E16" s="1"/>
      <c r="F16" s="1"/>
    </row>
    <row r="17" spans="1:6" x14ac:dyDescent="0.2">
      <c r="A17" s="43" t="s">
        <v>133</v>
      </c>
      <c r="B17" s="46" t="s">
        <v>133</v>
      </c>
      <c r="C17" s="47" t="s">
        <v>133</v>
      </c>
      <c r="D17" s="48" t="s">
        <v>133</v>
      </c>
      <c r="E17" s="1"/>
      <c r="F17" s="1"/>
    </row>
    <row r="18" spans="1:6" x14ac:dyDescent="0.2">
      <c r="A18" s="43" t="s">
        <v>133</v>
      </c>
      <c r="B18" s="5" t="s">
        <v>51</v>
      </c>
      <c r="C18" s="49" t="s">
        <v>133</v>
      </c>
      <c r="D18" s="36">
        <v>270.95796667567555</v>
      </c>
      <c r="E18" s="1"/>
      <c r="F18" s="1"/>
    </row>
    <row r="19" spans="1:6" x14ac:dyDescent="0.2">
      <c r="A19" s="43" t="s">
        <v>133</v>
      </c>
      <c r="B19" s="46" t="s">
        <v>133</v>
      </c>
      <c r="C19" s="47" t="s">
        <v>133</v>
      </c>
      <c r="D19" s="48" t="s">
        <v>133</v>
      </c>
      <c r="E19" s="1"/>
      <c r="F19" s="1"/>
    </row>
    <row r="20" spans="1:6" x14ac:dyDescent="0.2">
      <c r="A20" s="43" t="s">
        <v>133</v>
      </c>
      <c r="B20" s="5" t="s">
        <v>52</v>
      </c>
      <c r="C20" s="49" t="s">
        <v>133</v>
      </c>
      <c r="D20" s="36">
        <v>2.9975691264521862E-2</v>
      </c>
      <c r="E20" s="1"/>
      <c r="F20" s="1"/>
    </row>
    <row r="21" spans="1:6" x14ac:dyDescent="0.2">
      <c r="A21" s="43" t="s">
        <v>133</v>
      </c>
      <c r="B21" s="46" t="s">
        <v>133</v>
      </c>
      <c r="C21" s="47" t="s">
        <v>133</v>
      </c>
      <c r="D21" s="48" t="s">
        <v>133</v>
      </c>
      <c r="E21" s="1"/>
      <c r="F21" s="1"/>
    </row>
    <row r="22" spans="1:6" x14ac:dyDescent="0.2">
      <c r="A22" s="43" t="s">
        <v>133</v>
      </c>
      <c r="B22" s="5" t="s">
        <v>53</v>
      </c>
      <c r="C22" s="49" t="s">
        <v>133</v>
      </c>
      <c r="D22" s="37">
        <v>0</v>
      </c>
      <c r="E22" s="1"/>
      <c r="F22" s="1"/>
    </row>
    <row r="23" spans="1:6" x14ac:dyDescent="0.2">
      <c r="A23" s="43" t="s">
        <v>133</v>
      </c>
      <c r="B23" s="46" t="s">
        <v>133</v>
      </c>
      <c r="C23" s="47" t="s">
        <v>133</v>
      </c>
      <c r="D23" s="48" t="s">
        <v>133</v>
      </c>
      <c r="E23" s="1"/>
      <c r="F23" s="1"/>
    </row>
    <row r="24" spans="1:6" x14ac:dyDescent="0.2">
      <c r="A24" s="43" t="s">
        <v>133</v>
      </c>
      <c r="B24" s="5" t="s">
        <v>54</v>
      </c>
      <c r="C24" s="49" t="s">
        <v>133</v>
      </c>
      <c r="D24" s="38">
        <f>D6+D10+D14+D18+D20+D22</f>
        <v>357.05053225203613</v>
      </c>
      <c r="E24" s="1"/>
      <c r="F24" s="1"/>
    </row>
    <row r="25" spans="1:6" x14ac:dyDescent="0.2">
      <c r="A25" s="43" t="s">
        <v>133</v>
      </c>
      <c r="B25" s="46" t="s">
        <v>133</v>
      </c>
      <c r="C25" s="47" t="s">
        <v>133</v>
      </c>
      <c r="D25" s="48" t="s">
        <v>133</v>
      </c>
      <c r="E25" s="1"/>
      <c r="F25" s="1"/>
    </row>
    <row r="26" spans="1:6" x14ac:dyDescent="0.2">
      <c r="A26" s="43" t="s">
        <v>133</v>
      </c>
      <c r="B26" s="5" t="s">
        <v>55</v>
      </c>
      <c r="C26" s="49" t="s">
        <v>133</v>
      </c>
      <c r="D26" s="36">
        <f>(D28+D27)/2</f>
        <v>176264.5</v>
      </c>
      <c r="E26" s="1"/>
      <c r="F26" s="1"/>
    </row>
    <row r="27" spans="1:6" x14ac:dyDescent="0.2">
      <c r="A27" s="43" t="s">
        <v>133</v>
      </c>
      <c r="B27" s="45" t="s">
        <v>133</v>
      </c>
      <c r="C27" s="6" t="s">
        <v>56</v>
      </c>
      <c r="D27" s="35">
        <v>344202</v>
      </c>
      <c r="E27" s="1"/>
      <c r="F27" s="1"/>
    </row>
    <row r="28" spans="1:6" x14ac:dyDescent="0.2">
      <c r="A28" s="43" t="s">
        <v>133</v>
      </c>
      <c r="B28" s="45" t="s">
        <v>133</v>
      </c>
      <c r="C28" s="6" t="s">
        <v>57</v>
      </c>
      <c r="D28" s="35">
        <v>8327</v>
      </c>
      <c r="E28" s="1"/>
      <c r="F28" s="1"/>
    </row>
    <row r="29" spans="1:6" x14ac:dyDescent="0.2">
      <c r="A29" s="43" t="s">
        <v>133</v>
      </c>
      <c r="B29" s="46" t="s">
        <v>133</v>
      </c>
      <c r="C29" s="47" t="s">
        <v>133</v>
      </c>
      <c r="D29" s="48" t="s">
        <v>133</v>
      </c>
      <c r="E29" s="1"/>
      <c r="F29" s="1"/>
    </row>
    <row r="30" spans="1:6" x14ac:dyDescent="0.2">
      <c r="A30" s="43" t="s">
        <v>133</v>
      </c>
      <c r="B30" s="5" t="s">
        <v>58</v>
      </c>
      <c r="C30" s="49" t="s">
        <v>133</v>
      </c>
      <c r="D30" s="39">
        <f>D24/D26</f>
        <v>2.0256519733243853E-3</v>
      </c>
      <c r="E30" s="1"/>
      <c r="F30" s="1"/>
    </row>
    <row r="31" spans="1:6" x14ac:dyDescent="0.2">
      <c r="A31" s="43" t="s">
        <v>133</v>
      </c>
      <c r="B31" s="46" t="s">
        <v>133</v>
      </c>
      <c r="C31" s="47" t="s">
        <v>133</v>
      </c>
      <c r="D31" s="48" t="s">
        <v>133</v>
      </c>
      <c r="E31" s="1"/>
      <c r="F31" s="1"/>
    </row>
    <row r="32" spans="1:6" x14ac:dyDescent="0.2">
      <c r="A32" s="43" t="s">
        <v>133</v>
      </c>
      <c r="B32" s="3" t="s">
        <v>59</v>
      </c>
      <c r="C32" s="47" t="s">
        <v>133</v>
      </c>
      <c r="D32" s="48" t="s">
        <v>133</v>
      </c>
      <c r="E32" s="1"/>
      <c r="F32" s="1"/>
    </row>
    <row r="33" spans="1:6" x14ac:dyDescent="0.2">
      <c r="A33" s="43" t="s">
        <v>133</v>
      </c>
      <c r="B33" s="5" t="s">
        <v>60</v>
      </c>
      <c r="C33" s="49" t="s">
        <v>133</v>
      </c>
      <c r="D33" s="35">
        <v>0</v>
      </c>
      <c r="E33" s="1"/>
      <c r="F33" s="1"/>
    </row>
    <row r="34" spans="1:6" x14ac:dyDescent="0.2">
      <c r="A34" s="43" t="s">
        <v>133</v>
      </c>
      <c r="B34" s="46" t="s">
        <v>133</v>
      </c>
      <c r="C34" s="47" t="s">
        <v>133</v>
      </c>
      <c r="D34" s="48" t="s">
        <v>133</v>
      </c>
      <c r="E34" s="1"/>
      <c r="F34" s="1"/>
    </row>
    <row r="35" spans="1:6" x14ac:dyDescent="0.2">
      <c r="A35" s="43" t="s">
        <v>133</v>
      </c>
      <c r="B35" s="5" t="s">
        <v>61</v>
      </c>
      <c r="C35" s="49" t="s">
        <v>133</v>
      </c>
      <c r="D35" s="34">
        <f>SUM(D36:D44)</f>
        <v>133.07341103557474</v>
      </c>
      <c r="E35" s="1"/>
      <c r="F35" s="1"/>
    </row>
    <row r="36" spans="1:6" x14ac:dyDescent="0.2">
      <c r="A36" s="43" t="s">
        <v>133</v>
      </c>
      <c r="B36" s="45" t="s">
        <v>133</v>
      </c>
      <c r="C36" s="6" t="s">
        <v>62</v>
      </c>
      <c r="D36" s="35">
        <v>0</v>
      </c>
      <c r="E36" s="1"/>
      <c r="F36" s="1"/>
    </row>
    <row r="37" spans="1:6" x14ac:dyDescent="0.2">
      <c r="A37" s="43" t="s">
        <v>133</v>
      </c>
      <c r="B37" s="45" t="s">
        <v>133</v>
      </c>
      <c r="C37" s="6" t="s">
        <v>63</v>
      </c>
      <c r="D37" s="35">
        <v>0</v>
      </c>
      <c r="E37" s="1"/>
      <c r="F37" s="1"/>
    </row>
    <row r="38" spans="1:6" x14ac:dyDescent="0.2">
      <c r="A38" s="43" t="s">
        <v>133</v>
      </c>
      <c r="B38" s="45" t="s">
        <v>133</v>
      </c>
      <c r="C38" s="6" t="s">
        <v>64</v>
      </c>
      <c r="D38" s="35">
        <v>0</v>
      </c>
      <c r="E38" s="1"/>
      <c r="F38" s="1"/>
    </row>
    <row r="39" spans="1:6" x14ac:dyDescent="0.2">
      <c r="A39" s="43" t="s">
        <v>133</v>
      </c>
      <c r="B39" s="45" t="s">
        <v>133</v>
      </c>
      <c r="C39" s="6" t="s">
        <v>65</v>
      </c>
      <c r="D39" s="35">
        <v>0</v>
      </c>
      <c r="E39" s="1"/>
      <c r="F39" s="1"/>
    </row>
    <row r="40" spans="1:6" x14ac:dyDescent="0.2">
      <c r="A40" s="43" t="s">
        <v>133</v>
      </c>
      <c r="B40" s="45" t="s">
        <v>133</v>
      </c>
      <c r="C40" s="6" t="s">
        <v>66</v>
      </c>
      <c r="D40" s="35">
        <v>0</v>
      </c>
      <c r="E40" s="1"/>
      <c r="F40" s="1"/>
    </row>
    <row r="41" spans="1:6" x14ac:dyDescent="0.2">
      <c r="A41" s="43" t="s">
        <v>133</v>
      </c>
      <c r="B41" s="45" t="s">
        <v>133</v>
      </c>
      <c r="C41" s="6" t="s">
        <v>67</v>
      </c>
      <c r="D41" s="35">
        <v>108.80525625631762</v>
      </c>
      <c r="E41" s="1"/>
      <c r="F41" s="1"/>
    </row>
    <row r="42" spans="1:6" x14ac:dyDescent="0.2">
      <c r="A42" s="43" t="s">
        <v>133</v>
      </c>
      <c r="B42" s="45" t="s">
        <v>133</v>
      </c>
      <c r="C42" s="6" t="s">
        <v>68</v>
      </c>
      <c r="D42" s="35">
        <v>0</v>
      </c>
      <c r="E42" s="1"/>
      <c r="F42" s="1"/>
    </row>
    <row r="43" spans="1:6" x14ac:dyDescent="0.2">
      <c r="A43" s="43" t="s">
        <v>133</v>
      </c>
      <c r="B43" s="45" t="s">
        <v>133</v>
      </c>
      <c r="C43" s="6" t="s">
        <v>69</v>
      </c>
      <c r="D43" s="35">
        <v>24.268154779257124</v>
      </c>
      <c r="E43" s="1"/>
      <c r="F43" s="1"/>
    </row>
    <row r="44" spans="1:6" x14ac:dyDescent="0.2">
      <c r="A44" s="43" t="s">
        <v>133</v>
      </c>
      <c r="B44" s="45" t="s">
        <v>133</v>
      </c>
      <c r="C44" s="6" t="s">
        <v>70</v>
      </c>
      <c r="D44" s="35">
        <v>0</v>
      </c>
      <c r="E44" s="1"/>
      <c r="F44" s="1"/>
    </row>
    <row r="45" spans="1:6" x14ac:dyDescent="0.2">
      <c r="A45" s="43" t="s">
        <v>133</v>
      </c>
      <c r="B45" s="46" t="s">
        <v>133</v>
      </c>
      <c r="C45" s="47" t="s">
        <v>133</v>
      </c>
      <c r="D45" s="48" t="s">
        <v>133</v>
      </c>
      <c r="E45" s="1"/>
      <c r="F45" s="1"/>
    </row>
    <row r="46" spans="1:6" x14ac:dyDescent="0.2">
      <c r="A46" s="43" t="s">
        <v>133</v>
      </c>
      <c r="B46" s="5" t="s">
        <v>71</v>
      </c>
      <c r="C46" s="49" t="s">
        <v>133</v>
      </c>
      <c r="D46" s="39">
        <v>1.5980647788150431E-2</v>
      </c>
      <c r="E46" s="1"/>
      <c r="F46" s="1"/>
    </row>
    <row r="47" spans="1:6" x14ac:dyDescent="0.2">
      <c r="A47" s="43" t="s">
        <v>133</v>
      </c>
      <c r="B47" s="46" t="s">
        <v>133</v>
      </c>
      <c r="C47" s="47" t="s">
        <v>133</v>
      </c>
      <c r="D47" s="48" t="s">
        <v>133</v>
      </c>
      <c r="E47" s="1"/>
      <c r="F47" s="2"/>
    </row>
    <row r="48" spans="1:6" x14ac:dyDescent="0.2">
      <c r="A48" s="43" t="s">
        <v>133</v>
      </c>
      <c r="B48" s="5" t="s">
        <v>72</v>
      </c>
      <c r="C48" s="49" t="s">
        <v>133</v>
      </c>
      <c r="D48" s="39">
        <v>2.5000000000000001E-3</v>
      </c>
      <c r="E48" s="1"/>
      <c r="F48" s="1"/>
    </row>
    <row r="49" spans="1:6" x14ac:dyDescent="0.2">
      <c r="A49" s="43" t="s">
        <v>133</v>
      </c>
      <c r="B49" s="46" t="s">
        <v>133</v>
      </c>
      <c r="C49" s="47" t="s">
        <v>133</v>
      </c>
      <c r="D49" s="48" t="s">
        <v>133</v>
      </c>
      <c r="E49" s="1"/>
      <c r="F49" s="1"/>
    </row>
    <row r="50" spans="1:6" x14ac:dyDescent="0.2">
      <c r="A50" s="43" t="s">
        <v>133</v>
      </c>
      <c r="B50" s="5" t="s">
        <v>73</v>
      </c>
      <c r="C50" s="49" t="s">
        <v>133</v>
      </c>
      <c r="D50" s="40">
        <f>D48-D46</f>
        <v>-1.348064778815043E-2</v>
      </c>
      <c r="E50" s="1"/>
      <c r="F50" s="1"/>
    </row>
    <row r="51" spans="1:6" x14ac:dyDescent="0.2">
      <c r="A51" s="43" t="s">
        <v>133</v>
      </c>
      <c r="B51" s="46" t="s">
        <v>133</v>
      </c>
      <c r="C51" s="47" t="s">
        <v>133</v>
      </c>
      <c r="D51" s="48" t="s">
        <v>133</v>
      </c>
      <c r="E51" s="1"/>
      <c r="F51" s="1"/>
    </row>
    <row r="52" spans="1:6" x14ac:dyDescent="0.2">
      <c r="A52" s="43" t="s">
        <v>133</v>
      </c>
      <c r="B52" s="5" t="s">
        <v>74</v>
      </c>
      <c r="C52" s="6" t="s">
        <v>75</v>
      </c>
      <c r="D52" s="35">
        <v>112.5</v>
      </c>
      <c r="E52" s="1"/>
      <c r="F52" s="1"/>
    </row>
    <row r="53" spans="1:6" x14ac:dyDescent="0.2">
      <c r="A53" s="43" t="s">
        <v>133</v>
      </c>
      <c r="B53" s="45" t="s">
        <v>133</v>
      </c>
      <c r="C53" s="6" t="s">
        <v>76</v>
      </c>
      <c r="D53" s="39">
        <f>(D35-D52)/D28</f>
        <v>2.4706870464242508E-3</v>
      </c>
      <c r="E53" s="1"/>
      <c r="F53" s="1"/>
    </row>
    <row r="54" spans="1:6" x14ac:dyDescent="0.2">
      <c r="A54" s="43" t="s">
        <v>133</v>
      </c>
      <c r="B54" s="46" t="s">
        <v>133</v>
      </c>
      <c r="C54" s="47" t="s">
        <v>133</v>
      </c>
      <c r="D54" s="48" t="s">
        <v>133</v>
      </c>
      <c r="E54" s="1"/>
      <c r="F54" s="1"/>
    </row>
    <row r="55" spans="1:6" x14ac:dyDescent="0.2">
      <c r="A55" s="43" t="s">
        <v>133</v>
      </c>
      <c r="B55" s="3" t="s">
        <v>77</v>
      </c>
      <c r="C55" s="47" t="s">
        <v>133</v>
      </c>
      <c r="D55" s="48" t="s">
        <v>133</v>
      </c>
      <c r="E55" s="1"/>
      <c r="F55" s="1"/>
    </row>
    <row r="56" spans="1:6" x14ac:dyDescent="0.2">
      <c r="A56" s="43" t="s">
        <v>133</v>
      </c>
      <c r="B56" s="46" t="s">
        <v>133</v>
      </c>
      <c r="C56" s="47" t="s">
        <v>133</v>
      </c>
      <c r="D56" s="48" t="s">
        <v>133</v>
      </c>
      <c r="E56" s="1"/>
      <c r="F56" s="1"/>
    </row>
    <row r="57" spans="1:6" x14ac:dyDescent="0.2">
      <c r="A57" s="43" t="s">
        <v>133</v>
      </c>
      <c r="B57" s="5" t="s">
        <v>78</v>
      </c>
      <c r="C57" s="49" t="s">
        <v>133</v>
      </c>
      <c r="D57" s="41">
        <f>D24+D35-D52</f>
        <v>377.62394328761087</v>
      </c>
      <c r="E57" s="1"/>
      <c r="F57" s="1"/>
    </row>
    <row r="58" spans="1:6" x14ac:dyDescent="0.2">
      <c r="A58" s="43" t="s">
        <v>133</v>
      </c>
      <c r="B58" s="46" t="s">
        <v>133</v>
      </c>
      <c r="C58" s="47" t="s">
        <v>133</v>
      </c>
      <c r="D58" s="48" t="s">
        <v>133</v>
      </c>
      <c r="E58" s="1"/>
      <c r="F58" s="1"/>
    </row>
    <row r="59" spans="1:6" x14ac:dyDescent="0.2">
      <c r="A59" s="43" t="s">
        <v>133</v>
      </c>
      <c r="B59" s="5" t="s">
        <v>79</v>
      </c>
      <c r="C59" s="49" t="s">
        <v>133</v>
      </c>
      <c r="D59" s="39">
        <f>D57/D26</f>
        <v>2.1423709441640878E-3</v>
      </c>
      <c r="E59" s="1"/>
      <c r="F59" s="1"/>
    </row>
    <row r="60" spans="1:6" x14ac:dyDescent="0.2">
      <c r="A60" s="43" t="s">
        <v>133</v>
      </c>
      <c r="B60" s="46" t="s">
        <v>133</v>
      </c>
      <c r="C60" s="47" t="s">
        <v>133</v>
      </c>
      <c r="D60" s="48" t="s">
        <v>133</v>
      </c>
      <c r="E60" s="1"/>
      <c r="F60" s="1"/>
    </row>
    <row r="61" spans="1:6" x14ac:dyDescent="0.2">
      <c r="A61" s="43" t="s">
        <v>133</v>
      </c>
      <c r="B61" s="3" t="s">
        <v>80</v>
      </c>
      <c r="C61" s="47" t="s">
        <v>133</v>
      </c>
      <c r="D61" s="48" t="s">
        <v>133</v>
      </c>
      <c r="E61" s="1"/>
      <c r="F61" s="1"/>
    </row>
    <row r="62" spans="1:6" x14ac:dyDescent="0.2">
      <c r="A62" s="43" t="s">
        <v>133</v>
      </c>
      <c r="B62" s="5" t="s">
        <v>81</v>
      </c>
      <c r="C62" s="49" t="s">
        <v>133</v>
      </c>
      <c r="D62" s="39">
        <v>1.2999999999999999E-3</v>
      </c>
      <c r="E62" s="1"/>
      <c r="F62" s="1"/>
    </row>
    <row r="63" spans="1:6" ht="15" thickBot="1" x14ac:dyDescent="0.25">
      <c r="A63" s="43" t="s">
        <v>133</v>
      </c>
      <c r="B63" s="7" t="s">
        <v>82</v>
      </c>
      <c r="C63" s="50" t="s">
        <v>133</v>
      </c>
      <c r="D63" s="42">
        <f>D62+D30</f>
        <v>3.3256519733243853E-3</v>
      </c>
      <c r="E63" s="1"/>
      <c r="F63" s="1"/>
    </row>
  </sheetData>
  <conditionalFormatting sqref="D50">
    <cfRule type="cellIs" dxfId="18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6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38">
    <pageSetUpPr fitToPage="1"/>
  </sheetPr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5" width="9.75" hidden="1" customWidth="1"/>
    <col min="6" max="6" width="10.375" hidden="1" customWidth="1"/>
    <col min="7" max="52" width="0" hidden="1" customWidth="1"/>
    <col min="53" max="16384" width="9" hidden="1"/>
  </cols>
  <sheetData>
    <row r="1" spans="1:7" ht="15" x14ac:dyDescent="0.25">
      <c r="A1" s="1"/>
      <c r="B1" s="22" t="s">
        <v>116</v>
      </c>
      <c r="D1" s="1"/>
      <c r="E1" s="1"/>
      <c r="F1" s="1"/>
      <c r="G1" s="1"/>
    </row>
    <row r="2" spans="1:7" x14ac:dyDescent="0.2">
      <c r="A2" s="1"/>
      <c r="B2" s="23" t="s">
        <v>117</v>
      </c>
      <c r="C2" s="24"/>
      <c r="D2" s="27">
        <v>45291</v>
      </c>
      <c r="E2" s="1"/>
      <c r="F2" s="1"/>
    </row>
    <row r="3" spans="1:7" ht="15.75" x14ac:dyDescent="0.25">
      <c r="A3" s="1"/>
      <c r="B3" s="25" t="s">
        <v>120</v>
      </c>
      <c r="D3" s="1"/>
      <c r="E3" s="1"/>
      <c r="F3" s="1"/>
    </row>
    <row r="4" spans="1:7" x14ac:dyDescent="0.2">
      <c r="A4" s="1"/>
      <c r="B4" s="3"/>
      <c r="C4" s="4"/>
      <c r="D4" s="26" t="s">
        <v>41</v>
      </c>
      <c r="E4" s="1"/>
      <c r="F4" s="1"/>
    </row>
    <row r="5" spans="1:7" x14ac:dyDescent="0.2">
      <c r="A5" s="1"/>
      <c r="B5" s="32" t="s">
        <v>40</v>
      </c>
      <c r="C5" s="33"/>
      <c r="D5" s="31"/>
      <c r="E5" s="1"/>
      <c r="F5" s="1"/>
    </row>
    <row r="6" spans="1:7" x14ac:dyDescent="0.2">
      <c r="A6" s="43" t="s">
        <v>133</v>
      </c>
      <c r="B6" s="5" t="s">
        <v>42</v>
      </c>
      <c r="C6" s="44" t="s">
        <v>134</v>
      </c>
      <c r="D6" s="75" t="s">
        <v>136</v>
      </c>
      <c r="E6" s="1"/>
      <c r="F6" s="1"/>
    </row>
    <row r="7" spans="1:7" x14ac:dyDescent="0.2">
      <c r="A7" s="43" t="s">
        <v>133</v>
      </c>
      <c r="B7" s="45" t="s">
        <v>133</v>
      </c>
      <c r="C7" s="6" t="s">
        <v>43</v>
      </c>
      <c r="D7" s="35">
        <v>0</v>
      </c>
      <c r="E7" s="1"/>
      <c r="F7" s="1"/>
    </row>
    <row r="8" spans="1:7" x14ac:dyDescent="0.2">
      <c r="A8" s="43" t="s">
        <v>133</v>
      </c>
      <c r="B8" s="45" t="s">
        <v>133</v>
      </c>
      <c r="C8" s="6" t="s">
        <v>44</v>
      </c>
      <c r="D8" s="35">
        <v>24.340442648678675</v>
      </c>
      <c r="E8" s="1"/>
      <c r="F8" s="1"/>
    </row>
    <row r="9" spans="1:7" x14ac:dyDescent="0.2">
      <c r="A9" s="43" t="s">
        <v>133</v>
      </c>
      <c r="B9" s="46" t="s">
        <v>133</v>
      </c>
      <c r="C9" s="47" t="s">
        <v>133</v>
      </c>
      <c r="D9" s="48" t="s">
        <v>133</v>
      </c>
      <c r="E9" s="1"/>
      <c r="F9" s="1"/>
    </row>
    <row r="10" spans="1:7" x14ac:dyDescent="0.2">
      <c r="A10" s="43" t="s">
        <v>133</v>
      </c>
      <c r="B10" s="5" t="s">
        <v>45</v>
      </c>
      <c r="C10" s="49" t="s">
        <v>133</v>
      </c>
      <c r="D10" s="34">
        <f>SUM(D11:D12)</f>
        <v>0.11291042472411</v>
      </c>
      <c r="E10" s="1"/>
      <c r="F10" s="1"/>
    </row>
    <row r="11" spans="1:7" x14ac:dyDescent="0.2">
      <c r="A11" s="43" t="s">
        <v>133</v>
      </c>
      <c r="B11" s="45" t="s">
        <v>133</v>
      </c>
      <c r="C11" s="6" t="s">
        <v>46</v>
      </c>
      <c r="D11" s="35">
        <v>0</v>
      </c>
      <c r="E11" s="1"/>
      <c r="F11" s="1"/>
    </row>
    <row r="12" spans="1:7" x14ac:dyDescent="0.2">
      <c r="A12" s="43" t="s">
        <v>133</v>
      </c>
      <c r="B12" s="45" t="s">
        <v>133</v>
      </c>
      <c r="C12" s="6" t="s">
        <v>47</v>
      </c>
      <c r="D12" s="35">
        <v>0.11291042472411</v>
      </c>
      <c r="E12" s="1"/>
      <c r="F12" s="1"/>
    </row>
    <row r="13" spans="1:7" x14ac:dyDescent="0.2">
      <c r="A13" s="43" t="s">
        <v>133</v>
      </c>
      <c r="B13" s="46" t="s">
        <v>133</v>
      </c>
      <c r="C13" s="47" t="s">
        <v>133</v>
      </c>
      <c r="D13" s="48" t="s">
        <v>133</v>
      </c>
      <c r="E13" s="1"/>
      <c r="F13" s="1"/>
    </row>
    <row r="14" spans="1:7" x14ac:dyDescent="0.2">
      <c r="A14" s="43" t="s">
        <v>133</v>
      </c>
      <c r="B14" s="5" t="s">
        <v>48</v>
      </c>
      <c r="C14" s="49" t="s">
        <v>133</v>
      </c>
      <c r="D14" s="34">
        <f>SUM(D15:D16)</f>
        <v>0</v>
      </c>
      <c r="E14" s="1"/>
      <c r="F14" s="1"/>
    </row>
    <row r="15" spans="1:7" x14ac:dyDescent="0.2">
      <c r="A15" s="43" t="s">
        <v>133</v>
      </c>
      <c r="B15" s="45" t="s">
        <v>133</v>
      </c>
      <c r="C15" s="6" t="s">
        <v>49</v>
      </c>
      <c r="D15" s="35">
        <v>0</v>
      </c>
      <c r="E15" s="1"/>
      <c r="F15" s="1"/>
    </row>
    <row r="16" spans="1:7" x14ac:dyDescent="0.2">
      <c r="A16" s="43" t="s">
        <v>133</v>
      </c>
      <c r="B16" s="45" t="s">
        <v>133</v>
      </c>
      <c r="C16" s="6" t="s">
        <v>50</v>
      </c>
      <c r="D16" s="35">
        <v>0</v>
      </c>
      <c r="E16" s="1"/>
      <c r="F16" s="1"/>
    </row>
    <row r="17" spans="1:6" x14ac:dyDescent="0.2">
      <c r="A17" s="43" t="s">
        <v>133</v>
      </c>
      <c r="B17" s="46" t="s">
        <v>133</v>
      </c>
      <c r="C17" s="47" t="s">
        <v>133</v>
      </c>
      <c r="D17" s="48" t="s">
        <v>133</v>
      </c>
      <c r="E17" s="1"/>
      <c r="F17" s="1"/>
    </row>
    <row r="18" spans="1:6" x14ac:dyDescent="0.2">
      <c r="A18" s="43" t="s">
        <v>133</v>
      </c>
      <c r="B18" s="5" t="s">
        <v>51</v>
      </c>
      <c r="C18" s="49" t="s">
        <v>133</v>
      </c>
      <c r="D18" s="36">
        <v>0</v>
      </c>
      <c r="E18" s="1"/>
      <c r="F18" s="1"/>
    </row>
    <row r="19" spans="1:6" x14ac:dyDescent="0.2">
      <c r="A19" s="43" t="s">
        <v>133</v>
      </c>
      <c r="B19" s="46" t="s">
        <v>133</v>
      </c>
      <c r="C19" s="47" t="s">
        <v>133</v>
      </c>
      <c r="D19" s="48" t="s">
        <v>133</v>
      </c>
      <c r="E19" s="1"/>
      <c r="F19" s="1"/>
    </row>
    <row r="20" spans="1:6" x14ac:dyDescent="0.2">
      <c r="A20" s="43" t="s">
        <v>133</v>
      </c>
      <c r="B20" s="5" t="s">
        <v>52</v>
      </c>
      <c r="C20" s="49" t="s">
        <v>133</v>
      </c>
      <c r="D20" s="36">
        <v>0</v>
      </c>
      <c r="E20" s="1"/>
      <c r="F20" s="1"/>
    </row>
    <row r="21" spans="1:6" x14ac:dyDescent="0.2">
      <c r="A21" s="43" t="s">
        <v>133</v>
      </c>
      <c r="B21" s="46" t="s">
        <v>133</v>
      </c>
      <c r="C21" s="47" t="s">
        <v>133</v>
      </c>
      <c r="D21" s="48" t="s">
        <v>133</v>
      </c>
      <c r="E21" s="1"/>
      <c r="F21" s="1"/>
    </row>
    <row r="22" spans="1:6" x14ac:dyDescent="0.2">
      <c r="A22" s="43" t="s">
        <v>133</v>
      </c>
      <c r="B22" s="5" t="s">
        <v>53</v>
      </c>
      <c r="C22" s="49" t="s">
        <v>133</v>
      </c>
      <c r="D22" s="37">
        <v>0</v>
      </c>
      <c r="E22" s="1"/>
      <c r="F22" s="1"/>
    </row>
    <row r="23" spans="1:6" x14ac:dyDescent="0.2">
      <c r="A23" s="43" t="s">
        <v>133</v>
      </c>
      <c r="B23" s="46" t="s">
        <v>133</v>
      </c>
      <c r="C23" s="47" t="s">
        <v>133</v>
      </c>
      <c r="D23" s="48" t="s">
        <v>133</v>
      </c>
      <c r="E23" s="1"/>
      <c r="F23" s="1"/>
    </row>
    <row r="24" spans="1:6" x14ac:dyDescent="0.2">
      <c r="A24" s="43" t="s">
        <v>133</v>
      </c>
      <c r="B24" s="5" t="s">
        <v>54</v>
      </c>
      <c r="C24" s="49" t="s">
        <v>133</v>
      </c>
      <c r="D24" s="38">
        <f>D6+D10+D14+D18+D20+D22</f>
        <v>24.11291042472411</v>
      </c>
      <c r="E24" s="1"/>
      <c r="F24" s="1"/>
    </row>
    <row r="25" spans="1:6" x14ac:dyDescent="0.2">
      <c r="A25" s="43" t="s">
        <v>133</v>
      </c>
      <c r="B25" s="46" t="s">
        <v>133</v>
      </c>
      <c r="C25" s="47" t="s">
        <v>133</v>
      </c>
      <c r="D25" s="48" t="s">
        <v>133</v>
      </c>
      <c r="E25" s="1"/>
      <c r="F25" s="1"/>
    </row>
    <row r="26" spans="1:6" x14ac:dyDescent="0.2">
      <c r="A26" s="43" t="s">
        <v>133</v>
      </c>
      <c r="B26" s="5" t="s">
        <v>55</v>
      </c>
      <c r="C26" s="49" t="s">
        <v>133</v>
      </c>
      <c r="D26" s="36">
        <f>(D28+D27)/2</f>
        <v>76820.5</v>
      </c>
      <c r="E26" s="1"/>
      <c r="F26" s="1"/>
    </row>
    <row r="27" spans="1:6" x14ac:dyDescent="0.2">
      <c r="A27" s="43" t="s">
        <v>133</v>
      </c>
      <c r="B27" s="45" t="s">
        <v>133</v>
      </c>
      <c r="C27" s="6" t="s">
        <v>56</v>
      </c>
      <c r="D27" s="35">
        <v>70829</v>
      </c>
      <c r="E27" s="1"/>
      <c r="F27" s="1"/>
    </row>
    <row r="28" spans="1:6" x14ac:dyDescent="0.2">
      <c r="A28" s="43" t="s">
        <v>133</v>
      </c>
      <c r="B28" s="45" t="s">
        <v>133</v>
      </c>
      <c r="C28" s="6" t="s">
        <v>57</v>
      </c>
      <c r="D28" s="35">
        <v>82812</v>
      </c>
      <c r="E28" s="1"/>
      <c r="F28" s="1"/>
    </row>
    <row r="29" spans="1:6" x14ac:dyDescent="0.2">
      <c r="A29" s="43" t="s">
        <v>133</v>
      </c>
      <c r="B29" s="46" t="s">
        <v>133</v>
      </c>
      <c r="C29" s="47" t="s">
        <v>133</v>
      </c>
      <c r="D29" s="48" t="s">
        <v>133</v>
      </c>
      <c r="E29" s="1"/>
      <c r="F29" s="1"/>
    </row>
    <row r="30" spans="1:6" x14ac:dyDescent="0.2">
      <c r="A30" s="43" t="s">
        <v>133</v>
      </c>
      <c r="B30" s="5" t="s">
        <v>58</v>
      </c>
      <c r="C30" s="49" t="s">
        <v>133</v>
      </c>
      <c r="D30" s="39">
        <f>D24/D26</f>
        <v>3.1388640303986709E-4</v>
      </c>
      <c r="E30" s="1"/>
      <c r="F30" s="1"/>
    </row>
    <row r="31" spans="1:6" x14ac:dyDescent="0.2">
      <c r="A31" s="43" t="s">
        <v>133</v>
      </c>
      <c r="B31" s="46" t="s">
        <v>133</v>
      </c>
      <c r="C31" s="47" t="s">
        <v>133</v>
      </c>
      <c r="D31" s="48" t="s">
        <v>133</v>
      </c>
      <c r="E31" s="1"/>
      <c r="F31" s="1"/>
    </row>
    <row r="32" spans="1:6" x14ac:dyDescent="0.2">
      <c r="A32" s="43" t="s">
        <v>133</v>
      </c>
      <c r="B32" s="3" t="s">
        <v>59</v>
      </c>
      <c r="C32" s="47" t="s">
        <v>133</v>
      </c>
      <c r="D32" s="48" t="s">
        <v>133</v>
      </c>
      <c r="E32" s="1"/>
      <c r="F32" s="1"/>
    </row>
    <row r="33" spans="1:6" x14ac:dyDescent="0.2">
      <c r="A33" s="43" t="s">
        <v>133</v>
      </c>
      <c r="B33" s="5" t="s">
        <v>60</v>
      </c>
      <c r="C33" s="49" t="s">
        <v>133</v>
      </c>
      <c r="D33" s="35">
        <v>0</v>
      </c>
      <c r="E33" s="1"/>
      <c r="F33" s="1"/>
    </row>
    <row r="34" spans="1:6" x14ac:dyDescent="0.2">
      <c r="A34" s="43" t="s">
        <v>133</v>
      </c>
      <c r="B34" s="46" t="s">
        <v>133</v>
      </c>
      <c r="C34" s="47" t="s">
        <v>133</v>
      </c>
      <c r="D34" s="48" t="s">
        <v>133</v>
      </c>
      <c r="E34" s="1"/>
      <c r="F34" s="1"/>
    </row>
    <row r="35" spans="1:6" x14ac:dyDescent="0.2">
      <c r="A35" s="43" t="s">
        <v>133</v>
      </c>
      <c r="B35" s="5" t="s">
        <v>61</v>
      </c>
      <c r="C35" s="49" t="s">
        <v>133</v>
      </c>
      <c r="D35" s="34">
        <f>SUM(D36:D44)</f>
        <v>0</v>
      </c>
      <c r="E35" s="1"/>
      <c r="F35" s="1"/>
    </row>
    <row r="36" spans="1:6" x14ac:dyDescent="0.2">
      <c r="A36" s="43" t="s">
        <v>133</v>
      </c>
      <c r="B36" s="45" t="s">
        <v>133</v>
      </c>
      <c r="C36" s="6" t="s">
        <v>62</v>
      </c>
      <c r="D36" s="35">
        <v>0</v>
      </c>
      <c r="E36" s="1"/>
      <c r="F36" s="1"/>
    </row>
    <row r="37" spans="1:6" x14ac:dyDescent="0.2">
      <c r="A37" s="43" t="s">
        <v>133</v>
      </c>
      <c r="B37" s="45" t="s">
        <v>133</v>
      </c>
      <c r="C37" s="6" t="s">
        <v>63</v>
      </c>
      <c r="D37" s="35">
        <v>0</v>
      </c>
      <c r="E37" s="1"/>
      <c r="F37" s="1"/>
    </row>
    <row r="38" spans="1:6" x14ac:dyDescent="0.2">
      <c r="A38" s="43" t="s">
        <v>133</v>
      </c>
      <c r="B38" s="45" t="s">
        <v>133</v>
      </c>
      <c r="C38" s="6" t="s">
        <v>64</v>
      </c>
      <c r="D38" s="35">
        <v>0</v>
      </c>
      <c r="E38" s="1"/>
      <c r="F38" s="1"/>
    </row>
    <row r="39" spans="1:6" x14ac:dyDescent="0.2">
      <c r="A39" s="43" t="s">
        <v>133</v>
      </c>
      <c r="B39" s="45" t="s">
        <v>133</v>
      </c>
      <c r="C39" s="6" t="s">
        <v>65</v>
      </c>
      <c r="D39" s="35">
        <v>0</v>
      </c>
      <c r="E39" s="1"/>
      <c r="F39" s="1"/>
    </row>
    <row r="40" spans="1:6" x14ac:dyDescent="0.2">
      <c r="A40" s="43" t="s">
        <v>133</v>
      </c>
      <c r="B40" s="45" t="s">
        <v>133</v>
      </c>
      <c r="C40" s="6" t="s">
        <v>66</v>
      </c>
      <c r="D40" s="35">
        <v>0</v>
      </c>
      <c r="E40" s="1"/>
      <c r="F40" s="1"/>
    </row>
    <row r="41" spans="1:6" x14ac:dyDescent="0.2">
      <c r="A41" s="43" t="s">
        <v>133</v>
      </c>
      <c r="B41" s="45" t="s">
        <v>133</v>
      </c>
      <c r="C41" s="6" t="s">
        <v>67</v>
      </c>
      <c r="D41" s="35">
        <v>0</v>
      </c>
      <c r="E41" s="1"/>
      <c r="F41" s="1"/>
    </row>
    <row r="42" spans="1:6" x14ac:dyDescent="0.2">
      <c r="A42" s="43" t="s">
        <v>133</v>
      </c>
      <c r="B42" s="45" t="s">
        <v>133</v>
      </c>
      <c r="C42" s="6" t="s">
        <v>68</v>
      </c>
      <c r="D42" s="35">
        <v>0</v>
      </c>
      <c r="E42" s="1"/>
      <c r="F42" s="1"/>
    </row>
    <row r="43" spans="1:6" x14ac:dyDescent="0.2">
      <c r="A43" s="43" t="s">
        <v>133</v>
      </c>
      <c r="B43" s="45" t="s">
        <v>133</v>
      </c>
      <c r="C43" s="6" t="s">
        <v>69</v>
      </c>
      <c r="D43" s="35">
        <v>0</v>
      </c>
      <c r="E43" s="1"/>
      <c r="F43" s="1"/>
    </row>
    <row r="44" spans="1:6" x14ac:dyDescent="0.2">
      <c r="A44" s="43" t="s">
        <v>133</v>
      </c>
      <c r="B44" s="45" t="s">
        <v>133</v>
      </c>
      <c r="C44" s="6" t="s">
        <v>70</v>
      </c>
      <c r="D44" s="35">
        <v>0</v>
      </c>
      <c r="E44" s="1"/>
      <c r="F44" s="1"/>
    </row>
    <row r="45" spans="1:6" x14ac:dyDescent="0.2">
      <c r="A45" s="43" t="s">
        <v>133</v>
      </c>
      <c r="B45" s="46" t="s">
        <v>133</v>
      </c>
      <c r="C45" s="47" t="s">
        <v>133</v>
      </c>
      <c r="D45" s="48" t="s">
        <v>133</v>
      </c>
      <c r="E45" s="1"/>
      <c r="F45" s="1"/>
    </row>
    <row r="46" spans="1:6" x14ac:dyDescent="0.2">
      <c r="A46" s="43" t="s">
        <v>133</v>
      </c>
      <c r="B46" s="5" t="s">
        <v>71</v>
      </c>
      <c r="C46" s="49" t="s">
        <v>133</v>
      </c>
      <c r="D46" s="39">
        <v>0</v>
      </c>
      <c r="E46" s="1"/>
      <c r="F46" s="1"/>
    </row>
    <row r="47" spans="1:6" x14ac:dyDescent="0.2">
      <c r="A47" s="43" t="s">
        <v>133</v>
      </c>
      <c r="B47" s="46" t="s">
        <v>133</v>
      </c>
      <c r="C47" s="47" t="s">
        <v>133</v>
      </c>
      <c r="D47" s="48" t="s">
        <v>133</v>
      </c>
      <c r="E47" s="1"/>
      <c r="F47" s="2"/>
    </row>
    <row r="48" spans="1:6" x14ac:dyDescent="0.2">
      <c r="A48" s="43" t="s">
        <v>133</v>
      </c>
      <c r="B48" s="5" t="s">
        <v>72</v>
      </c>
      <c r="C48" s="49" t="s">
        <v>133</v>
      </c>
      <c r="D48" s="39">
        <v>2.0000000000000001E-4</v>
      </c>
      <c r="E48" s="1"/>
      <c r="F48" s="1"/>
    </row>
    <row r="49" spans="1:6" x14ac:dyDescent="0.2">
      <c r="A49" s="43" t="s">
        <v>133</v>
      </c>
      <c r="B49" s="46" t="s">
        <v>133</v>
      </c>
      <c r="C49" s="47" t="s">
        <v>133</v>
      </c>
      <c r="D49" s="48" t="s">
        <v>133</v>
      </c>
      <c r="E49" s="1"/>
      <c r="F49" s="1"/>
    </row>
    <row r="50" spans="1:6" x14ac:dyDescent="0.2">
      <c r="A50" s="43" t="s">
        <v>133</v>
      </c>
      <c r="B50" s="5" t="s">
        <v>73</v>
      </c>
      <c r="C50" s="49" t="s">
        <v>133</v>
      </c>
      <c r="D50" s="40">
        <f>D48-D46</f>
        <v>2.0000000000000001E-4</v>
      </c>
      <c r="E50" s="1"/>
      <c r="F50" s="1"/>
    </row>
    <row r="51" spans="1:6" x14ac:dyDescent="0.2">
      <c r="A51" s="43" t="s">
        <v>133</v>
      </c>
      <c r="B51" s="46" t="s">
        <v>133</v>
      </c>
      <c r="C51" s="47" t="s">
        <v>133</v>
      </c>
      <c r="D51" s="48" t="s">
        <v>133</v>
      </c>
      <c r="E51" s="1"/>
      <c r="F51" s="1"/>
    </row>
    <row r="52" spans="1:6" x14ac:dyDescent="0.2">
      <c r="A52" s="43" t="s">
        <v>133</v>
      </c>
      <c r="B52" s="5" t="s">
        <v>74</v>
      </c>
      <c r="C52" s="6" t="s">
        <v>75</v>
      </c>
      <c r="D52" s="35">
        <v>0</v>
      </c>
      <c r="E52" s="1"/>
      <c r="F52" s="1"/>
    </row>
    <row r="53" spans="1:6" x14ac:dyDescent="0.2">
      <c r="A53" s="43" t="s">
        <v>133</v>
      </c>
      <c r="B53" s="45" t="s">
        <v>133</v>
      </c>
      <c r="C53" s="6" t="s">
        <v>76</v>
      </c>
      <c r="D53" s="39">
        <f>(D35-D52)/D28</f>
        <v>0</v>
      </c>
      <c r="E53" s="1"/>
      <c r="F53" s="1"/>
    </row>
    <row r="54" spans="1:6" x14ac:dyDescent="0.2">
      <c r="A54" s="43" t="s">
        <v>133</v>
      </c>
      <c r="B54" s="46" t="s">
        <v>133</v>
      </c>
      <c r="C54" s="47" t="s">
        <v>133</v>
      </c>
      <c r="D54" s="48" t="s">
        <v>133</v>
      </c>
      <c r="E54" s="1"/>
      <c r="F54" s="1"/>
    </row>
    <row r="55" spans="1:6" x14ac:dyDescent="0.2">
      <c r="A55" s="43" t="s">
        <v>133</v>
      </c>
      <c r="B55" s="3" t="s">
        <v>77</v>
      </c>
      <c r="C55" s="47" t="s">
        <v>133</v>
      </c>
      <c r="D55" s="48" t="s">
        <v>133</v>
      </c>
      <c r="E55" s="1"/>
      <c r="F55" s="1"/>
    </row>
    <row r="56" spans="1:6" x14ac:dyDescent="0.2">
      <c r="A56" s="43" t="s">
        <v>133</v>
      </c>
      <c r="B56" s="46" t="s">
        <v>133</v>
      </c>
      <c r="C56" s="47" t="s">
        <v>133</v>
      </c>
      <c r="D56" s="48" t="s">
        <v>133</v>
      </c>
      <c r="E56" s="1"/>
      <c r="F56" s="1"/>
    </row>
    <row r="57" spans="1:6" x14ac:dyDescent="0.2">
      <c r="A57" s="43" t="s">
        <v>133</v>
      </c>
      <c r="B57" s="5" t="s">
        <v>78</v>
      </c>
      <c r="C57" s="49" t="s">
        <v>133</v>
      </c>
      <c r="D57" s="41">
        <f>D24+D35-D52</f>
        <v>24.11291042472411</v>
      </c>
      <c r="E57" s="1"/>
      <c r="F57" s="1"/>
    </row>
    <row r="58" spans="1:6" x14ac:dyDescent="0.2">
      <c r="A58" s="43" t="s">
        <v>133</v>
      </c>
      <c r="B58" s="46" t="s">
        <v>133</v>
      </c>
      <c r="C58" s="47" t="s">
        <v>133</v>
      </c>
      <c r="D58" s="48" t="s">
        <v>133</v>
      </c>
      <c r="E58" s="1"/>
      <c r="F58" s="1"/>
    </row>
    <row r="59" spans="1:6" x14ac:dyDescent="0.2">
      <c r="A59" s="43" t="s">
        <v>133</v>
      </c>
      <c r="B59" s="5" t="s">
        <v>79</v>
      </c>
      <c r="C59" s="49" t="s">
        <v>133</v>
      </c>
      <c r="D59" s="39">
        <f>D57/D26</f>
        <v>3.1388640303986709E-4</v>
      </c>
      <c r="E59" s="1"/>
      <c r="F59" s="1"/>
    </row>
    <row r="60" spans="1:6" x14ac:dyDescent="0.2">
      <c r="A60" s="43" t="s">
        <v>133</v>
      </c>
      <c r="B60" s="46" t="s">
        <v>133</v>
      </c>
      <c r="C60" s="47" t="s">
        <v>133</v>
      </c>
      <c r="D60" s="48" t="s">
        <v>133</v>
      </c>
      <c r="E60" s="1"/>
      <c r="F60" s="1"/>
    </row>
    <row r="61" spans="1:6" x14ac:dyDescent="0.2">
      <c r="A61" s="43" t="s">
        <v>133</v>
      </c>
      <c r="B61" s="3" t="s">
        <v>80</v>
      </c>
      <c r="C61" s="47" t="s">
        <v>133</v>
      </c>
      <c r="D61" s="48" t="s">
        <v>133</v>
      </c>
      <c r="E61" s="1"/>
      <c r="F61" s="1"/>
    </row>
    <row r="62" spans="1:6" x14ac:dyDescent="0.2">
      <c r="A62" s="43" t="s">
        <v>133</v>
      </c>
      <c r="B62" s="5" t="s">
        <v>81</v>
      </c>
      <c r="C62" s="49" t="s">
        <v>133</v>
      </c>
      <c r="D62" s="39">
        <v>2.0000000000000001E-4</v>
      </c>
      <c r="E62" s="1"/>
      <c r="F62" s="1"/>
    </row>
    <row r="63" spans="1:6" ht="15" thickBot="1" x14ac:dyDescent="0.25">
      <c r="A63" s="43" t="s">
        <v>133</v>
      </c>
      <c r="B63" s="7" t="s">
        <v>82</v>
      </c>
      <c r="C63" s="50" t="s">
        <v>133</v>
      </c>
      <c r="D63" s="42">
        <f>D62+D30</f>
        <v>5.1388640303986707E-4</v>
      </c>
      <c r="E63" s="1"/>
      <c r="F63" s="1"/>
    </row>
  </sheetData>
  <conditionalFormatting sqref="D50">
    <cfRule type="cellIs" dxfId="17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62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37">
    <pageSetUpPr fitToPage="1"/>
  </sheetPr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52" width="0" hidden="1" customWidth="1"/>
    <col min="53" max="16384" width="9" hidden="1"/>
  </cols>
  <sheetData>
    <row r="1" spans="1:7" ht="15" x14ac:dyDescent="0.25">
      <c r="A1" s="1"/>
      <c r="B1" s="22" t="s">
        <v>116</v>
      </c>
      <c r="D1" s="1"/>
      <c r="E1" s="1"/>
      <c r="F1" s="1"/>
      <c r="G1" s="1"/>
    </row>
    <row r="2" spans="1:7" x14ac:dyDescent="0.2">
      <c r="A2" s="1"/>
      <c r="B2" s="23" t="s">
        <v>117</v>
      </c>
      <c r="C2" s="24"/>
      <c r="D2" s="27">
        <v>45291</v>
      </c>
      <c r="E2" s="1"/>
      <c r="F2" s="1"/>
    </row>
    <row r="3" spans="1:7" ht="15.75" x14ac:dyDescent="0.25">
      <c r="A3" s="1"/>
      <c r="B3" s="25" t="s">
        <v>121</v>
      </c>
      <c r="D3" s="1"/>
      <c r="E3" s="1"/>
      <c r="F3" s="1"/>
    </row>
    <row r="4" spans="1:7" x14ac:dyDescent="0.2">
      <c r="A4" s="1"/>
      <c r="B4" s="3"/>
      <c r="C4" s="4"/>
      <c r="D4" s="26" t="s">
        <v>41</v>
      </c>
      <c r="E4" s="1"/>
      <c r="F4" s="1"/>
    </row>
    <row r="5" spans="1:7" x14ac:dyDescent="0.2">
      <c r="A5" s="1"/>
      <c r="B5" s="32" t="s">
        <v>40</v>
      </c>
      <c r="C5" s="33"/>
      <c r="D5" s="31"/>
      <c r="E5" s="1"/>
      <c r="F5" s="1"/>
    </row>
    <row r="6" spans="1:7" x14ac:dyDescent="0.2">
      <c r="A6" s="43" t="s">
        <v>133</v>
      </c>
      <c r="B6" s="5" t="s">
        <v>42</v>
      </c>
      <c r="C6" s="44" t="s">
        <v>134</v>
      </c>
      <c r="D6" s="75" t="s">
        <v>137</v>
      </c>
      <c r="E6" s="1"/>
      <c r="F6" s="1"/>
    </row>
    <row r="7" spans="1:7" x14ac:dyDescent="0.2">
      <c r="A7" s="43" t="s">
        <v>133</v>
      </c>
      <c r="B7" s="45" t="s">
        <v>133</v>
      </c>
      <c r="C7" s="6" t="s">
        <v>43</v>
      </c>
      <c r="D7" s="35">
        <v>0</v>
      </c>
      <c r="E7" s="1"/>
      <c r="F7" s="1"/>
    </row>
    <row r="8" spans="1:7" x14ac:dyDescent="0.2">
      <c r="A8" s="43" t="s">
        <v>133</v>
      </c>
      <c r="B8" s="45" t="s">
        <v>133</v>
      </c>
      <c r="C8" s="6" t="s">
        <v>44</v>
      </c>
      <c r="D8" s="35">
        <v>9.9014428456885799</v>
      </c>
      <c r="E8" s="1"/>
      <c r="F8" s="1"/>
    </row>
    <row r="9" spans="1:7" x14ac:dyDescent="0.2">
      <c r="A9" s="43" t="s">
        <v>133</v>
      </c>
      <c r="B9" s="46" t="s">
        <v>133</v>
      </c>
      <c r="C9" s="47" t="s">
        <v>133</v>
      </c>
      <c r="D9" s="48" t="s">
        <v>133</v>
      </c>
      <c r="E9" s="1"/>
      <c r="F9" s="1"/>
    </row>
    <row r="10" spans="1:7" x14ac:dyDescent="0.2">
      <c r="A10" s="43" t="s">
        <v>133</v>
      </c>
      <c r="B10" s="5" t="s">
        <v>45</v>
      </c>
      <c r="C10" s="49" t="s">
        <v>133</v>
      </c>
      <c r="D10" s="34">
        <f>SUM(D11:D12)</f>
        <v>7.4988209064859992E-2</v>
      </c>
      <c r="E10" s="1"/>
      <c r="F10" s="1"/>
    </row>
    <row r="11" spans="1:7" x14ac:dyDescent="0.2">
      <c r="A11" s="43" t="s">
        <v>133</v>
      </c>
      <c r="B11" s="45" t="s">
        <v>133</v>
      </c>
      <c r="C11" s="6" t="s">
        <v>46</v>
      </c>
      <c r="D11" s="35">
        <v>0</v>
      </c>
      <c r="E11" s="1"/>
      <c r="F11" s="1"/>
    </row>
    <row r="12" spans="1:7" x14ac:dyDescent="0.2">
      <c r="A12" s="43" t="s">
        <v>133</v>
      </c>
      <c r="B12" s="45" t="s">
        <v>133</v>
      </c>
      <c r="C12" s="6" t="s">
        <v>47</v>
      </c>
      <c r="D12" s="35">
        <v>7.4988209064859992E-2</v>
      </c>
      <c r="E12" s="1"/>
      <c r="F12" s="1"/>
    </row>
    <row r="13" spans="1:7" x14ac:dyDescent="0.2">
      <c r="A13" s="43" t="s">
        <v>133</v>
      </c>
      <c r="B13" s="46" t="s">
        <v>133</v>
      </c>
      <c r="C13" s="47" t="s">
        <v>133</v>
      </c>
      <c r="D13" s="48" t="s">
        <v>133</v>
      </c>
      <c r="E13" s="1"/>
      <c r="F13" s="1"/>
    </row>
    <row r="14" spans="1:7" x14ac:dyDescent="0.2">
      <c r="A14" s="43" t="s">
        <v>133</v>
      </c>
      <c r="B14" s="5" t="s">
        <v>48</v>
      </c>
      <c r="C14" s="49" t="s">
        <v>133</v>
      </c>
      <c r="D14" s="34">
        <f>SUM(D15:D16)</f>
        <v>0</v>
      </c>
      <c r="E14" s="1"/>
      <c r="F14" s="1"/>
    </row>
    <row r="15" spans="1:7" x14ac:dyDescent="0.2">
      <c r="A15" s="43" t="s">
        <v>133</v>
      </c>
      <c r="B15" s="45" t="s">
        <v>133</v>
      </c>
      <c r="C15" s="6" t="s">
        <v>49</v>
      </c>
      <c r="D15" s="35">
        <v>0</v>
      </c>
      <c r="E15" s="1"/>
      <c r="F15" s="1"/>
    </row>
    <row r="16" spans="1:7" x14ac:dyDescent="0.2">
      <c r="A16" s="43" t="s">
        <v>133</v>
      </c>
      <c r="B16" s="45" t="s">
        <v>133</v>
      </c>
      <c r="C16" s="6" t="s">
        <v>50</v>
      </c>
      <c r="D16" s="35">
        <v>0</v>
      </c>
      <c r="E16" s="1"/>
      <c r="F16" s="1"/>
    </row>
    <row r="17" spans="1:6" x14ac:dyDescent="0.2">
      <c r="A17" s="43" t="s">
        <v>133</v>
      </c>
      <c r="B17" s="46" t="s">
        <v>133</v>
      </c>
      <c r="C17" s="47" t="s">
        <v>133</v>
      </c>
      <c r="D17" s="48" t="s">
        <v>133</v>
      </c>
      <c r="E17" s="1"/>
      <c r="F17" s="1"/>
    </row>
    <row r="18" spans="1:6" x14ac:dyDescent="0.2">
      <c r="A18" s="43" t="s">
        <v>133</v>
      </c>
      <c r="B18" s="5" t="s">
        <v>51</v>
      </c>
      <c r="C18" s="49" t="s">
        <v>133</v>
      </c>
      <c r="D18" s="36">
        <v>0</v>
      </c>
      <c r="E18" s="1"/>
      <c r="F18" s="1"/>
    </row>
    <row r="19" spans="1:6" x14ac:dyDescent="0.2">
      <c r="A19" s="43" t="s">
        <v>133</v>
      </c>
      <c r="B19" s="46" t="s">
        <v>133</v>
      </c>
      <c r="C19" s="47" t="s">
        <v>133</v>
      </c>
      <c r="D19" s="48" t="s">
        <v>133</v>
      </c>
      <c r="E19" s="1"/>
      <c r="F19" s="1"/>
    </row>
    <row r="20" spans="1:6" x14ac:dyDescent="0.2">
      <c r="A20" s="43" t="s">
        <v>133</v>
      </c>
      <c r="B20" s="5" t="s">
        <v>52</v>
      </c>
      <c r="C20" s="49" t="s">
        <v>133</v>
      </c>
      <c r="D20" s="36">
        <v>0</v>
      </c>
      <c r="E20" s="1"/>
      <c r="F20" s="1"/>
    </row>
    <row r="21" spans="1:6" x14ac:dyDescent="0.2">
      <c r="A21" s="43" t="s">
        <v>133</v>
      </c>
      <c r="B21" s="46" t="s">
        <v>133</v>
      </c>
      <c r="C21" s="47" t="s">
        <v>133</v>
      </c>
      <c r="D21" s="48" t="s">
        <v>133</v>
      </c>
      <c r="E21" s="1"/>
      <c r="F21" s="1"/>
    </row>
    <row r="22" spans="1:6" x14ac:dyDescent="0.2">
      <c r="A22" s="43" t="s">
        <v>133</v>
      </c>
      <c r="B22" s="5" t="s">
        <v>53</v>
      </c>
      <c r="C22" s="49" t="s">
        <v>133</v>
      </c>
      <c r="D22" s="37">
        <v>0</v>
      </c>
      <c r="E22" s="1"/>
      <c r="F22" s="1"/>
    </row>
    <row r="23" spans="1:6" x14ac:dyDescent="0.2">
      <c r="A23" s="43" t="s">
        <v>133</v>
      </c>
      <c r="B23" s="46" t="s">
        <v>133</v>
      </c>
      <c r="C23" s="47" t="s">
        <v>133</v>
      </c>
      <c r="D23" s="48" t="s">
        <v>133</v>
      </c>
      <c r="E23" s="1"/>
      <c r="F23" s="1"/>
    </row>
    <row r="24" spans="1:6" x14ac:dyDescent="0.2">
      <c r="A24" s="43" t="s">
        <v>133</v>
      </c>
      <c r="B24" s="5" t="s">
        <v>54</v>
      </c>
      <c r="C24" s="49" t="s">
        <v>133</v>
      </c>
      <c r="D24" s="38">
        <f>D6+D10+D14+D18+D20+D22</f>
        <v>10.074988209064861</v>
      </c>
      <c r="E24" s="1"/>
      <c r="F24" s="1"/>
    </row>
    <row r="25" spans="1:6" x14ac:dyDescent="0.2">
      <c r="A25" s="43" t="s">
        <v>133</v>
      </c>
      <c r="B25" s="46" t="s">
        <v>133</v>
      </c>
      <c r="C25" s="47" t="s">
        <v>133</v>
      </c>
      <c r="D25" s="48" t="s">
        <v>133</v>
      </c>
      <c r="E25" s="1"/>
      <c r="F25" s="1"/>
    </row>
    <row r="26" spans="1:6" x14ac:dyDescent="0.2">
      <c r="A26" s="43" t="s">
        <v>133</v>
      </c>
      <c r="B26" s="5" t="s">
        <v>55</v>
      </c>
      <c r="C26" s="49" t="s">
        <v>133</v>
      </c>
      <c r="D26" s="36">
        <f>(D28+D27)/2</f>
        <v>55622</v>
      </c>
      <c r="E26" s="1"/>
      <c r="F26" s="1"/>
    </row>
    <row r="27" spans="1:6" x14ac:dyDescent="0.2">
      <c r="A27" s="43" t="s">
        <v>133</v>
      </c>
      <c r="B27" s="45" t="s">
        <v>133</v>
      </c>
      <c r="C27" s="6" t="s">
        <v>56</v>
      </c>
      <c r="D27" s="35">
        <v>68115</v>
      </c>
      <c r="E27" s="1"/>
      <c r="F27" s="1"/>
    </row>
    <row r="28" spans="1:6" x14ac:dyDescent="0.2">
      <c r="A28" s="43" t="s">
        <v>133</v>
      </c>
      <c r="B28" s="45" t="s">
        <v>133</v>
      </c>
      <c r="C28" s="6" t="s">
        <v>57</v>
      </c>
      <c r="D28" s="35">
        <v>43129</v>
      </c>
      <c r="E28" s="1"/>
      <c r="F28" s="1"/>
    </row>
    <row r="29" spans="1:6" x14ac:dyDescent="0.2">
      <c r="A29" s="43" t="s">
        <v>133</v>
      </c>
      <c r="B29" s="46" t="s">
        <v>133</v>
      </c>
      <c r="C29" s="47" t="s">
        <v>133</v>
      </c>
      <c r="D29" s="48" t="s">
        <v>133</v>
      </c>
      <c r="E29" s="1"/>
      <c r="F29" s="1"/>
    </row>
    <row r="30" spans="1:6" x14ac:dyDescent="0.2">
      <c r="A30" s="43" t="s">
        <v>133</v>
      </c>
      <c r="B30" s="5" t="s">
        <v>58</v>
      </c>
      <c r="C30" s="49" t="s">
        <v>133</v>
      </c>
      <c r="D30" s="39">
        <f>D24/D26</f>
        <v>1.8113315251276223E-4</v>
      </c>
      <c r="E30" s="1"/>
      <c r="F30" s="1"/>
    </row>
    <row r="31" spans="1:6" x14ac:dyDescent="0.2">
      <c r="A31" s="43" t="s">
        <v>133</v>
      </c>
      <c r="B31" s="46" t="s">
        <v>133</v>
      </c>
      <c r="C31" s="47" t="s">
        <v>133</v>
      </c>
      <c r="D31" s="48" t="s">
        <v>133</v>
      </c>
      <c r="E31" s="1"/>
      <c r="F31" s="1"/>
    </row>
    <row r="32" spans="1:6" x14ac:dyDescent="0.2">
      <c r="A32" s="43" t="s">
        <v>133</v>
      </c>
      <c r="B32" s="3" t="s">
        <v>59</v>
      </c>
      <c r="C32" s="47" t="s">
        <v>133</v>
      </c>
      <c r="D32" s="48" t="s">
        <v>133</v>
      </c>
      <c r="E32" s="1"/>
      <c r="F32" s="1"/>
    </row>
    <row r="33" spans="1:6" x14ac:dyDescent="0.2">
      <c r="A33" s="43" t="s">
        <v>133</v>
      </c>
      <c r="B33" s="5" t="s">
        <v>60</v>
      </c>
      <c r="C33" s="49" t="s">
        <v>133</v>
      </c>
      <c r="D33" s="35">
        <v>0</v>
      </c>
      <c r="E33" s="1"/>
      <c r="F33" s="1"/>
    </row>
    <row r="34" spans="1:6" x14ac:dyDescent="0.2">
      <c r="A34" s="43" t="s">
        <v>133</v>
      </c>
      <c r="B34" s="46" t="s">
        <v>133</v>
      </c>
      <c r="C34" s="47" t="s">
        <v>133</v>
      </c>
      <c r="D34" s="48" t="s">
        <v>133</v>
      </c>
      <c r="E34" s="1"/>
      <c r="F34" s="1"/>
    </row>
    <row r="35" spans="1:6" x14ac:dyDescent="0.2">
      <c r="A35" s="43" t="s">
        <v>133</v>
      </c>
      <c r="B35" s="5" t="s">
        <v>61</v>
      </c>
      <c r="C35" s="49" t="s">
        <v>133</v>
      </c>
      <c r="D35" s="34">
        <f>SUM(D36:D44)</f>
        <v>0</v>
      </c>
      <c r="E35" s="1"/>
      <c r="F35" s="1"/>
    </row>
    <row r="36" spans="1:6" x14ac:dyDescent="0.2">
      <c r="A36" s="43" t="s">
        <v>133</v>
      </c>
      <c r="B36" s="45" t="s">
        <v>133</v>
      </c>
      <c r="C36" s="6" t="s">
        <v>62</v>
      </c>
      <c r="D36" s="35">
        <v>0</v>
      </c>
      <c r="E36" s="1"/>
      <c r="F36" s="1"/>
    </row>
    <row r="37" spans="1:6" x14ac:dyDescent="0.2">
      <c r="A37" s="43" t="s">
        <v>133</v>
      </c>
      <c r="B37" s="45" t="s">
        <v>133</v>
      </c>
      <c r="C37" s="6" t="s">
        <v>63</v>
      </c>
      <c r="D37" s="35">
        <v>0</v>
      </c>
      <c r="E37" s="1"/>
      <c r="F37" s="1"/>
    </row>
    <row r="38" spans="1:6" x14ac:dyDescent="0.2">
      <c r="A38" s="43" t="s">
        <v>133</v>
      </c>
      <c r="B38" s="45" t="s">
        <v>133</v>
      </c>
      <c r="C38" s="6" t="s">
        <v>64</v>
      </c>
      <c r="D38" s="35">
        <v>0</v>
      </c>
      <c r="E38" s="1"/>
      <c r="F38" s="1"/>
    </row>
    <row r="39" spans="1:6" x14ac:dyDescent="0.2">
      <c r="A39" s="43" t="s">
        <v>133</v>
      </c>
      <c r="B39" s="45" t="s">
        <v>133</v>
      </c>
      <c r="C39" s="6" t="s">
        <v>65</v>
      </c>
      <c r="D39" s="35">
        <v>0</v>
      </c>
      <c r="E39" s="1"/>
      <c r="F39" s="1"/>
    </row>
    <row r="40" spans="1:6" x14ac:dyDescent="0.2">
      <c r="A40" s="43" t="s">
        <v>133</v>
      </c>
      <c r="B40" s="45" t="s">
        <v>133</v>
      </c>
      <c r="C40" s="6" t="s">
        <v>66</v>
      </c>
      <c r="D40" s="35">
        <v>0</v>
      </c>
      <c r="E40" s="1"/>
      <c r="F40" s="1"/>
    </row>
    <row r="41" spans="1:6" x14ac:dyDescent="0.2">
      <c r="A41" s="43" t="s">
        <v>133</v>
      </c>
      <c r="B41" s="45" t="s">
        <v>133</v>
      </c>
      <c r="C41" s="6" t="s">
        <v>67</v>
      </c>
      <c r="D41" s="35">
        <v>0</v>
      </c>
      <c r="E41" s="1"/>
      <c r="F41" s="1"/>
    </row>
    <row r="42" spans="1:6" x14ac:dyDescent="0.2">
      <c r="A42" s="43" t="s">
        <v>133</v>
      </c>
      <c r="B42" s="45" t="s">
        <v>133</v>
      </c>
      <c r="C42" s="6" t="s">
        <v>68</v>
      </c>
      <c r="D42" s="35">
        <v>0</v>
      </c>
      <c r="E42" s="1"/>
      <c r="F42" s="1"/>
    </row>
    <row r="43" spans="1:6" x14ac:dyDescent="0.2">
      <c r="A43" s="43" t="s">
        <v>133</v>
      </c>
      <c r="B43" s="45" t="s">
        <v>133</v>
      </c>
      <c r="C43" s="6" t="s">
        <v>69</v>
      </c>
      <c r="D43" s="35">
        <v>0</v>
      </c>
      <c r="E43" s="1"/>
      <c r="F43" s="1"/>
    </row>
    <row r="44" spans="1:6" x14ac:dyDescent="0.2">
      <c r="A44" s="43" t="s">
        <v>133</v>
      </c>
      <c r="B44" s="45" t="s">
        <v>133</v>
      </c>
      <c r="C44" s="6" t="s">
        <v>70</v>
      </c>
      <c r="D44" s="35">
        <v>0</v>
      </c>
      <c r="E44" s="1"/>
      <c r="F44" s="1"/>
    </row>
    <row r="45" spans="1:6" x14ac:dyDescent="0.2">
      <c r="A45" s="43" t="s">
        <v>133</v>
      </c>
      <c r="B45" s="46" t="s">
        <v>133</v>
      </c>
      <c r="C45" s="47" t="s">
        <v>133</v>
      </c>
      <c r="D45" s="48" t="s">
        <v>133</v>
      </c>
      <c r="E45" s="1"/>
      <c r="F45" s="1"/>
    </row>
    <row r="46" spans="1:6" x14ac:dyDescent="0.2">
      <c r="A46" s="43" t="s">
        <v>133</v>
      </c>
      <c r="B46" s="5" t="s">
        <v>71</v>
      </c>
      <c r="C46" s="49" t="s">
        <v>133</v>
      </c>
      <c r="D46" s="39">
        <v>0</v>
      </c>
      <c r="E46" s="1"/>
      <c r="F46" s="1"/>
    </row>
    <row r="47" spans="1:6" x14ac:dyDescent="0.2">
      <c r="A47" s="43" t="s">
        <v>133</v>
      </c>
      <c r="B47" s="46" t="s">
        <v>133</v>
      </c>
      <c r="C47" s="47" t="s">
        <v>133</v>
      </c>
      <c r="D47" s="48" t="s">
        <v>133</v>
      </c>
      <c r="E47" s="1"/>
      <c r="F47" s="2"/>
    </row>
    <row r="48" spans="1:6" x14ac:dyDescent="0.2">
      <c r="A48" s="43" t="s">
        <v>133</v>
      </c>
      <c r="B48" s="5" t="s">
        <v>72</v>
      </c>
      <c r="C48" s="49" t="s">
        <v>133</v>
      </c>
      <c r="D48" s="39">
        <v>2.0000000000000001E-4</v>
      </c>
      <c r="E48" s="1"/>
      <c r="F48" s="1"/>
    </row>
    <row r="49" spans="1:6" x14ac:dyDescent="0.2">
      <c r="A49" s="43" t="s">
        <v>133</v>
      </c>
      <c r="B49" s="46" t="s">
        <v>133</v>
      </c>
      <c r="C49" s="47" t="s">
        <v>133</v>
      </c>
      <c r="D49" s="48" t="s">
        <v>133</v>
      </c>
      <c r="E49" s="1"/>
      <c r="F49" s="1"/>
    </row>
    <row r="50" spans="1:6" x14ac:dyDescent="0.2">
      <c r="A50" s="43" t="s">
        <v>133</v>
      </c>
      <c r="B50" s="5" t="s">
        <v>73</v>
      </c>
      <c r="C50" s="49" t="s">
        <v>133</v>
      </c>
      <c r="D50" s="40">
        <f>D48-D46</f>
        <v>2.0000000000000001E-4</v>
      </c>
      <c r="E50" s="1"/>
      <c r="F50" s="1"/>
    </row>
    <row r="51" spans="1:6" x14ac:dyDescent="0.2">
      <c r="A51" s="43" t="s">
        <v>133</v>
      </c>
      <c r="B51" s="46" t="s">
        <v>133</v>
      </c>
      <c r="C51" s="47" t="s">
        <v>133</v>
      </c>
      <c r="D51" s="48" t="s">
        <v>133</v>
      </c>
      <c r="E51" s="1"/>
      <c r="F51" s="1"/>
    </row>
    <row r="52" spans="1:6" x14ac:dyDescent="0.2">
      <c r="A52" s="43" t="s">
        <v>133</v>
      </c>
      <c r="B52" s="5" t="s">
        <v>74</v>
      </c>
      <c r="C52" s="6" t="s">
        <v>75</v>
      </c>
      <c r="D52" s="35">
        <v>0</v>
      </c>
      <c r="E52" s="1"/>
      <c r="F52" s="1"/>
    </row>
    <row r="53" spans="1:6" x14ac:dyDescent="0.2">
      <c r="A53" s="43" t="s">
        <v>133</v>
      </c>
      <c r="B53" s="45" t="s">
        <v>133</v>
      </c>
      <c r="C53" s="6" t="s">
        <v>76</v>
      </c>
      <c r="D53" s="39">
        <f>(D35-D52)/D28</f>
        <v>0</v>
      </c>
      <c r="E53" s="1"/>
      <c r="F53" s="1"/>
    </row>
    <row r="54" spans="1:6" x14ac:dyDescent="0.2">
      <c r="A54" s="43" t="s">
        <v>133</v>
      </c>
      <c r="B54" s="46" t="s">
        <v>133</v>
      </c>
      <c r="C54" s="47" t="s">
        <v>133</v>
      </c>
      <c r="D54" s="48" t="s">
        <v>133</v>
      </c>
      <c r="E54" s="1"/>
      <c r="F54" s="1"/>
    </row>
    <row r="55" spans="1:6" x14ac:dyDescent="0.2">
      <c r="A55" s="43" t="s">
        <v>133</v>
      </c>
      <c r="B55" s="3" t="s">
        <v>77</v>
      </c>
      <c r="C55" s="47" t="s">
        <v>133</v>
      </c>
      <c r="D55" s="48" t="s">
        <v>133</v>
      </c>
      <c r="E55" s="1"/>
      <c r="F55" s="1"/>
    </row>
    <row r="56" spans="1:6" x14ac:dyDescent="0.2">
      <c r="A56" s="43" t="s">
        <v>133</v>
      </c>
      <c r="B56" s="46" t="s">
        <v>133</v>
      </c>
      <c r="C56" s="47" t="s">
        <v>133</v>
      </c>
      <c r="D56" s="48" t="s">
        <v>133</v>
      </c>
      <c r="E56" s="1"/>
      <c r="F56" s="1"/>
    </row>
    <row r="57" spans="1:6" x14ac:dyDescent="0.2">
      <c r="A57" s="43" t="s">
        <v>133</v>
      </c>
      <c r="B57" s="5" t="s">
        <v>78</v>
      </c>
      <c r="C57" s="49" t="s">
        <v>133</v>
      </c>
      <c r="D57" s="41">
        <f>D24+D35-D52</f>
        <v>10.074988209064861</v>
      </c>
      <c r="E57" s="1"/>
      <c r="F57" s="1"/>
    </row>
    <row r="58" spans="1:6" x14ac:dyDescent="0.2">
      <c r="A58" s="43" t="s">
        <v>133</v>
      </c>
      <c r="B58" s="46" t="s">
        <v>133</v>
      </c>
      <c r="C58" s="47" t="s">
        <v>133</v>
      </c>
      <c r="D58" s="48" t="s">
        <v>133</v>
      </c>
      <c r="E58" s="1"/>
      <c r="F58" s="1"/>
    </row>
    <row r="59" spans="1:6" x14ac:dyDescent="0.2">
      <c r="A59" s="43" t="s">
        <v>133</v>
      </c>
      <c r="B59" s="5" t="s">
        <v>79</v>
      </c>
      <c r="C59" s="49" t="s">
        <v>133</v>
      </c>
      <c r="D59" s="39">
        <f>D57/D26</f>
        <v>1.8113315251276223E-4</v>
      </c>
      <c r="E59" s="1"/>
      <c r="F59" s="1"/>
    </row>
    <row r="60" spans="1:6" x14ac:dyDescent="0.2">
      <c r="A60" s="43" t="s">
        <v>133</v>
      </c>
      <c r="B60" s="46" t="s">
        <v>133</v>
      </c>
      <c r="C60" s="47" t="s">
        <v>133</v>
      </c>
      <c r="D60" s="48" t="s">
        <v>133</v>
      </c>
      <c r="E60" s="1"/>
      <c r="F60" s="1"/>
    </row>
    <row r="61" spans="1:6" x14ac:dyDescent="0.2">
      <c r="A61" s="43" t="s">
        <v>133</v>
      </c>
      <c r="B61" s="3" t="s">
        <v>80</v>
      </c>
      <c r="C61" s="47" t="s">
        <v>133</v>
      </c>
      <c r="D61" s="48" t="s">
        <v>133</v>
      </c>
      <c r="E61" s="1"/>
      <c r="F61" s="1"/>
    </row>
    <row r="62" spans="1:6" x14ac:dyDescent="0.2">
      <c r="A62" s="43" t="s">
        <v>133</v>
      </c>
      <c r="B62" s="5" t="s">
        <v>81</v>
      </c>
      <c r="C62" s="49" t="s">
        <v>133</v>
      </c>
      <c r="D62" s="39">
        <v>2.0000000000000001E-4</v>
      </c>
      <c r="E62" s="1"/>
      <c r="F62" s="1"/>
    </row>
    <row r="63" spans="1:6" ht="15" thickBot="1" x14ac:dyDescent="0.25">
      <c r="A63" s="43" t="s">
        <v>133</v>
      </c>
      <c r="B63" s="7" t="s">
        <v>82</v>
      </c>
      <c r="C63" s="50" t="s">
        <v>133</v>
      </c>
      <c r="D63" s="42">
        <f>D62+D30</f>
        <v>3.8113315251276226E-4</v>
      </c>
      <c r="E63" s="1"/>
      <c r="F63" s="1"/>
    </row>
  </sheetData>
  <conditionalFormatting sqref="D50">
    <cfRule type="cellIs" dxfId="16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62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41">
    <pageSetUpPr fitToPage="1"/>
  </sheetPr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6" width="9" hidden="1" customWidth="1"/>
    <col min="7" max="7" width="9.625" hidden="1" customWidth="1"/>
    <col min="8" max="52" width="0" hidden="1" customWidth="1"/>
    <col min="53" max="16384" width="9" hidden="1"/>
  </cols>
  <sheetData>
    <row r="1" spans="1:7" ht="15" x14ac:dyDescent="0.25">
      <c r="A1" s="1"/>
      <c r="B1" s="22" t="s">
        <v>116</v>
      </c>
      <c r="D1" s="1"/>
      <c r="E1" s="1"/>
      <c r="F1" s="1"/>
      <c r="G1" s="1"/>
    </row>
    <row r="2" spans="1:7" x14ac:dyDescent="0.2">
      <c r="A2" s="1"/>
      <c r="B2" s="23" t="s">
        <v>117</v>
      </c>
      <c r="C2" s="24"/>
      <c r="D2" s="27">
        <v>45291</v>
      </c>
      <c r="E2" s="1"/>
      <c r="F2" s="1"/>
    </row>
    <row r="3" spans="1:7" ht="15.75" x14ac:dyDescent="0.25">
      <c r="A3" s="1"/>
      <c r="B3" s="25" t="s">
        <v>122</v>
      </c>
      <c r="D3" s="1"/>
      <c r="E3" s="1"/>
      <c r="F3" s="1"/>
    </row>
    <row r="4" spans="1:7" x14ac:dyDescent="0.2">
      <c r="A4" s="1"/>
      <c r="B4" s="3"/>
      <c r="C4" s="4"/>
      <c r="D4" s="26" t="s">
        <v>41</v>
      </c>
      <c r="E4" s="1"/>
      <c r="F4" s="1"/>
    </row>
    <row r="5" spans="1:7" x14ac:dyDescent="0.2">
      <c r="A5" s="1"/>
      <c r="B5" s="32" t="s">
        <v>40</v>
      </c>
      <c r="C5" s="33"/>
      <c r="D5" s="31"/>
      <c r="E5" s="1"/>
      <c r="F5" s="1"/>
    </row>
    <row r="6" spans="1:7" x14ac:dyDescent="0.2">
      <c r="A6" s="43" t="s">
        <v>133</v>
      </c>
      <c r="B6" s="5" t="s">
        <v>42</v>
      </c>
      <c r="C6" s="44" t="s">
        <v>134</v>
      </c>
      <c r="D6" s="75" t="s">
        <v>138</v>
      </c>
      <c r="E6" s="1"/>
      <c r="F6" s="1"/>
    </row>
    <row r="7" spans="1:7" x14ac:dyDescent="0.2">
      <c r="A7" s="43" t="s">
        <v>133</v>
      </c>
      <c r="B7" s="45" t="s">
        <v>133</v>
      </c>
      <c r="C7" s="6" t="s">
        <v>43</v>
      </c>
      <c r="D7" s="35">
        <v>0</v>
      </c>
      <c r="E7" s="1"/>
      <c r="F7" s="1"/>
    </row>
    <row r="8" spans="1:7" x14ac:dyDescent="0.2">
      <c r="A8" s="43" t="s">
        <v>133</v>
      </c>
      <c r="B8" s="45" t="s">
        <v>133</v>
      </c>
      <c r="C8" s="6" t="s">
        <v>44</v>
      </c>
      <c r="D8" s="35">
        <v>22.64923562923881</v>
      </c>
      <c r="E8" s="1"/>
      <c r="F8" s="1"/>
    </row>
    <row r="9" spans="1:7" x14ac:dyDescent="0.2">
      <c r="A9" s="43" t="s">
        <v>133</v>
      </c>
      <c r="B9" s="46" t="s">
        <v>133</v>
      </c>
      <c r="C9" s="47" t="s">
        <v>133</v>
      </c>
      <c r="D9" s="48" t="s">
        <v>133</v>
      </c>
      <c r="E9" s="1"/>
      <c r="F9" s="1"/>
    </row>
    <row r="10" spans="1:7" x14ac:dyDescent="0.2">
      <c r="A10" s="43" t="s">
        <v>133</v>
      </c>
      <c r="B10" s="5" t="s">
        <v>45</v>
      </c>
      <c r="C10" s="49" t="s">
        <v>133</v>
      </c>
      <c r="D10" s="34">
        <f>SUM(D11:D12)</f>
        <v>0.85901453257924998</v>
      </c>
      <c r="E10" s="1"/>
      <c r="F10" s="1"/>
    </row>
    <row r="11" spans="1:7" x14ac:dyDescent="0.2">
      <c r="A11" s="43" t="s">
        <v>133</v>
      </c>
      <c r="B11" s="45" t="s">
        <v>133</v>
      </c>
      <c r="C11" s="6" t="s">
        <v>46</v>
      </c>
      <c r="D11" s="35">
        <v>0</v>
      </c>
      <c r="E11" s="1"/>
      <c r="F11" s="1"/>
    </row>
    <row r="12" spans="1:7" x14ac:dyDescent="0.2">
      <c r="A12" s="43" t="s">
        <v>133</v>
      </c>
      <c r="B12" s="45" t="s">
        <v>133</v>
      </c>
      <c r="C12" s="6" t="s">
        <v>47</v>
      </c>
      <c r="D12" s="35">
        <v>0.85901453257924998</v>
      </c>
      <c r="E12" s="1"/>
      <c r="F12" s="1"/>
    </row>
    <row r="13" spans="1:7" x14ac:dyDescent="0.2">
      <c r="A13" s="43" t="s">
        <v>133</v>
      </c>
      <c r="B13" s="46" t="s">
        <v>133</v>
      </c>
      <c r="C13" s="47" t="s">
        <v>133</v>
      </c>
      <c r="D13" s="48" t="s">
        <v>133</v>
      </c>
      <c r="E13" s="1"/>
      <c r="F13" s="1"/>
    </row>
    <row r="14" spans="1:7" x14ac:dyDescent="0.2">
      <c r="A14" s="43" t="s">
        <v>133</v>
      </c>
      <c r="B14" s="5" t="s">
        <v>48</v>
      </c>
      <c r="C14" s="49" t="s">
        <v>133</v>
      </c>
      <c r="D14" s="34">
        <f>SUM(D15:D16)</f>
        <v>7.8229607842061641</v>
      </c>
      <c r="E14" s="1"/>
      <c r="F14" s="1"/>
    </row>
    <row r="15" spans="1:7" x14ac:dyDescent="0.2">
      <c r="A15" s="43" t="s">
        <v>133</v>
      </c>
      <c r="B15" s="45" t="s">
        <v>133</v>
      </c>
      <c r="C15" s="6" t="s">
        <v>49</v>
      </c>
      <c r="D15" s="35">
        <v>4.2880773091310731</v>
      </c>
      <c r="E15" s="1"/>
      <c r="F15" s="1"/>
    </row>
    <row r="16" spans="1:7" x14ac:dyDescent="0.2">
      <c r="A16" s="43" t="s">
        <v>133</v>
      </c>
      <c r="B16" s="45" t="s">
        <v>133</v>
      </c>
      <c r="C16" s="6" t="s">
        <v>50</v>
      </c>
      <c r="D16" s="35">
        <v>3.534883475075091</v>
      </c>
      <c r="E16" s="1"/>
      <c r="F16" s="1"/>
    </row>
    <row r="17" spans="1:6" x14ac:dyDescent="0.2">
      <c r="A17" s="43" t="s">
        <v>133</v>
      </c>
      <c r="B17" s="46" t="s">
        <v>133</v>
      </c>
      <c r="C17" s="47" t="s">
        <v>133</v>
      </c>
      <c r="D17" s="48" t="s">
        <v>133</v>
      </c>
      <c r="E17" s="1"/>
      <c r="F17" s="1"/>
    </row>
    <row r="18" spans="1:6" x14ac:dyDescent="0.2">
      <c r="A18" s="43" t="s">
        <v>133</v>
      </c>
      <c r="B18" s="5" t="s">
        <v>51</v>
      </c>
      <c r="C18" s="49" t="s">
        <v>133</v>
      </c>
      <c r="D18" s="36">
        <v>6.6624223580967694</v>
      </c>
      <c r="E18" s="1"/>
      <c r="F18" s="1"/>
    </row>
    <row r="19" spans="1:6" x14ac:dyDescent="0.2">
      <c r="A19" s="43" t="s">
        <v>133</v>
      </c>
      <c r="B19" s="46" t="s">
        <v>133</v>
      </c>
      <c r="C19" s="47" t="s">
        <v>133</v>
      </c>
      <c r="D19" s="48" t="s">
        <v>133</v>
      </c>
      <c r="E19" s="1"/>
      <c r="F19" s="1"/>
    </row>
    <row r="20" spans="1:6" x14ac:dyDescent="0.2">
      <c r="A20" s="43" t="s">
        <v>133</v>
      </c>
      <c r="B20" s="5" t="s">
        <v>52</v>
      </c>
      <c r="C20" s="49" t="s">
        <v>133</v>
      </c>
      <c r="D20" s="36">
        <v>8.9448399001905765E-2</v>
      </c>
      <c r="E20" s="1"/>
      <c r="F20" s="1"/>
    </row>
    <row r="21" spans="1:6" x14ac:dyDescent="0.2">
      <c r="A21" s="43" t="s">
        <v>133</v>
      </c>
      <c r="B21" s="46" t="s">
        <v>133</v>
      </c>
      <c r="C21" s="47" t="s">
        <v>133</v>
      </c>
      <c r="D21" s="48" t="s">
        <v>133</v>
      </c>
      <c r="E21" s="1"/>
      <c r="F21" s="1"/>
    </row>
    <row r="22" spans="1:6" x14ac:dyDescent="0.2">
      <c r="A22" s="43" t="s">
        <v>133</v>
      </c>
      <c r="B22" s="5" t="s">
        <v>53</v>
      </c>
      <c r="C22" s="49" t="s">
        <v>133</v>
      </c>
      <c r="D22" s="37">
        <v>0</v>
      </c>
      <c r="E22" s="1"/>
      <c r="F22" s="1"/>
    </row>
    <row r="23" spans="1:6" x14ac:dyDescent="0.2">
      <c r="A23" s="43" t="s">
        <v>133</v>
      </c>
      <c r="B23" s="46" t="s">
        <v>133</v>
      </c>
      <c r="C23" s="47" t="s">
        <v>133</v>
      </c>
      <c r="D23" s="48" t="s">
        <v>133</v>
      </c>
      <c r="E23" s="1"/>
      <c r="F23" s="1"/>
    </row>
    <row r="24" spans="1:6" x14ac:dyDescent="0.2">
      <c r="A24" s="43" t="s">
        <v>133</v>
      </c>
      <c r="B24" s="5" t="s">
        <v>54</v>
      </c>
      <c r="C24" s="49" t="s">
        <v>133</v>
      </c>
      <c r="D24" s="38">
        <f>D6+D10+D14+D18+D20+D22</f>
        <v>38.433846073884084</v>
      </c>
      <c r="E24" s="1"/>
      <c r="F24" s="1"/>
    </row>
    <row r="25" spans="1:6" x14ac:dyDescent="0.2">
      <c r="A25" s="43" t="s">
        <v>133</v>
      </c>
      <c r="B25" s="46" t="s">
        <v>133</v>
      </c>
      <c r="C25" s="47" t="s">
        <v>133</v>
      </c>
      <c r="D25" s="48" t="s">
        <v>133</v>
      </c>
      <c r="E25" s="1"/>
      <c r="F25" s="1"/>
    </row>
    <row r="26" spans="1:6" x14ac:dyDescent="0.2">
      <c r="A26" s="43" t="s">
        <v>133</v>
      </c>
      <c r="B26" s="5" t="s">
        <v>55</v>
      </c>
      <c r="C26" s="49" t="s">
        <v>133</v>
      </c>
      <c r="D26" s="36">
        <f>(D28+D27)/2</f>
        <v>128249.5</v>
      </c>
      <c r="E26" s="1"/>
      <c r="F26" s="1"/>
    </row>
    <row r="27" spans="1:6" x14ac:dyDescent="0.2">
      <c r="A27" s="43" t="s">
        <v>133</v>
      </c>
      <c r="B27" s="45" t="s">
        <v>133</v>
      </c>
      <c r="C27" s="6" t="s">
        <v>56</v>
      </c>
      <c r="D27" s="35">
        <v>121494</v>
      </c>
      <c r="E27" s="1"/>
      <c r="F27" s="1"/>
    </row>
    <row r="28" spans="1:6" x14ac:dyDescent="0.2">
      <c r="A28" s="43" t="s">
        <v>133</v>
      </c>
      <c r="B28" s="45" t="s">
        <v>133</v>
      </c>
      <c r="C28" s="6" t="s">
        <v>57</v>
      </c>
      <c r="D28" s="35">
        <v>135005</v>
      </c>
      <c r="E28" s="1"/>
      <c r="F28" s="1"/>
    </row>
    <row r="29" spans="1:6" x14ac:dyDescent="0.2">
      <c r="A29" s="43" t="s">
        <v>133</v>
      </c>
      <c r="B29" s="46" t="s">
        <v>133</v>
      </c>
      <c r="C29" s="47" t="s">
        <v>133</v>
      </c>
      <c r="D29" s="48" t="s">
        <v>133</v>
      </c>
      <c r="E29" s="1"/>
      <c r="F29" s="1"/>
    </row>
    <row r="30" spans="1:6" x14ac:dyDescent="0.2">
      <c r="A30" s="43" t="s">
        <v>133</v>
      </c>
      <c r="B30" s="5" t="s">
        <v>58</v>
      </c>
      <c r="C30" s="49" t="s">
        <v>133</v>
      </c>
      <c r="D30" s="39">
        <f>D24/D26</f>
        <v>2.9968028003137697E-4</v>
      </c>
      <c r="E30" s="1"/>
      <c r="F30" s="1"/>
    </row>
    <row r="31" spans="1:6" x14ac:dyDescent="0.2">
      <c r="A31" s="43" t="s">
        <v>133</v>
      </c>
      <c r="B31" s="46" t="s">
        <v>133</v>
      </c>
      <c r="C31" s="47" t="s">
        <v>133</v>
      </c>
      <c r="D31" s="48" t="s">
        <v>133</v>
      </c>
      <c r="E31" s="1"/>
      <c r="F31" s="1"/>
    </row>
    <row r="32" spans="1:6" x14ac:dyDescent="0.2">
      <c r="A32" s="43" t="s">
        <v>133</v>
      </c>
      <c r="B32" s="3" t="s">
        <v>59</v>
      </c>
      <c r="C32" s="47" t="s">
        <v>133</v>
      </c>
      <c r="D32" s="48" t="s">
        <v>133</v>
      </c>
      <c r="E32" s="1"/>
      <c r="F32" s="1"/>
    </row>
    <row r="33" spans="1:6" x14ac:dyDescent="0.2">
      <c r="A33" s="43" t="s">
        <v>133</v>
      </c>
      <c r="B33" s="5" t="s">
        <v>60</v>
      </c>
      <c r="C33" s="49" t="s">
        <v>133</v>
      </c>
      <c r="D33" s="35">
        <v>1.8686535792342136</v>
      </c>
      <c r="E33" s="1"/>
      <c r="F33" s="1"/>
    </row>
    <row r="34" spans="1:6" x14ac:dyDescent="0.2">
      <c r="A34" s="43" t="s">
        <v>133</v>
      </c>
      <c r="B34" s="46" t="s">
        <v>133</v>
      </c>
      <c r="C34" s="47" t="s">
        <v>133</v>
      </c>
      <c r="D34" s="48" t="s">
        <v>133</v>
      </c>
      <c r="E34" s="1"/>
      <c r="F34" s="1"/>
    </row>
    <row r="35" spans="1:6" x14ac:dyDescent="0.2">
      <c r="A35" s="43" t="s">
        <v>133</v>
      </c>
      <c r="B35" s="5" t="s">
        <v>61</v>
      </c>
      <c r="C35" s="49" t="s">
        <v>133</v>
      </c>
      <c r="D35" s="34">
        <f>SUM(D36:D44)</f>
        <v>16.259956992341571</v>
      </c>
      <c r="E35" s="1"/>
      <c r="F35" s="1"/>
    </row>
    <row r="36" spans="1:6" x14ac:dyDescent="0.2">
      <c r="A36" s="43" t="s">
        <v>133</v>
      </c>
      <c r="B36" s="45" t="s">
        <v>133</v>
      </c>
      <c r="C36" s="6" t="s">
        <v>62</v>
      </c>
      <c r="D36" s="35">
        <v>1.7475466933440001E-2</v>
      </c>
      <c r="E36" s="1"/>
      <c r="F36" s="1"/>
    </row>
    <row r="37" spans="1:6" x14ac:dyDescent="0.2">
      <c r="A37" s="43" t="s">
        <v>133</v>
      </c>
      <c r="B37" s="45" t="s">
        <v>133</v>
      </c>
      <c r="C37" s="6" t="s">
        <v>63</v>
      </c>
      <c r="D37" s="35">
        <v>4.3438795958973904</v>
      </c>
      <c r="E37" s="1"/>
      <c r="F37" s="1"/>
    </row>
    <row r="38" spans="1:6" x14ac:dyDescent="0.2">
      <c r="A38" s="43" t="s">
        <v>133</v>
      </c>
      <c r="B38" s="45" t="s">
        <v>133</v>
      </c>
      <c r="C38" s="6" t="s">
        <v>64</v>
      </c>
      <c r="D38" s="35">
        <v>0</v>
      </c>
      <c r="E38" s="1"/>
      <c r="F38" s="1"/>
    </row>
    <row r="39" spans="1:6" x14ac:dyDescent="0.2">
      <c r="A39" s="43" t="s">
        <v>133</v>
      </c>
      <c r="B39" s="45" t="s">
        <v>133</v>
      </c>
      <c r="C39" s="6" t="s">
        <v>65</v>
      </c>
      <c r="D39" s="35">
        <v>0</v>
      </c>
      <c r="E39" s="1"/>
      <c r="F39" s="1"/>
    </row>
    <row r="40" spans="1:6" x14ac:dyDescent="0.2">
      <c r="A40" s="43" t="s">
        <v>133</v>
      </c>
      <c r="B40" s="45" t="s">
        <v>133</v>
      </c>
      <c r="C40" s="6" t="s">
        <v>66</v>
      </c>
      <c r="D40" s="35">
        <v>0.41742000000000001</v>
      </c>
      <c r="E40" s="1"/>
      <c r="F40" s="1"/>
    </row>
    <row r="41" spans="1:6" x14ac:dyDescent="0.2">
      <c r="A41" s="43" t="s">
        <v>133</v>
      </c>
      <c r="B41" s="45" t="s">
        <v>133</v>
      </c>
      <c r="C41" s="6" t="s">
        <v>67</v>
      </c>
      <c r="D41" s="35">
        <v>5.3188223243415997</v>
      </c>
      <c r="E41" s="1"/>
      <c r="F41" s="1"/>
    </row>
    <row r="42" spans="1:6" x14ac:dyDescent="0.2">
      <c r="A42" s="43" t="s">
        <v>133</v>
      </c>
      <c r="B42" s="45" t="s">
        <v>133</v>
      </c>
      <c r="C42" s="6" t="s">
        <v>68</v>
      </c>
      <c r="D42" s="35">
        <v>0</v>
      </c>
      <c r="E42" s="1"/>
      <c r="F42" s="1"/>
    </row>
    <row r="43" spans="1:6" x14ac:dyDescent="0.2">
      <c r="A43" s="43" t="s">
        <v>133</v>
      </c>
      <c r="B43" s="45" t="s">
        <v>133</v>
      </c>
      <c r="C43" s="6" t="s">
        <v>69</v>
      </c>
      <c r="D43" s="35">
        <v>6.1623596051691409</v>
      </c>
      <c r="E43" s="1"/>
      <c r="F43" s="1"/>
    </row>
    <row r="44" spans="1:6" x14ac:dyDescent="0.2">
      <c r="A44" s="43" t="s">
        <v>133</v>
      </c>
      <c r="B44" s="45" t="s">
        <v>133</v>
      </c>
      <c r="C44" s="6" t="s">
        <v>70</v>
      </c>
      <c r="D44" s="35">
        <v>0</v>
      </c>
      <c r="E44" s="1"/>
      <c r="F44" s="1"/>
    </row>
    <row r="45" spans="1:6" x14ac:dyDescent="0.2">
      <c r="A45" s="43" t="s">
        <v>133</v>
      </c>
      <c r="B45" s="46" t="s">
        <v>133</v>
      </c>
      <c r="C45" s="47" t="s">
        <v>133</v>
      </c>
      <c r="D45" s="48" t="s">
        <v>133</v>
      </c>
      <c r="E45" s="1"/>
      <c r="F45" s="1"/>
    </row>
    <row r="46" spans="1:6" x14ac:dyDescent="0.2">
      <c r="A46" s="43" t="s">
        <v>133</v>
      </c>
      <c r="B46" s="5" t="s">
        <v>71</v>
      </c>
      <c r="C46" s="49" t="s">
        <v>133</v>
      </c>
      <c r="D46" s="39">
        <v>1.2043960269300679E-4</v>
      </c>
      <c r="E46" s="1"/>
      <c r="F46" s="1"/>
    </row>
    <row r="47" spans="1:6" x14ac:dyDescent="0.2">
      <c r="A47" s="43" t="s">
        <v>133</v>
      </c>
      <c r="B47" s="46" t="s">
        <v>133</v>
      </c>
      <c r="C47" s="47" t="s">
        <v>133</v>
      </c>
      <c r="D47" s="48" t="s">
        <v>133</v>
      </c>
      <c r="E47" s="1"/>
      <c r="F47" s="2"/>
    </row>
    <row r="48" spans="1:6" x14ac:dyDescent="0.2">
      <c r="A48" s="43" t="s">
        <v>133</v>
      </c>
      <c r="B48" s="5" t="s">
        <v>72</v>
      </c>
      <c r="C48" s="49" t="s">
        <v>133</v>
      </c>
      <c r="D48" s="39">
        <v>1E-3</v>
      </c>
      <c r="E48" s="1"/>
      <c r="F48" s="1"/>
    </row>
    <row r="49" spans="1:6" x14ac:dyDescent="0.2">
      <c r="A49" s="43" t="s">
        <v>133</v>
      </c>
      <c r="B49" s="46" t="s">
        <v>133</v>
      </c>
      <c r="C49" s="47" t="s">
        <v>133</v>
      </c>
      <c r="D49" s="48" t="s">
        <v>133</v>
      </c>
      <c r="E49" s="1"/>
      <c r="F49" s="1"/>
    </row>
    <row r="50" spans="1:6" x14ac:dyDescent="0.2">
      <c r="A50" s="43" t="s">
        <v>133</v>
      </c>
      <c r="B50" s="5" t="s">
        <v>73</v>
      </c>
      <c r="C50" s="49" t="s">
        <v>133</v>
      </c>
      <c r="D50" s="40">
        <f>D48-D46</f>
        <v>8.7956039730699323E-4</v>
      </c>
      <c r="E50" s="1"/>
      <c r="F50" s="1"/>
    </row>
    <row r="51" spans="1:6" x14ac:dyDescent="0.2">
      <c r="A51" s="43" t="s">
        <v>133</v>
      </c>
      <c r="B51" s="46" t="s">
        <v>133</v>
      </c>
      <c r="C51" s="47" t="s">
        <v>133</v>
      </c>
      <c r="D51" s="48" t="s">
        <v>133</v>
      </c>
      <c r="E51" s="1"/>
      <c r="F51" s="1"/>
    </row>
    <row r="52" spans="1:6" x14ac:dyDescent="0.2">
      <c r="A52" s="43" t="s">
        <v>133</v>
      </c>
      <c r="B52" s="5" t="s">
        <v>74</v>
      </c>
      <c r="C52" s="6" t="s">
        <v>75</v>
      </c>
      <c r="D52" s="35">
        <v>0</v>
      </c>
      <c r="E52" s="1"/>
      <c r="F52" s="1"/>
    </row>
    <row r="53" spans="1:6" x14ac:dyDescent="0.2">
      <c r="A53" s="43" t="s">
        <v>133</v>
      </c>
      <c r="B53" s="45" t="s">
        <v>133</v>
      </c>
      <c r="C53" s="6" t="s">
        <v>76</v>
      </c>
      <c r="D53" s="39">
        <f>(D35-D52)/D28</f>
        <v>1.2043966514085827E-4</v>
      </c>
      <c r="E53" s="1"/>
      <c r="F53" s="1"/>
    </row>
    <row r="54" spans="1:6" x14ac:dyDescent="0.2">
      <c r="A54" s="43" t="s">
        <v>133</v>
      </c>
      <c r="B54" s="46" t="s">
        <v>133</v>
      </c>
      <c r="C54" s="47" t="s">
        <v>133</v>
      </c>
      <c r="D54" s="48" t="s">
        <v>133</v>
      </c>
      <c r="E54" s="1"/>
      <c r="F54" s="1"/>
    </row>
    <row r="55" spans="1:6" x14ac:dyDescent="0.2">
      <c r="A55" s="43" t="s">
        <v>133</v>
      </c>
      <c r="B55" s="3" t="s">
        <v>77</v>
      </c>
      <c r="C55" s="47" t="s">
        <v>133</v>
      </c>
      <c r="D55" s="48" t="s">
        <v>133</v>
      </c>
      <c r="E55" s="1"/>
      <c r="F55" s="1"/>
    </row>
    <row r="56" spans="1:6" x14ac:dyDescent="0.2">
      <c r="A56" s="43" t="s">
        <v>133</v>
      </c>
      <c r="B56" s="46" t="s">
        <v>133</v>
      </c>
      <c r="C56" s="47" t="s">
        <v>133</v>
      </c>
      <c r="D56" s="48" t="s">
        <v>133</v>
      </c>
      <c r="E56" s="1"/>
      <c r="F56" s="1"/>
    </row>
    <row r="57" spans="1:6" x14ac:dyDescent="0.2">
      <c r="A57" s="43" t="s">
        <v>133</v>
      </c>
      <c r="B57" s="5" t="s">
        <v>78</v>
      </c>
      <c r="C57" s="49" t="s">
        <v>133</v>
      </c>
      <c r="D57" s="41">
        <f>D24+D35-D52</f>
        <v>54.693803066225655</v>
      </c>
      <c r="E57" s="1"/>
      <c r="F57" s="1"/>
    </row>
    <row r="58" spans="1:6" x14ac:dyDescent="0.2">
      <c r="A58" s="43" t="s">
        <v>133</v>
      </c>
      <c r="B58" s="46" t="s">
        <v>133</v>
      </c>
      <c r="C58" s="47" t="s">
        <v>133</v>
      </c>
      <c r="D58" s="48" t="s">
        <v>133</v>
      </c>
      <c r="E58" s="1"/>
      <c r="F58" s="1"/>
    </row>
    <row r="59" spans="1:6" x14ac:dyDescent="0.2">
      <c r="A59" s="43" t="s">
        <v>133</v>
      </c>
      <c r="B59" s="5" t="s">
        <v>79</v>
      </c>
      <c r="C59" s="49" t="s">
        <v>133</v>
      </c>
      <c r="D59" s="39">
        <f>D57/D26</f>
        <v>4.2646406470376615E-4</v>
      </c>
      <c r="E59" s="1"/>
      <c r="F59" s="1"/>
    </row>
    <row r="60" spans="1:6" x14ac:dyDescent="0.2">
      <c r="A60" s="43" t="s">
        <v>133</v>
      </c>
      <c r="B60" s="46" t="s">
        <v>133</v>
      </c>
      <c r="C60" s="47" t="s">
        <v>133</v>
      </c>
      <c r="D60" s="48" t="s">
        <v>133</v>
      </c>
      <c r="E60" s="1"/>
      <c r="F60" s="1"/>
    </row>
    <row r="61" spans="1:6" x14ac:dyDescent="0.2">
      <c r="A61" s="43" t="s">
        <v>133</v>
      </c>
      <c r="B61" s="3" t="s">
        <v>80</v>
      </c>
      <c r="C61" s="47" t="s">
        <v>133</v>
      </c>
      <c r="D61" s="48" t="s">
        <v>133</v>
      </c>
      <c r="E61" s="1"/>
      <c r="F61" s="1"/>
    </row>
    <row r="62" spans="1:6" x14ac:dyDescent="0.2">
      <c r="A62" s="43" t="s">
        <v>133</v>
      </c>
      <c r="B62" s="5" t="s">
        <v>81</v>
      </c>
      <c r="C62" s="49" t="s">
        <v>133</v>
      </c>
      <c r="D62" s="39">
        <v>1E-3</v>
      </c>
      <c r="E62" s="1"/>
      <c r="F62" s="1"/>
    </row>
    <row r="63" spans="1:6" ht="15" thickBot="1" x14ac:dyDescent="0.25">
      <c r="A63" s="43" t="s">
        <v>133</v>
      </c>
      <c r="B63" s="7" t="s">
        <v>82</v>
      </c>
      <c r="C63" s="50" t="s">
        <v>133</v>
      </c>
      <c r="D63" s="42">
        <f>D62+D30</f>
        <v>1.2996802800313771E-3</v>
      </c>
      <c r="E63" s="1"/>
      <c r="F63" s="1"/>
    </row>
  </sheetData>
  <conditionalFormatting sqref="D50">
    <cfRule type="cellIs" dxfId="15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62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9" bestFit="1" customWidth="1"/>
    <col min="5" max="6" width="9" hidden="1" customWidth="1"/>
    <col min="7" max="7" width="9.625" hidden="1" customWidth="1"/>
    <col min="8" max="52" width="0" hidden="1" customWidth="1"/>
    <col min="53" max="16384" width="9" hidden="1"/>
  </cols>
  <sheetData>
    <row r="1" spans="1:7" ht="15" x14ac:dyDescent="0.25">
      <c r="A1" s="1"/>
      <c r="B1" s="22" t="s">
        <v>116</v>
      </c>
      <c r="D1" s="1"/>
      <c r="E1" s="1"/>
      <c r="F1" s="1"/>
      <c r="G1" s="1"/>
    </row>
    <row r="2" spans="1:7" x14ac:dyDescent="0.2">
      <c r="A2" s="1"/>
      <c r="B2" s="23" t="s">
        <v>117</v>
      </c>
      <c r="C2" s="24"/>
      <c r="D2" s="27">
        <v>45291</v>
      </c>
      <c r="E2" s="1"/>
      <c r="F2" s="1"/>
    </row>
    <row r="3" spans="1:7" ht="15.75" x14ac:dyDescent="0.25">
      <c r="A3" s="1"/>
      <c r="B3" s="25" t="s">
        <v>123</v>
      </c>
      <c r="D3" s="1"/>
      <c r="E3" s="1"/>
      <c r="F3" s="1"/>
    </row>
    <row r="4" spans="1:7" x14ac:dyDescent="0.2">
      <c r="A4" s="1"/>
      <c r="B4" s="3"/>
      <c r="C4" s="4"/>
      <c r="D4" s="26" t="s">
        <v>41</v>
      </c>
      <c r="E4" s="1"/>
      <c r="F4" s="1"/>
    </row>
    <row r="5" spans="1:7" x14ac:dyDescent="0.2">
      <c r="A5" s="1"/>
      <c r="B5" s="32" t="s">
        <v>40</v>
      </c>
      <c r="C5" s="33"/>
      <c r="D5" s="31"/>
      <c r="E5" s="1"/>
      <c r="F5" s="1"/>
    </row>
    <row r="6" spans="1:7" x14ac:dyDescent="0.2">
      <c r="A6" s="43" t="s">
        <v>133</v>
      </c>
      <c r="B6" s="5" t="s">
        <v>42</v>
      </c>
      <c r="C6" s="44" t="s">
        <v>134</v>
      </c>
      <c r="D6" s="75" t="s">
        <v>139</v>
      </c>
      <c r="E6" s="1"/>
      <c r="F6" s="1"/>
    </row>
    <row r="7" spans="1:7" x14ac:dyDescent="0.2">
      <c r="A7" s="43" t="s">
        <v>133</v>
      </c>
      <c r="B7" s="45" t="s">
        <v>133</v>
      </c>
      <c r="C7" s="6" t="s">
        <v>43</v>
      </c>
      <c r="D7" s="35">
        <v>0</v>
      </c>
      <c r="E7" s="1"/>
      <c r="F7" s="1"/>
    </row>
    <row r="8" spans="1:7" x14ac:dyDescent="0.2">
      <c r="A8" s="43" t="s">
        <v>133</v>
      </c>
      <c r="B8" s="45" t="s">
        <v>133</v>
      </c>
      <c r="C8" s="6" t="s">
        <v>44</v>
      </c>
      <c r="D8" s="35">
        <v>253.09271877710569</v>
      </c>
      <c r="E8" s="1"/>
      <c r="F8" s="1"/>
    </row>
    <row r="9" spans="1:7" x14ac:dyDescent="0.2">
      <c r="A9" s="43" t="s">
        <v>133</v>
      </c>
      <c r="B9" s="46" t="s">
        <v>133</v>
      </c>
      <c r="C9" s="47" t="s">
        <v>133</v>
      </c>
      <c r="D9" s="48" t="s">
        <v>133</v>
      </c>
      <c r="E9" s="1"/>
      <c r="F9" s="1"/>
    </row>
    <row r="10" spans="1:7" x14ac:dyDescent="0.2">
      <c r="A10" s="43" t="s">
        <v>133</v>
      </c>
      <c r="B10" s="5" t="s">
        <v>45</v>
      </c>
      <c r="C10" s="49" t="s">
        <v>133</v>
      </c>
      <c r="D10" s="34">
        <f>SUM(D11:D12)</f>
        <v>6.4126141591810262</v>
      </c>
      <c r="E10" s="1"/>
      <c r="F10" s="1"/>
    </row>
    <row r="11" spans="1:7" x14ac:dyDescent="0.2">
      <c r="A11" s="43" t="s">
        <v>133</v>
      </c>
      <c r="B11" s="45" t="s">
        <v>133</v>
      </c>
      <c r="C11" s="6" t="s">
        <v>46</v>
      </c>
      <c r="D11" s="35">
        <v>0</v>
      </c>
      <c r="E11" s="1"/>
      <c r="F11" s="1"/>
    </row>
    <row r="12" spans="1:7" x14ac:dyDescent="0.2">
      <c r="A12" s="43" t="s">
        <v>133</v>
      </c>
      <c r="B12" s="45" t="s">
        <v>133</v>
      </c>
      <c r="C12" s="6" t="s">
        <v>47</v>
      </c>
      <c r="D12" s="35">
        <v>6.4126141591810262</v>
      </c>
      <c r="E12" s="1"/>
      <c r="F12" s="1"/>
    </row>
    <row r="13" spans="1:7" x14ac:dyDescent="0.2">
      <c r="A13" s="43" t="s">
        <v>133</v>
      </c>
      <c r="B13" s="46" t="s">
        <v>133</v>
      </c>
      <c r="C13" s="47" t="s">
        <v>133</v>
      </c>
      <c r="D13" s="48" t="s">
        <v>133</v>
      </c>
      <c r="E13" s="1"/>
      <c r="F13" s="1"/>
    </row>
    <row r="14" spans="1:7" x14ac:dyDescent="0.2">
      <c r="A14" s="43" t="s">
        <v>133</v>
      </c>
      <c r="B14" s="5" t="s">
        <v>48</v>
      </c>
      <c r="C14" s="49" t="s">
        <v>133</v>
      </c>
      <c r="D14" s="34">
        <f>SUM(D15:D16)</f>
        <v>174.96840966666545</v>
      </c>
      <c r="E14" s="1"/>
      <c r="F14" s="1"/>
    </row>
    <row r="15" spans="1:7" x14ac:dyDescent="0.2">
      <c r="A15" s="43" t="s">
        <v>133</v>
      </c>
      <c r="B15" s="45" t="s">
        <v>133</v>
      </c>
      <c r="C15" s="6" t="s">
        <v>49</v>
      </c>
      <c r="D15" s="35">
        <v>53.177609786655296</v>
      </c>
      <c r="E15" s="1"/>
      <c r="F15" s="1"/>
    </row>
    <row r="16" spans="1:7" x14ac:dyDescent="0.2">
      <c r="A16" s="43" t="s">
        <v>133</v>
      </c>
      <c r="B16" s="45" t="s">
        <v>133</v>
      </c>
      <c r="C16" s="6" t="s">
        <v>50</v>
      </c>
      <c r="D16" s="35">
        <v>121.79079988001016</v>
      </c>
      <c r="E16" s="1"/>
      <c r="F16" s="1"/>
    </row>
    <row r="17" spans="1:6" x14ac:dyDescent="0.2">
      <c r="A17" s="43" t="s">
        <v>133</v>
      </c>
      <c r="B17" s="46" t="s">
        <v>133</v>
      </c>
      <c r="C17" s="47" t="s">
        <v>133</v>
      </c>
      <c r="D17" s="48" t="s">
        <v>133</v>
      </c>
      <c r="E17" s="1"/>
      <c r="F17" s="1"/>
    </row>
    <row r="18" spans="1:6" x14ac:dyDescent="0.2">
      <c r="A18" s="43" t="s">
        <v>133</v>
      </c>
      <c r="B18" s="5" t="s">
        <v>51</v>
      </c>
      <c r="C18" s="49" t="s">
        <v>133</v>
      </c>
      <c r="D18" s="36">
        <v>932.32823493444096</v>
      </c>
      <c r="E18" s="1"/>
      <c r="F18" s="1"/>
    </row>
    <row r="19" spans="1:6" x14ac:dyDescent="0.2">
      <c r="A19" s="43" t="s">
        <v>133</v>
      </c>
      <c r="B19" s="46" t="s">
        <v>133</v>
      </c>
      <c r="C19" s="47" t="s">
        <v>133</v>
      </c>
      <c r="D19" s="48" t="s">
        <v>133</v>
      </c>
      <c r="E19" s="1"/>
      <c r="F19" s="1"/>
    </row>
    <row r="20" spans="1:6" x14ac:dyDescent="0.2">
      <c r="A20" s="43" t="s">
        <v>133</v>
      </c>
      <c r="B20" s="5" t="s">
        <v>52</v>
      </c>
      <c r="C20" s="49" t="s">
        <v>133</v>
      </c>
      <c r="D20" s="36">
        <v>3.6488298260861596</v>
      </c>
      <c r="E20" s="1"/>
      <c r="F20" s="1"/>
    </row>
    <row r="21" spans="1:6" x14ac:dyDescent="0.2">
      <c r="A21" s="43" t="s">
        <v>133</v>
      </c>
      <c r="B21" s="46" t="s">
        <v>133</v>
      </c>
      <c r="C21" s="47" t="s">
        <v>133</v>
      </c>
      <c r="D21" s="48" t="s">
        <v>133</v>
      </c>
      <c r="E21" s="1"/>
      <c r="F21" s="1"/>
    </row>
    <row r="22" spans="1:6" x14ac:dyDescent="0.2">
      <c r="A22" s="43" t="s">
        <v>133</v>
      </c>
      <c r="B22" s="5" t="s">
        <v>53</v>
      </c>
      <c r="C22" s="49" t="s">
        <v>133</v>
      </c>
      <c r="D22" s="37">
        <v>0</v>
      </c>
      <c r="E22" s="1"/>
      <c r="F22" s="1"/>
    </row>
    <row r="23" spans="1:6" x14ac:dyDescent="0.2">
      <c r="A23" s="43" t="s">
        <v>133</v>
      </c>
      <c r="B23" s="46" t="s">
        <v>133</v>
      </c>
      <c r="C23" s="47" t="s">
        <v>133</v>
      </c>
      <c r="D23" s="48" t="s">
        <v>133</v>
      </c>
      <c r="E23" s="1"/>
      <c r="F23" s="1"/>
    </row>
    <row r="24" spans="1:6" x14ac:dyDescent="0.2">
      <c r="A24" s="43" t="s">
        <v>133</v>
      </c>
      <c r="B24" s="5" t="s">
        <v>54</v>
      </c>
      <c r="C24" s="49" t="s">
        <v>133</v>
      </c>
      <c r="D24" s="38">
        <f>D6+D10+D14+D18+D20+D22</f>
        <v>1370.3580885863735</v>
      </c>
      <c r="E24" s="1"/>
      <c r="F24" s="1"/>
    </row>
    <row r="25" spans="1:6" x14ac:dyDescent="0.2">
      <c r="A25" s="43" t="s">
        <v>133</v>
      </c>
      <c r="B25" s="46" t="s">
        <v>133</v>
      </c>
      <c r="C25" s="47" t="s">
        <v>133</v>
      </c>
      <c r="D25" s="48" t="s">
        <v>133</v>
      </c>
      <c r="E25" s="1"/>
      <c r="F25" s="1"/>
    </row>
    <row r="26" spans="1:6" x14ac:dyDescent="0.2">
      <c r="A26" s="43" t="s">
        <v>133</v>
      </c>
      <c r="B26" s="5" t="s">
        <v>55</v>
      </c>
      <c r="C26" s="49" t="s">
        <v>133</v>
      </c>
      <c r="D26" s="36">
        <f>(D28+D27)/2</f>
        <v>1297893</v>
      </c>
      <c r="E26" s="1"/>
      <c r="F26" s="1"/>
    </row>
    <row r="27" spans="1:6" x14ac:dyDescent="0.2">
      <c r="A27" s="43" t="s">
        <v>133</v>
      </c>
      <c r="B27" s="45" t="s">
        <v>133</v>
      </c>
      <c r="C27" s="6" t="s">
        <v>56</v>
      </c>
      <c r="D27" s="35">
        <v>1438621</v>
      </c>
      <c r="E27" s="1"/>
      <c r="F27" s="1"/>
    </row>
    <row r="28" spans="1:6" x14ac:dyDescent="0.2">
      <c r="A28" s="43" t="s">
        <v>133</v>
      </c>
      <c r="B28" s="45" t="s">
        <v>133</v>
      </c>
      <c r="C28" s="6" t="s">
        <v>57</v>
      </c>
      <c r="D28" s="35">
        <v>1157165</v>
      </c>
      <c r="E28" s="1"/>
      <c r="F28" s="1"/>
    </row>
    <row r="29" spans="1:6" x14ac:dyDescent="0.2">
      <c r="A29" s="43" t="s">
        <v>133</v>
      </c>
      <c r="B29" s="46" t="s">
        <v>133</v>
      </c>
      <c r="C29" s="47" t="s">
        <v>133</v>
      </c>
      <c r="D29" s="48" t="s">
        <v>133</v>
      </c>
      <c r="E29" s="1"/>
      <c r="F29" s="1"/>
    </row>
    <row r="30" spans="1:6" x14ac:dyDescent="0.2">
      <c r="A30" s="43" t="s">
        <v>133</v>
      </c>
      <c r="B30" s="5" t="s">
        <v>58</v>
      </c>
      <c r="C30" s="49" t="s">
        <v>133</v>
      </c>
      <c r="D30" s="39">
        <f>D24/D26</f>
        <v>1.0558328680302408E-3</v>
      </c>
      <c r="E30" s="1"/>
      <c r="F30" s="1"/>
    </row>
    <row r="31" spans="1:6" x14ac:dyDescent="0.2">
      <c r="A31" s="43" t="s">
        <v>133</v>
      </c>
      <c r="B31" s="46" t="s">
        <v>133</v>
      </c>
      <c r="C31" s="47" t="s">
        <v>133</v>
      </c>
      <c r="D31" s="48" t="s">
        <v>133</v>
      </c>
      <c r="E31" s="1"/>
      <c r="F31" s="1"/>
    </row>
    <row r="32" spans="1:6" x14ac:dyDescent="0.2">
      <c r="A32" s="43" t="s">
        <v>133</v>
      </c>
      <c r="B32" s="3" t="s">
        <v>59</v>
      </c>
      <c r="C32" s="47" t="s">
        <v>133</v>
      </c>
      <c r="D32" s="48" t="s">
        <v>133</v>
      </c>
      <c r="E32" s="1"/>
      <c r="F32" s="1"/>
    </row>
    <row r="33" spans="1:6" x14ac:dyDescent="0.2">
      <c r="A33" s="43" t="s">
        <v>133</v>
      </c>
      <c r="B33" s="5" t="s">
        <v>60</v>
      </c>
      <c r="C33" s="49" t="s">
        <v>133</v>
      </c>
      <c r="D33" s="35">
        <v>614.93788379663829</v>
      </c>
      <c r="E33" s="1"/>
      <c r="F33" s="1"/>
    </row>
    <row r="34" spans="1:6" x14ac:dyDescent="0.2">
      <c r="A34" s="43" t="s">
        <v>133</v>
      </c>
      <c r="B34" s="46" t="s">
        <v>133</v>
      </c>
      <c r="C34" s="47" t="s">
        <v>133</v>
      </c>
      <c r="D34" s="48" t="s">
        <v>133</v>
      </c>
      <c r="E34" s="1"/>
      <c r="F34" s="1"/>
    </row>
    <row r="35" spans="1:6" x14ac:dyDescent="0.2">
      <c r="A35" s="43" t="s">
        <v>133</v>
      </c>
      <c r="B35" s="5" t="s">
        <v>61</v>
      </c>
      <c r="C35" s="49" t="s">
        <v>133</v>
      </c>
      <c r="D35" s="34">
        <f>SUM(D36:D44)</f>
        <v>2362.6442034627366</v>
      </c>
      <c r="E35" s="1"/>
      <c r="F35" s="1"/>
    </row>
    <row r="36" spans="1:6" x14ac:dyDescent="0.2">
      <c r="A36" s="43" t="s">
        <v>133</v>
      </c>
      <c r="B36" s="45" t="s">
        <v>133</v>
      </c>
      <c r="C36" s="6" t="s">
        <v>62</v>
      </c>
      <c r="D36" s="35">
        <v>151.84966358338224</v>
      </c>
      <c r="E36" s="1"/>
      <c r="F36" s="1"/>
    </row>
    <row r="37" spans="1:6" x14ac:dyDescent="0.2">
      <c r="A37" s="43" t="s">
        <v>133</v>
      </c>
      <c r="B37" s="45" t="s">
        <v>133</v>
      </c>
      <c r="C37" s="6" t="s">
        <v>63</v>
      </c>
      <c r="D37" s="35">
        <v>1815.306442535044</v>
      </c>
      <c r="E37" s="1"/>
      <c r="F37" s="1"/>
    </row>
    <row r="38" spans="1:6" x14ac:dyDescent="0.2">
      <c r="A38" s="43" t="s">
        <v>133</v>
      </c>
      <c r="B38" s="45" t="s">
        <v>133</v>
      </c>
      <c r="C38" s="6" t="s">
        <v>64</v>
      </c>
      <c r="D38" s="35">
        <v>0</v>
      </c>
      <c r="E38" s="1"/>
      <c r="F38" s="1"/>
    </row>
    <row r="39" spans="1:6" x14ac:dyDescent="0.2">
      <c r="A39" s="43" t="s">
        <v>133</v>
      </c>
      <c r="B39" s="45" t="s">
        <v>133</v>
      </c>
      <c r="C39" s="6" t="s">
        <v>65</v>
      </c>
      <c r="D39" s="35">
        <v>0</v>
      </c>
      <c r="E39" s="1"/>
      <c r="F39" s="1"/>
    </row>
    <row r="40" spans="1:6" x14ac:dyDescent="0.2">
      <c r="A40" s="43" t="s">
        <v>133</v>
      </c>
      <c r="B40" s="45" t="s">
        <v>133</v>
      </c>
      <c r="C40" s="6" t="s">
        <v>66</v>
      </c>
      <c r="D40" s="35">
        <v>17.019410000000001</v>
      </c>
      <c r="E40" s="1"/>
      <c r="F40" s="1"/>
    </row>
    <row r="41" spans="1:6" x14ac:dyDescent="0.2">
      <c r="A41" s="43" t="s">
        <v>133</v>
      </c>
      <c r="B41" s="45" t="s">
        <v>133</v>
      </c>
      <c r="C41" s="6" t="s">
        <v>67</v>
      </c>
      <c r="D41" s="35">
        <v>256.19860173725732</v>
      </c>
      <c r="E41" s="1"/>
      <c r="F41" s="1"/>
    </row>
    <row r="42" spans="1:6" x14ac:dyDescent="0.2">
      <c r="A42" s="43" t="s">
        <v>133</v>
      </c>
      <c r="B42" s="45" t="s">
        <v>133</v>
      </c>
      <c r="C42" s="6" t="s">
        <v>68</v>
      </c>
      <c r="D42" s="35">
        <v>0</v>
      </c>
      <c r="E42" s="1"/>
      <c r="F42" s="1"/>
    </row>
    <row r="43" spans="1:6" x14ac:dyDescent="0.2">
      <c r="A43" s="43" t="s">
        <v>133</v>
      </c>
      <c r="B43" s="45" t="s">
        <v>133</v>
      </c>
      <c r="C43" s="6" t="s">
        <v>69</v>
      </c>
      <c r="D43" s="35">
        <v>63.046172199700493</v>
      </c>
      <c r="E43" s="1"/>
      <c r="F43" s="1"/>
    </row>
    <row r="44" spans="1:6" x14ac:dyDescent="0.2">
      <c r="A44" s="43" t="s">
        <v>133</v>
      </c>
      <c r="B44" s="45" t="s">
        <v>133</v>
      </c>
      <c r="C44" s="6" t="s">
        <v>70</v>
      </c>
      <c r="D44" s="35">
        <v>59.223913407353002</v>
      </c>
      <c r="E44" s="1"/>
      <c r="F44" s="1"/>
    </row>
    <row r="45" spans="1:6" x14ac:dyDescent="0.2">
      <c r="A45" s="43" t="s">
        <v>133</v>
      </c>
      <c r="B45" s="46" t="s">
        <v>133</v>
      </c>
      <c r="C45" s="47" t="s">
        <v>133</v>
      </c>
      <c r="D45" s="48" t="s">
        <v>133</v>
      </c>
      <c r="E45" s="1"/>
      <c r="F45" s="1"/>
    </row>
    <row r="46" spans="1:6" x14ac:dyDescent="0.2">
      <c r="A46" s="43" t="s">
        <v>133</v>
      </c>
      <c r="B46" s="5" t="s">
        <v>71</v>
      </c>
      <c r="C46" s="49" t="s">
        <v>133</v>
      </c>
      <c r="D46" s="39">
        <v>2.0417522693093075E-3</v>
      </c>
      <c r="E46" s="1"/>
      <c r="F46" s="1"/>
    </row>
    <row r="47" spans="1:6" x14ac:dyDescent="0.2">
      <c r="A47" s="43" t="s">
        <v>133</v>
      </c>
      <c r="B47" s="46" t="s">
        <v>133</v>
      </c>
      <c r="C47" s="47" t="s">
        <v>133</v>
      </c>
      <c r="D47" s="48" t="s">
        <v>133</v>
      </c>
      <c r="E47" s="1"/>
      <c r="F47" s="2"/>
    </row>
    <row r="48" spans="1:6" x14ac:dyDescent="0.2">
      <c r="A48" s="43" t="s">
        <v>133</v>
      </c>
      <c r="B48" s="5" t="s">
        <v>72</v>
      </c>
      <c r="C48" s="49" t="s">
        <v>133</v>
      </c>
      <c r="D48" s="39">
        <v>2.5000000000000001E-3</v>
      </c>
      <c r="E48" s="1"/>
      <c r="F48" s="1"/>
    </row>
    <row r="49" spans="1:6" x14ac:dyDescent="0.2">
      <c r="A49" s="43" t="s">
        <v>133</v>
      </c>
      <c r="B49" s="46" t="s">
        <v>133</v>
      </c>
      <c r="C49" s="47" t="s">
        <v>133</v>
      </c>
      <c r="D49" s="48" t="s">
        <v>133</v>
      </c>
      <c r="E49" s="1"/>
      <c r="F49" s="1"/>
    </row>
    <row r="50" spans="1:6" x14ac:dyDescent="0.2">
      <c r="A50" s="43" t="s">
        <v>133</v>
      </c>
      <c r="B50" s="5" t="s">
        <v>73</v>
      </c>
      <c r="C50" s="49" t="s">
        <v>133</v>
      </c>
      <c r="D50" s="40">
        <f>D48-D46</f>
        <v>4.5824773069069258E-4</v>
      </c>
      <c r="E50" s="1"/>
      <c r="F50" s="1"/>
    </row>
    <row r="51" spans="1:6" x14ac:dyDescent="0.2">
      <c r="A51" s="43" t="s">
        <v>133</v>
      </c>
      <c r="B51" s="46" t="s">
        <v>133</v>
      </c>
      <c r="C51" s="47" t="s">
        <v>133</v>
      </c>
      <c r="D51" s="48" t="s">
        <v>133</v>
      </c>
      <c r="E51" s="1"/>
      <c r="F51" s="1"/>
    </row>
    <row r="52" spans="1:6" x14ac:dyDescent="0.2">
      <c r="A52" s="43" t="s">
        <v>133</v>
      </c>
      <c r="B52" s="5" t="s">
        <v>74</v>
      </c>
      <c r="C52" s="6" t="s">
        <v>75</v>
      </c>
      <c r="D52" s="35">
        <v>0</v>
      </c>
      <c r="E52" s="1"/>
      <c r="F52" s="1"/>
    </row>
    <row r="53" spans="1:6" x14ac:dyDescent="0.2">
      <c r="A53" s="43" t="s">
        <v>133</v>
      </c>
      <c r="B53" s="45" t="s">
        <v>133</v>
      </c>
      <c r="C53" s="6" t="s">
        <v>76</v>
      </c>
      <c r="D53" s="39">
        <f>(D35-D52)/D28</f>
        <v>2.0417522163760022E-3</v>
      </c>
      <c r="E53" s="1"/>
      <c r="F53" s="1"/>
    </row>
    <row r="54" spans="1:6" x14ac:dyDescent="0.2">
      <c r="A54" s="43" t="s">
        <v>133</v>
      </c>
      <c r="B54" s="46" t="s">
        <v>133</v>
      </c>
      <c r="C54" s="47" t="s">
        <v>133</v>
      </c>
      <c r="D54" s="48" t="s">
        <v>133</v>
      </c>
      <c r="E54" s="1"/>
      <c r="F54" s="1"/>
    </row>
    <row r="55" spans="1:6" x14ac:dyDescent="0.2">
      <c r="A55" s="43" t="s">
        <v>133</v>
      </c>
      <c r="B55" s="3" t="s">
        <v>77</v>
      </c>
      <c r="C55" s="47" t="s">
        <v>133</v>
      </c>
      <c r="D55" s="48" t="s">
        <v>133</v>
      </c>
      <c r="E55" s="1"/>
      <c r="F55" s="1"/>
    </row>
    <row r="56" spans="1:6" x14ac:dyDescent="0.2">
      <c r="A56" s="43" t="s">
        <v>133</v>
      </c>
      <c r="B56" s="46" t="s">
        <v>133</v>
      </c>
      <c r="C56" s="47" t="s">
        <v>133</v>
      </c>
      <c r="D56" s="48" t="s">
        <v>133</v>
      </c>
      <c r="E56" s="1"/>
      <c r="F56" s="1"/>
    </row>
    <row r="57" spans="1:6" x14ac:dyDescent="0.2">
      <c r="A57" s="43" t="s">
        <v>133</v>
      </c>
      <c r="B57" s="5" t="s">
        <v>78</v>
      </c>
      <c r="C57" s="49" t="s">
        <v>133</v>
      </c>
      <c r="D57" s="41">
        <f>D24+D35-D52</f>
        <v>3733.0022920491101</v>
      </c>
      <c r="E57" s="1"/>
      <c r="F57" s="1"/>
    </row>
    <row r="58" spans="1:6" x14ac:dyDescent="0.2">
      <c r="A58" s="43" t="s">
        <v>133</v>
      </c>
      <c r="B58" s="46" t="s">
        <v>133</v>
      </c>
      <c r="C58" s="47" t="s">
        <v>133</v>
      </c>
      <c r="D58" s="48" t="s">
        <v>133</v>
      </c>
      <c r="E58" s="1"/>
      <c r="F58" s="1"/>
    </row>
    <row r="59" spans="1:6" x14ac:dyDescent="0.2">
      <c r="A59" s="43" t="s">
        <v>133</v>
      </c>
      <c r="B59" s="5" t="s">
        <v>79</v>
      </c>
      <c r="C59" s="49" t="s">
        <v>133</v>
      </c>
      <c r="D59" s="39">
        <f>D57/D26</f>
        <v>2.8762018841685024E-3</v>
      </c>
      <c r="E59" s="1"/>
      <c r="F59" s="1"/>
    </row>
    <row r="60" spans="1:6" x14ac:dyDescent="0.2">
      <c r="A60" s="43" t="s">
        <v>133</v>
      </c>
      <c r="B60" s="46" t="s">
        <v>133</v>
      </c>
      <c r="C60" s="47" t="s">
        <v>133</v>
      </c>
      <c r="D60" s="48" t="s">
        <v>133</v>
      </c>
      <c r="E60" s="1"/>
      <c r="F60" s="1"/>
    </row>
    <row r="61" spans="1:6" x14ac:dyDescent="0.2">
      <c r="A61" s="43" t="s">
        <v>133</v>
      </c>
      <c r="B61" s="3" t="s">
        <v>80</v>
      </c>
      <c r="C61" s="47" t="s">
        <v>133</v>
      </c>
      <c r="D61" s="48" t="s">
        <v>133</v>
      </c>
      <c r="E61" s="1"/>
      <c r="F61" s="1"/>
    </row>
    <row r="62" spans="1:6" x14ac:dyDescent="0.2">
      <c r="A62" s="43" t="s">
        <v>133</v>
      </c>
      <c r="B62" s="5" t="s">
        <v>81</v>
      </c>
      <c r="C62" s="49" t="s">
        <v>133</v>
      </c>
      <c r="D62" s="39">
        <v>2.5000000000000001E-3</v>
      </c>
      <c r="E62" s="1"/>
      <c r="F62" s="1"/>
    </row>
    <row r="63" spans="1:6" ht="15" thickBot="1" x14ac:dyDescent="0.25">
      <c r="A63" s="43" t="s">
        <v>133</v>
      </c>
      <c r="B63" s="7" t="s">
        <v>82</v>
      </c>
      <c r="C63" s="50" t="s">
        <v>133</v>
      </c>
      <c r="D63" s="42">
        <f>D62+D30</f>
        <v>3.5558328680302407E-3</v>
      </c>
      <c r="E63" s="1"/>
      <c r="F63" s="1"/>
    </row>
  </sheetData>
  <conditionalFormatting sqref="D50">
    <cfRule type="cellIs" dxfId="14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9" bestFit="1" customWidth="1"/>
    <col min="5" max="6" width="9" hidden="1" customWidth="1"/>
    <col min="7" max="7" width="9.625" hidden="1" customWidth="1"/>
    <col min="8" max="52" width="0" hidden="1" customWidth="1"/>
    <col min="53" max="16384" width="9" hidden="1"/>
  </cols>
  <sheetData>
    <row r="1" spans="1:7" ht="15" x14ac:dyDescent="0.25">
      <c r="A1" s="1"/>
      <c r="B1" s="22" t="s">
        <v>116</v>
      </c>
      <c r="D1" s="1"/>
      <c r="E1" s="1"/>
      <c r="F1" s="1"/>
      <c r="G1" s="1"/>
    </row>
    <row r="2" spans="1:7" x14ac:dyDescent="0.2">
      <c r="A2" s="1"/>
      <c r="B2" s="23" t="s">
        <v>117</v>
      </c>
      <c r="C2" s="24"/>
      <c r="D2" s="27">
        <v>45291</v>
      </c>
      <c r="E2" s="1"/>
      <c r="F2" s="1"/>
    </row>
    <row r="3" spans="1:7" ht="15.75" x14ac:dyDescent="0.25">
      <c r="A3" s="1"/>
      <c r="B3" s="25" t="s">
        <v>124</v>
      </c>
      <c r="D3" s="1"/>
      <c r="E3" s="1"/>
      <c r="F3" s="1"/>
    </row>
    <row r="4" spans="1:7" x14ac:dyDescent="0.2">
      <c r="A4" s="1"/>
      <c r="B4" s="3"/>
      <c r="C4" s="4"/>
      <c r="D4" s="26" t="s">
        <v>41</v>
      </c>
      <c r="E4" s="1"/>
      <c r="F4" s="1"/>
    </row>
    <row r="5" spans="1:7" x14ac:dyDescent="0.2">
      <c r="A5" s="1"/>
      <c r="B5" s="32" t="s">
        <v>40</v>
      </c>
      <c r="C5" s="33"/>
      <c r="D5" s="31"/>
      <c r="E5" s="1"/>
      <c r="F5" s="1"/>
    </row>
    <row r="6" spans="1:7" x14ac:dyDescent="0.2">
      <c r="A6" s="43" t="s">
        <v>133</v>
      </c>
      <c r="B6" s="5" t="s">
        <v>42</v>
      </c>
      <c r="C6" s="44" t="s">
        <v>134</v>
      </c>
      <c r="D6" s="75" t="s">
        <v>140</v>
      </c>
      <c r="E6" s="1"/>
      <c r="F6" s="1"/>
    </row>
    <row r="7" spans="1:7" x14ac:dyDescent="0.2">
      <c r="A7" s="43" t="s">
        <v>133</v>
      </c>
      <c r="B7" s="45" t="s">
        <v>133</v>
      </c>
      <c r="C7" s="6" t="s">
        <v>43</v>
      </c>
      <c r="D7" s="35">
        <v>0</v>
      </c>
      <c r="E7" s="1"/>
      <c r="F7" s="1"/>
    </row>
    <row r="8" spans="1:7" x14ac:dyDescent="0.2">
      <c r="A8" s="43" t="s">
        <v>133</v>
      </c>
      <c r="B8" s="45" t="s">
        <v>133</v>
      </c>
      <c r="C8" s="6" t="s">
        <v>44</v>
      </c>
      <c r="D8" s="35">
        <v>460.25090365165954</v>
      </c>
      <c r="E8" s="1"/>
      <c r="F8" s="1"/>
    </row>
    <row r="9" spans="1:7" x14ac:dyDescent="0.2">
      <c r="A9" s="43" t="s">
        <v>133</v>
      </c>
      <c r="B9" s="46" t="s">
        <v>133</v>
      </c>
      <c r="C9" s="47" t="s">
        <v>133</v>
      </c>
      <c r="D9" s="48" t="s">
        <v>133</v>
      </c>
      <c r="E9" s="1"/>
      <c r="F9" s="1"/>
    </row>
    <row r="10" spans="1:7" x14ac:dyDescent="0.2">
      <c r="A10" s="43" t="s">
        <v>133</v>
      </c>
      <c r="B10" s="5" t="s">
        <v>45</v>
      </c>
      <c r="C10" s="49" t="s">
        <v>133</v>
      </c>
      <c r="D10" s="34">
        <f>SUM(D11:D12)</f>
        <v>12.781661861337421</v>
      </c>
      <c r="E10" s="1"/>
      <c r="F10" s="1"/>
    </row>
    <row r="11" spans="1:7" x14ac:dyDescent="0.2">
      <c r="A11" s="43" t="s">
        <v>133</v>
      </c>
      <c r="B11" s="45" t="s">
        <v>133</v>
      </c>
      <c r="C11" s="6" t="s">
        <v>46</v>
      </c>
      <c r="D11" s="35">
        <v>0</v>
      </c>
      <c r="E11" s="1"/>
      <c r="F11" s="1"/>
    </row>
    <row r="12" spans="1:7" x14ac:dyDescent="0.2">
      <c r="A12" s="43" t="s">
        <v>133</v>
      </c>
      <c r="B12" s="45" t="s">
        <v>133</v>
      </c>
      <c r="C12" s="6" t="s">
        <v>47</v>
      </c>
      <c r="D12" s="35">
        <v>12.781661861337421</v>
      </c>
      <c r="E12" s="1"/>
      <c r="F12" s="1"/>
    </row>
    <row r="13" spans="1:7" x14ac:dyDescent="0.2">
      <c r="A13" s="43" t="s">
        <v>133</v>
      </c>
      <c r="B13" s="46" t="s">
        <v>133</v>
      </c>
      <c r="C13" s="47" t="s">
        <v>133</v>
      </c>
      <c r="D13" s="48" t="s">
        <v>133</v>
      </c>
      <c r="E13" s="1"/>
      <c r="F13" s="1"/>
    </row>
    <row r="14" spans="1:7" x14ac:dyDescent="0.2">
      <c r="A14" s="43" t="s">
        <v>133</v>
      </c>
      <c r="B14" s="5" t="s">
        <v>48</v>
      </c>
      <c r="C14" s="49" t="s">
        <v>133</v>
      </c>
      <c r="D14" s="34">
        <f>SUM(D15:D16)</f>
        <v>261.95560013672281</v>
      </c>
      <c r="E14" s="1"/>
      <c r="F14" s="1"/>
    </row>
    <row r="15" spans="1:7" x14ac:dyDescent="0.2">
      <c r="A15" s="43" t="s">
        <v>133</v>
      </c>
      <c r="B15" s="45" t="s">
        <v>133</v>
      </c>
      <c r="C15" s="6" t="s">
        <v>49</v>
      </c>
      <c r="D15" s="35">
        <v>102.32658486174246</v>
      </c>
      <c r="E15" s="1"/>
      <c r="F15" s="1"/>
    </row>
    <row r="16" spans="1:7" x14ac:dyDescent="0.2">
      <c r="A16" s="43" t="s">
        <v>133</v>
      </c>
      <c r="B16" s="45" t="s">
        <v>133</v>
      </c>
      <c r="C16" s="6" t="s">
        <v>50</v>
      </c>
      <c r="D16" s="35">
        <v>159.62901527498033</v>
      </c>
      <c r="E16" s="1"/>
      <c r="F16" s="1"/>
    </row>
    <row r="17" spans="1:6" x14ac:dyDescent="0.2">
      <c r="A17" s="43" t="s">
        <v>133</v>
      </c>
      <c r="B17" s="46" t="s">
        <v>133</v>
      </c>
      <c r="C17" s="47" t="s">
        <v>133</v>
      </c>
      <c r="D17" s="48" t="s">
        <v>133</v>
      </c>
      <c r="E17" s="1"/>
      <c r="F17" s="1"/>
    </row>
    <row r="18" spans="1:6" x14ac:dyDescent="0.2">
      <c r="A18" s="43" t="s">
        <v>133</v>
      </c>
      <c r="B18" s="5" t="s">
        <v>51</v>
      </c>
      <c r="C18" s="49" t="s">
        <v>133</v>
      </c>
      <c r="D18" s="36">
        <v>1650.5421407276367</v>
      </c>
      <c r="E18" s="1"/>
      <c r="F18" s="1"/>
    </row>
    <row r="19" spans="1:6" x14ac:dyDescent="0.2">
      <c r="A19" s="43" t="s">
        <v>133</v>
      </c>
      <c r="B19" s="46" t="s">
        <v>133</v>
      </c>
      <c r="C19" s="47" t="s">
        <v>133</v>
      </c>
      <c r="D19" s="48" t="s">
        <v>133</v>
      </c>
      <c r="E19" s="1"/>
      <c r="F19" s="1"/>
    </row>
    <row r="20" spans="1:6" x14ac:dyDescent="0.2">
      <c r="A20" s="43" t="s">
        <v>133</v>
      </c>
      <c r="B20" s="5" t="s">
        <v>52</v>
      </c>
      <c r="C20" s="49" t="s">
        <v>133</v>
      </c>
      <c r="D20" s="36">
        <v>6.4570154233457764</v>
      </c>
      <c r="E20" s="1"/>
      <c r="F20" s="1"/>
    </row>
    <row r="21" spans="1:6" x14ac:dyDescent="0.2">
      <c r="A21" s="43" t="s">
        <v>133</v>
      </c>
      <c r="B21" s="46" t="s">
        <v>133</v>
      </c>
      <c r="C21" s="47" t="s">
        <v>133</v>
      </c>
      <c r="D21" s="48" t="s">
        <v>133</v>
      </c>
      <c r="E21" s="1"/>
      <c r="F21" s="1"/>
    </row>
    <row r="22" spans="1:6" x14ac:dyDescent="0.2">
      <c r="A22" s="43" t="s">
        <v>133</v>
      </c>
      <c r="B22" s="5" t="s">
        <v>53</v>
      </c>
      <c r="C22" s="49" t="s">
        <v>133</v>
      </c>
      <c r="D22" s="37">
        <v>0</v>
      </c>
      <c r="E22" s="1"/>
      <c r="F22" s="1"/>
    </row>
    <row r="23" spans="1:6" x14ac:dyDescent="0.2">
      <c r="A23" s="43" t="s">
        <v>133</v>
      </c>
      <c r="B23" s="46" t="s">
        <v>133</v>
      </c>
      <c r="C23" s="47" t="s">
        <v>133</v>
      </c>
      <c r="D23" s="48" t="s">
        <v>133</v>
      </c>
      <c r="E23" s="1"/>
      <c r="F23" s="1"/>
    </row>
    <row r="24" spans="1:6" x14ac:dyDescent="0.2">
      <c r="A24" s="43" t="s">
        <v>133</v>
      </c>
      <c r="B24" s="5" t="s">
        <v>54</v>
      </c>
      <c r="C24" s="49" t="s">
        <v>133</v>
      </c>
      <c r="D24" s="38">
        <f>D6+D10+D14+D18+D20+D22</f>
        <v>2391.7364181490425</v>
      </c>
      <c r="E24" s="1"/>
      <c r="F24" s="1"/>
    </row>
    <row r="25" spans="1:6" x14ac:dyDescent="0.2">
      <c r="A25" s="43" t="s">
        <v>133</v>
      </c>
      <c r="B25" s="46" t="s">
        <v>133</v>
      </c>
      <c r="C25" s="47" t="s">
        <v>133</v>
      </c>
      <c r="D25" s="48" t="s">
        <v>133</v>
      </c>
      <c r="E25" s="1"/>
      <c r="F25" s="1"/>
    </row>
    <row r="26" spans="1:6" x14ac:dyDescent="0.2">
      <c r="A26" s="43" t="s">
        <v>133</v>
      </c>
      <c r="B26" s="5" t="s">
        <v>55</v>
      </c>
      <c r="C26" s="49" t="s">
        <v>133</v>
      </c>
      <c r="D26" s="36">
        <f>(D28+D27)/2</f>
        <v>2589848</v>
      </c>
      <c r="E26" s="1"/>
      <c r="F26" s="1"/>
    </row>
    <row r="27" spans="1:6" x14ac:dyDescent="0.2">
      <c r="A27" s="43" t="s">
        <v>133</v>
      </c>
      <c r="B27" s="45" t="s">
        <v>133</v>
      </c>
      <c r="C27" s="6" t="s">
        <v>56</v>
      </c>
      <c r="D27" s="35">
        <v>2853901</v>
      </c>
      <c r="E27" s="1"/>
      <c r="F27" s="1"/>
    </row>
    <row r="28" spans="1:6" x14ac:dyDescent="0.2">
      <c r="A28" s="43" t="s">
        <v>133</v>
      </c>
      <c r="B28" s="45" t="s">
        <v>133</v>
      </c>
      <c r="C28" s="6" t="s">
        <v>57</v>
      </c>
      <c r="D28" s="35">
        <v>2325795</v>
      </c>
      <c r="E28" s="1"/>
      <c r="F28" s="1"/>
    </row>
    <row r="29" spans="1:6" x14ac:dyDescent="0.2">
      <c r="A29" s="43" t="s">
        <v>133</v>
      </c>
      <c r="B29" s="46" t="s">
        <v>133</v>
      </c>
      <c r="C29" s="47" t="s">
        <v>133</v>
      </c>
      <c r="D29" s="48" t="s">
        <v>133</v>
      </c>
      <c r="E29" s="1"/>
      <c r="F29" s="1"/>
    </row>
    <row r="30" spans="1:6" x14ac:dyDescent="0.2">
      <c r="A30" s="43" t="s">
        <v>133</v>
      </c>
      <c r="B30" s="5" t="s">
        <v>58</v>
      </c>
      <c r="C30" s="49" t="s">
        <v>133</v>
      </c>
      <c r="D30" s="39">
        <f>D24/D26</f>
        <v>9.2350455244826824E-4</v>
      </c>
      <c r="E30" s="1"/>
      <c r="F30" s="1"/>
    </row>
    <row r="31" spans="1:6" x14ac:dyDescent="0.2">
      <c r="A31" s="43" t="s">
        <v>133</v>
      </c>
      <c r="B31" s="46" t="s">
        <v>133</v>
      </c>
      <c r="C31" s="47" t="s">
        <v>133</v>
      </c>
      <c r="D31" s="48" t="s">
        <v>133</v>
      </c>
      <c r="E31" s="1"/>
      <c r="F31" s="1"/>
    </row>
    <row r="32" spans="1:6" x14ac:dyDescent="0.2">
      <c r="A32" s="43" t="s">
        <v>133</v>
      </c>
      <c r="B32" s="3" t="s">
        <v>59</v>
      </c>
      <c r="C32" s="47" t="s">
        <v>133</v>
      </c>
      <c r="D32" s="48" t="s">
        <v>133</v>
      </c>
      <c r="E32" s="1"/>
      <c r="F32" s="1"/>
    </row>
    <row r="33" spans="1:6" x14ac:dyDescent="0.2">
      <c r="A33" s="43" t="s">
        <v>133</v>
      </c>
      <c r="B33" s="5" t="s">
        <v>60</v>
      </c>
      <c r="C33" s="49" t="s">
        <v>133</v>
      </c>
      <c r="D33" s="35">
        <v>1554.1311312919986</v>
      </c>
      <c r="E33" s="1"/>
      <c r="F33" s="1"/>
    </row>
    <row r="34" spans="1:6" x14ac:dyDescent="0.2">
      <c r="A34" s="43" t="s">
        <v>133</v>
      </c>
      <c r="B34" s="46" t="s">
        <v>133</v>
      </c>
      <c r="C34" s="47" t="s">
        <v>133</v>
      </c>
      <c r="D34" s="48" t="s">
        <v>133</v>
      </c>
      <c r="E34" s="1"/>
      <c r="F34" s="1"/>
    </row>
    <row r="35" spans="1:6" x14ac:dyDescent="0.2">
      <c r="A35" s="43" t="s">
        <v>133</v>
      </c>
      <c r="B35" s="5" t="s">
        <v>61</v>
      </c>
      <c r="C35" s="49" t="s">
        <v>133</v>
      </c>
      <c r="D35" s="34">
        <f>SUM(D36:D44)</f>
        <v>5204.3567609044276</v>
      </c>
      <c r="E35" s="1"/>
      <c r="F35" s="1"/>
    </row>
    <row r="36" spans="1:6" x14ac:dyDescent="0.2">
      <c r="A36" s="43" t="s">
        <v>133</v>
      </c>
      <c r="B36" s="45" t="s">
        <v>133</v>
      </c>
      <c r="C36" s="6" t="s">
        <v>62</v>
      </c>
      <c r="D36" s="35">
        <v>371.53670285676742</v>
      </c>
      <c r="E36" s="1"/>
      <c r="F36" s="1"/>
    </row>
    <row r="37" spans="1:6" x14ac:dyDescent="0.2">
      <c r="A37" s="43" t="s">
        <v>133</v>
      </c>
      <c r="B37" s="45" t="s">
        <v>133</v>
      </c>
      <c r="C37" s="6" t="s">
        <v>63</v>
      </c>
      <c r="D37" s="35">
        <v>4127.4839047074811</v>
      </c>
      <c r="E37" s="1"/>
      <c r="F37" s="1"/>
    </row>
    <row r="38" spans="1:6" x14ac:dyDescent="0.2">
      <c r="A38" s="43" t="s">
        <v>133</v>
      </c>
      <c r="B38" s="45" t="s">
        <v>133</v>
      </c>
      <c r="C38" s="6" t="s">
        <v>64</v>
      </c>
      <c r="D38" s="35">
        <v>0</v>
      </c>
      <c r="E38" s="1"/>
      <c r="F38" s="1"/>
    </row>
    <row r="39" spans="1:6" x14ac:dyDescent="0.2">
      <c r="A39" s="43" t="s">
        <v>133</v>
      </c>
      <c r="B39" s="45" t="s">
        <v>133</v>
      </c>
      <c r="C39" s="6" t="s">
        <v>65</v>
      </c>
      <c r="D39" s="35">
        <v>0</v>
      </c>
      <c r="E39" s="1"/>
      <c r="F39" s="1"/>
    </row>
    <row r="40" spans="1:6" x14ac:dyDescent="0.2">
      <c r="A40" s="43" t="s">
        <v>133</v>
      </c>
      <c r="B40" s="45" t="s">
        <v>133</v>
      </c>
      <c r="C40" s="6" t="s">
        <v>66</v>
      </c>
      <c r="D40" s="35">
        <v>28.470939999999999</v>
      </c>
      <c r="E40" s="1"/>
      <c r="F40" s="1"/>
    </row>
    <row r="41" spans="1:6" x14ac:dyDescent="0.2">
      <c r="A41" s="43" t="s">
        <v>133</v>
      </c>
      <c r="B41" s="45" t="s">
        <v>133</v>
      </c>
      <c r="C41" s="6" t="s">
        <v>67</v>
      </c>
      <c r="D41" s="35">
        <v>402.34461848783468</v>
      </c>
      <c r="E41" s="1"/>
      <c r="F41" s="1"/>
    </row>
    <row r="42" spans="1:6" x14ac:dyDescent="0.2">
      <c r="A42" s="43" t="s">
        <v>133</v>
      </c>
      <c r="B42" s="45" t="s">
        <v>133</v>
      </c>
      <c r="C42" s="6" t="s">
        <v>68</v>
      </c>
      <c r="D42" s="35">
        <v>0</v>
      </c>
      <c r="E42" s="1"/>
      <c r="F42" s="1"/>
    </row>
    <row r="43" spans="1:6" x14ac:dyDescent="0.2">
      <c r="A43" s="43" t="s">
        <v>133</v>
      </c>
      <c r="B43" s="45" t="s">
        <v>133</v>
      </c>
      <c r="C43" s="6" t="s">
        <v>69</v>
      </c>
      <c r="D43" s="35">
        <v>134.86646585939144</v>
      </c>
      <c r="E43" s="1"/>
      <c r="F43" s="1"/>
    </row>
    <row r="44" spans="1:6" x14ac:dyDescent="0.2">
      <c r="A44" s="43" t="s">
        <v>133</v>
      </c>
      <c r="B44" s="45" t="s">
        <v>133</v>
      </c>
      <c r="C44" s="6" t="s">
        <v>70</v>
      </c>
      <c r="D44" s="35">
        <v>139.65412899295313</v>
      </c>
      <c r="E44" s="1"/>
      <c r="F44" s="1"/>
    </row>
    <row r="45" spans="1:6" x14ac:dyDescent="0.2">
      <c r="A45" s="43" t="s">
        <v>133</v>
      </c>
      <c r="B45" s="46" t="s">
        <v>133</v>
      </c>
      <c r="C45" s="47" t="s">
        <v>133</v>
      </c>
      <c r="D45" s="48" t="s">
        <v>133</v>
      </c>
      <c r="E45" s="1"/>
      <c r="F45" s="1"/>
    </row>
    <row r="46" spans="1:6" x14ac:dyDescent="0.2">
      <c r="A46" s="43" t="s">
        <v>133</v>
      </c>
      <c r="B46" s="5" t="s">
        <v>71</v>
      </c>
      <c r="C46" s="49" t="s">
        <v>133</v>
      </c>
      <c r="D46" s="39">
        <v>2.2376683488277852E-3</v>
      </c>
      <c r="E46" s="1"/>
      <c r="F46" s="1"/>
    </row>
    <row r="47" spans="1:6" x14ac:dyDescent="0.2">
      <c r="A47" s="43" t="s">
        <v>133</v>
      </c>
      <c r="B47" s="46" t="s">
        <v>133</v>
      </c>
      <c r="C47" s="47" t="s">
        <v>133</v>
      </c>
      <c r="D47" s="48" t="s">
        <v>133</v>
      </c>
      <c r="E47" s="1"/>
      <c r="F47" s="2"/>
    </row>
    <row r="48" spans="1:6" x14ac:dyDescent="0.2">
      <c r="A48" s="43" t="s">
        <v>133</v>
      </c>
      <c r="B48" s="5" t="s">
        <v>72</v>
      </c>
      <c r="C48" s="49" t="s">
        <v>133</v>
      </c>
      <c r="D48" s="39">
        <v>2.5000000000000001E-3</v>
      </c>
      <c r="E48" s="1"/>
      <c r="F48" s="1"/>
    </row>
    <row r="49" spans="1:6" x14ac:dyDescent="0.2">
      <c r="A49" s="43" t="s">
        <v>133</v>
      </c>
      <c r="B49" s="46" t="s">
        <v>133</v>
      </c>
      <c r="C49" s="47" t="s">
        <v>133</v>
      </c>
      <c r="D49" s="48" t="s">
        <v>133</v>
      </c>
      <c r="E49" s="1"/>
      <c r="F49" s="1"/>
    </row>
    <row r="50" spans="1:6" x14ac:dyDescent="0.2">
      <c r="A50" s="43" t="s">
        <v>133</v>
      </c>
      <c r="B50" s="5" t="s">
        <v>73</v>
      </c>
      <c r="C50" s="49" t="s">
        <v>133</v>
      </c>
      <c r="D50" s="40">
        <f>D48-D46</f>
        <v>2.6233165117221487E-4</v>
      </c>
      <c r="E50" s="1"/>
      <c r="F50" s="1"/>
    </row>
    <row r="51" spans="1:6" x14ac:dyDescent="0.2">
      <c r="A51" s="43" t="s">
        <v>133</v>
      </c>
      <c r="B51" s="46" t="s">
        <v>133</v>
      </c>
      <c r="C51" s="47" t="s">
        <v>133</v>
      </c>
      <c r="D51" s="48" t="s">
        <v>133</v>
      </c>
      <c r="E51" s="1"/>
      <c r="F51" s="1"/>
    </row>
    <row r="52" spans="1:6" x14ac:dyDescent="0.2">
      <c r="A52" s="43" t="s">
        <v>133</v>
      </c>
      <c r="B52" s="5" t="s">
        <v>74</v>
      </c>
      <c r="C52" s="6" t="s">
        <v>75</v>
      </c>
      <c r="D52" s="35">
        <v>0</v>
      </c>
      <c r="E52" s="1"/>
      <c r="F52" s="1"/>
    </row>
    <row r="53" spans="1:6" x14ac:dyDescent="0.2">
      <c r="A53" s="43" t="s">
        <v>133</v>
      </c>
      <c r="B53" s="45" t="s">
        <v>133</v>
      </c>
      <c r="C53" s="6" t="s">
        <v>76</v>
      </c>
      <c r="D53" s="39">
        <f>(D35-D52)/D28</f>
        <v>2.2376678773943651E-3</v>
      </c>
      <c r="E53" s="1"/>
      <c r="F53" s="1"/>
    </row>
    <row r="54" spans="1:6" x14ac:dyDescent="0.2">
      <c r="A54" s="43" t="s">
        <v>133</v>
      </c>
      <c r="B54" s="46" t="s">
        <v>133</v>
      </c>
      <c r="C54" s="47" t="s">
        <v>133</v>
      </c>
      <c r="D54" s="48" t="s">
        <v>133</v>
      </c>
      <c r="E54" s="1"/>
      <c r="F54" s="1"/>
    </row>
    <row r="55" spans="1:6" x14ac:dyDescent="0.2">
      <c r="A55" s="43" t="s">
        <v>133</v>
      </c>
      <c r="B55" s="3" t="s">
        <v>77</v>
      </c>
      <c r="C55" s="47" t="s">
        <v>133</v>
      </c>
      <c r="D55" s="48" t="s">
        <v>133</v>
      </c>
      <c r="E55" s="1"/>
      <c r="F55" s="1"/>
    </row>
    <row r="56" spans="1:6" x14ac:dyDescent="0.2">
      <c r="A56" s="43" t="s">
        <v>133</v>
      </c>
      <c r="B56" s="46" t="s">
        <v>133</v>
      </c>
      <c r="C56" s="47" t="s">
        <v>133</v>
      </c>
      <c r="D56" s="48" t="s">
        <v>133</v>
      </c>
      <c r="E56" s="1"/>
      <c r="F56" s="1"/>
    </row>
    <row r="57" spans="1:6" x14ac:dyDescent="0.2">
      <c r="A57" s="43" t="s">
        <v>133</v>
      </c>
      <c r="B57" s="5" t="s">
        <v>78</v>
      </c>
      <c r="C57" s="49" t="s">
        <v>133</v>
      </c>
      <c r="D57" s="41">
        <f>D24+D35-D52</f>
        <v>7596.0931790534705</v>
      </c>
      <c r="E57" s="1"/>
      <c r="F57" s="1"/>
    </row>
    <row r="58" spans="1:6" x14ac:dyDescent="0.2">
      <c r="A58" s="43" t="s">
        <v>133</v>
      </c>
      <c r="B58" s="46" t="s">
        <v>133</v>
      </c>
      <c r="C58" s="47" t="s">
        <v>133</v>
      </c>
      <c r="D58" s="48" t="s">
        <v>133</v>
      </c>
      <c r="E58" s="1"/>
      <c r="F58" s="1"/>
    </row>
    <row r="59" spans="1:6" x14ac:dyDescent="0.2">
      <c r="A59" s="43" t="s">
        <v>133</v>
      </c>
      <c r="B59" s="5" t="s">
        <v>79</v>
      </c>
      <c r="C59" s="49" t="s">
        <v>133</v>
      </c>
      <c r="D59" s="39">
        <f>D57/D26</f>
        <v>2.9330266405802464E-3</v>
      </c>
      <c r="E59" s="1"/>
      <c r="F59" s="1"/>
    </row>
    <row r="60" spans="1:6" x14ac:dyDescent="0.2">
      <c r="A60" s="43" t="s">
        <v>133</v>
      </c>
      <c r="B60" s="46" t="s">
        <v>133</v>
      </c>
      <c r="C60" s="47" t="s">
        <v>133</v>
      </c>
      <c r="D60" s="48" t="s">
        <v>133</v>
      </c>
      <c r="E60" s="1"/>
      <c r="F60" s="1"/>
    </row>
    <row r="61" spans="1:6" x14ac:dyDescent="0.2">
      <c r="A61" s="43" t="s">
        <v>133</v>
      </c>
      <c r="B61" s="3" t="s">
        <v>80</v>
      </c>
      <c r="C61" s="47" t="s">
        <v>133</v>
      </c>
      <c r="D61" s="48" t="s">
        <v>133</v>
      </c>
      <c r="E61" s="1"/>
      <c r="F61" s="1"/>
    </row>
    <row r="62" spans="1:6" x14ac:dyDescent="0.2">
      <c r="A62" s="43" t="s">
        <v>133</v>
      </c>
      <c r="B62" s="5" t="s">
        <v>81</v>
      </c>
      <c r="C62" s="49" t="s">
        <v>133</v>
      </c>
      <c r="D62" s="39">
        <v>2.5000000000000001E-3</v>
      </c>
      <c r="E62" s="1"/>
      <c r="F62" s="1"/>
    </row>
    <row r="63" spans="1:6" ht="15" thickBot="1" x14ac:dyDescent="0.25">
      <c r="A63" s="43" t="s">
        <v>133</v>
      </c>
      <c r="B63" s="7" t="s">
        <v>82</v>
      </c>
      <c r="C63" s="50" t="s">
        <v>133</v>
      </c>
      <c r="D63" s="42">
        <f>D62+D30</f>
        <v>3.4235045524482685E-3</v>
      </c>
      <c r="E63" s="1"/>
      <c r="F63" s="1"/>
    </row>
  </sheetData>
  <conditionalFormatting sqref="D50">
    <cfRule type="cellIs" dxfId="13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9" bestFit="1" customWidth="1"/>
    <col min="5" max="6" width="9" hidden="1" customWidth="1"/>
    <col min="7" max="7" width="9.625" hidden="1" customWidth="1"/>
    <col min="8" max="52" width="0" hidden="1" customWidth="1"/>
    <col min="53" max="16384" width="9" hidden="1"/>
  </cols>
  <sheetData>
    <row r="1" spans="1:7" ht="15" x14ac:dyDescent="0.25">
      <c r="A1" s="1"/>
      <c r="B1" s="22" t="s">
        <v>116</v>
      </c>
      <c r="D1" s="1"/>
      <c r="E1" s="1"/>
      <c r="F1" s="1"/>
      <c r="G1" s="1"/>
    </row>
    <row r="2" spans="1:7" x14ac:dyDescent="0.2">
      <c r="A2" s="1"/>
      <c r="B2" s="23" t="s">
        <v>117</v>
      </c>
      <c r="C2" s="24"/>
      <c r="D2" s="27">
        <v>45291</v>
      </c>
      <c r="E2" s="1"/>
      <c r="F2" s="1"/>
    </row>
    <row r="3" spans="1:7" ht="15.75" x14ac:dyDescent="0.25">
      <c r="A3" s="1"/>
      <c r="B3" s="25" t="s">
        <v>125</v>
      </c>
      <c r="C3" s="28"/>
      <c r="D3" s="1"/>
      <c r="E3" s="1"/>
      <c r="F3" s="1"/>
    </row>
    <row r="4" spans="1:7" x14ac:dyDescent="0.2">
      <c r="A4" s="1"/>
      <c r="B4" s="3"/>
      <c r="C4" s="4"/>
      <c r="D4" s="26" t="s">
        <v>41</v>
      </c>
      <c r="E4" s="1"/>
      <c r="F4" s="1"/>
    </row>
    <row r="5" spans="1:7" x14ac:dyDescent="0.2">
      <c r="A5" s="1"/>
      <c r="B5" s="32" t="s">
        <v>40</v>
      </c>
      <c r="C5" s="33"/>
      <c r="D5" s="31"/>
      <c r="E5" s="1"/>
      <c r="F5" s="1"/>
    </row>
    <row r="6" spans="1:7" x14ac:dyDescent="0.2">
      <c r="A6" s="43" t="s">
        <v>133</v>
      </c>
      <c r="B6" s="5" t="s">
        <v>42</v>
      </c>
      <c r="C6" s="44" t="s">
        <v>134</v>
      </c>
      <c r="D6" s="75" t="s">
        <v>141</v>
      </c>
      <c r="E6" s="1"/>
      <c r="F6" s="1"/>
    </row>
    <row r="7" spans="1:7" x14ac:dyDescent="0.2">
      <c r="A7" s="43" t="s">
        <v>133</v>
      </c>
      <c r="B7" s="45" t="s">
        <v>133</v>
      </c>
      <c r="C7" s="6" t="s">
        <v>43</v>
      </c>
      <c r="D7" s="35">
        <v>0</v>
      </c>
      <c r="E7" s="1"/>
      <c r="F7" s="1"/>
    </row>
    <row r="8" spans="1:7" x14ac:dyDescent="0.2">
      <c r="A8" s="43" t="s">
        <v>133</v>
      </c>
      <c r="B8" s="45" t="s">
        <v>133</v>
      </c>
      <c r="C8" s="6" t="s">
        <v>44</v>
      </c>
      <c r="D8" s="35">
        <v>219.81264737299711</v>
      </c>
      <c r="E8" s="1"/>
      <c r="F8" s="1"/>
    </row>
    <row r="9" spans="1:7" x14ac:dyDescent="0.2">
      <c r="A9" s="43" t="s">
        <v>133</v>
      </c>
      <c r="B9" s="46" t="s">
        <v>133</v>
      </c>
      <c r="C9" s="47" t="s">
        <v>133</v>
      </c>
      <c r="D9" s="48" t="s">
        <v>133</v>
      </c>
      <c r="E9" s="1"/>
      <c r="F9" s="1"/>
    </row>
    <row r="10" spans="1:7" x14ac:dyDescent="0.2">
      <c r="A10" s="43" t="s">
        <v>133</v>
      </c>
      <c r="B10" s="5" t="s">
        <v>45</v>
      </c>
      <c r="C10" s="49" t="s">
        <v>133</v>
      </c>
      <c r="D10" s="34">
        <f>SUM(D11:D12)</f>
        <v>14.070948835867018</v>
      </c>
      <c r="E10" s="1"/>
      <c r="F10" s="1"/>
    </row>
    <row r="11" spans="1:7" x14ac:dyDescent="0.2">
      <c r="A11" s="43" t="s">
        <v>133</v>
      </c>
      <c r="B11" s="45" t="s">
        <v>133</v>
      </c>
      <c r="C11" s="6" t="s">
        <v>46</v>
      </c>
      <c r="D11" s="35">
        <v>0</v>
      </c>
      <c r="E11" s="1"/>
      <c r="F11" s="1"/>
    </row>
    <row r="12" spans="1:7" x14ac:dyDescent="0.2">
      <c r="A12" s="43" t="s">
        <v>133</v>
      </c>
      <c r="B12" s="45" t="s">
        <v>133</v>
      </c>
      <c r="C12" s="6" t="s">
        <v>47</v>
      </c>
      <c r="D12" s="35">
        <v>14.070948835867018</v>
      </c>
      <c r="E12" s="1"/>
      <c r="F12" s="1"/>
    </row>
    <row r="13" spans="1:7" x14ac:dyDescent="0.2">
      <c r="A13" s="43" t="s">
        <v>133</v>
      </c>
      <c r="B13" s="46" t="s">
        <v>133</v>
      </c>
      <c r="C13" s="47" t="s">
        <v>133</v>
      </c>
      <c r="D13" s="48" t="s">
        <v>133</v>
      </c>
      <c r="E13" s="1"/>
      <c r="F13" s="1"/>
    </row>
    <row r="14" spans="1:7" x14ac:dyDescent="0.2">
      <c r="A14" s="43" t="s">
        <v>133</v>
      </c>
      <c r="B14" s="5" t="s">
        <v>48</v>
      </c>
      <c r="C14" s="49" t="s">
        <v>133</v>
      </c>
      <c r="D14" s="34">
        <f>SUM(D15:D16)</f>
        <v>150.51874490621904</v>
      </c>
      <c r="E14" s="1"/>
      <c r="F14" s="1"/>
    </row>
    <row r="15" spans="1:7" x14ac:dyDescent="0.2">
      <c r="A15" s="43" t="s">
        <v>133</v>
      </c>
      <c r="B15" s="45" t="s">
        <v>133</v>
      </c>
      <c r="C15" s="6" t="s">
        <v>49</v>
      </c>
      <c r="D15" s="35">
        <v>51.590562646917441</v>
      </c>
      <c r="E15" s="1"/>
      <c r="F15" s="1"/>
    </row>
    <row r="16" spans="1:7" x14ac:dyDescent="0.2">
      <c r="A16" s="43" t="s">
        <v>133</v>
      </c>
      <c r="B16" s="45" t="s">
        <v>133</v>
      </c>
      <c r="C16" s="6" t="s">
        <v>50</v>
      </c>
      <c r="D16" s="35">
        <v>98.928182259301607</v>
      </c>
      <c r="E16" s="1"/>
      <c r="F16" s="1"/>
    </row>
    <row r="17" spans="1:6" x14ac:dyDescent="0.2">
      <c r="A17" s="43" t="s">
        <v>133</v>
      </c>
      <c r="B17" s="46" t="s">
        <v>133</v>
      </c>
      <c r="C17" s="47" t="s">
        <v>133</v>
      </c>
      <c r="D17" s="48" t="s">
        <v>133</v>
      </c>
      <c r="E17" s="1"/>
      <c r="F17" s="1"/>
    </row>
    <row r="18" spans="1:6" x14ac:dyDescent="0.2">
      <c r="A18" s="43" t="s">
        <v>133</v>
      </c>
      <c r="B18" s="5" t="s">
        <v>51</v>
      </c>
      <c r="C18" s="49" t="s">
        <v>133</v>
      </c>
      <c r="D18" s="36">
        <v>818.19144471871687</v>
      </c>
      <c r="E18" s="1"/>
      <c r="F18" s="1"/>
    </row>
    <row r="19" spans="1:6" x14ac:dyDescent="0.2">
      <c r="A19" s="43" t="s">
        <v>133</v>
      </c>
      <c r="B19" s="46" t="s">
        <v>133</v>
      </c>
      <c r="C19" s="47" t="s">
        <v>133</v>
      </c>
      <c r="D19" s="48" t="s">
        <v>133</v>
      </c>
      <c r="E19" s="1"/>
      <c r="F19" s="1"/>
    </row>
    <row r="20" spans="1:6" x14ac:dyDescent="0.2">
      <c r="A20" s="43" t="s">
        <v>133</v>
      </c>
      <c r="B20" s="5" t="s">
        <v>52</v>
      </c>
      <c r="C20" s="49" t="s">
        <v>133</v>
      </c>
      <c r="D20" s="36">
        <v>1.4924274937346254</v>
      </c>
      <c r="E20" s="1"/>
      <c r="F20" s="1"/>
    </row>
    <row r="21" spans="1:6" x14ac:dyDescent="0.2">
      <c r="A21" s="43" t="s">
        <v>133</v>
      </c>
      <c r="B21" s="46" t="s">
        <v>133</v>
      </c>
      <c r="C21" s="47" t="s">
        <v>133</v>
      </c>
      <c r="D21" s="48" t="s">
        <v>133</v>
      </c>
      <c r="E21" s="1"/>
      <c r="F21" s="1"/>
    </row>
    <row r="22" spans="1:6" x14ac:dyDescent="0.2">
      <c r="A22" s="43" t="s">
        <v>133</v>
      </c>
      <c r="B22" s="5" t="s">
        <v>53</v>
      </c>
      <c r="C22" s="49" t="s">
        <v>133</v>
      </c>
      <c r="D22" s="37">
        <v>0</v>
      </c>
      <c r="E22" s="1"/>
      <c r="F22" s="1"/>
    </row>
    <row r="23" spans="1:6" x14ac:dyDescent="0.2">
      <c r="A23" s="43" t="s">
        <v>133</v>
      </c>
      <c r="B23" s="46" t="s">
        <v>133</v>
      </c>
      <c r="C23" s="47" t="s">
        <v>133</v>
      </c>
      <c r="D23" s="48" t="s">
        <v>133</v>
      </c>
      <c r="E23" s="1"/>
      <c r="F23" s="1"/>
    </row>
    <row r="24" spans="1:6" x14ac:dyDescent="0.2">
      <c r="A24" s="43" t="s">
        <v>133</v>
      </c>
      <c r="B24" s="5" t="s">
        <v>54</v>
      </c>
      <c r="C24" s="49" t="s">
        <v>133</v>
      </c>
      <c r="D24" s="38">
        <f>D6+D10+D14+D18+D20+D22</f>
        <v>1204.2735659545376</v>
      </c>
      <c r="E24" s="1"/>
      <c r="F24" s="1"/>
    </row>
    <row r="25" spans="1:6" x14ac:dyDescent="0.2">
      <c r="A25" s="43" t="s">
        <v>133</v>
      </c>
      <c r="B25" s="46" t="s">
        <v>133</v>
      </c>
      <c r="C25" s="47" t="s">
        <v>133</v>
      </c>
      <c r="D25" s="48" t="s">
        <v>133</v>
      </c>
      <c r="E25" s="1"/>
      <c r="F25" s="1"/>
    </row>
    <row r="26" spans="1:6" x14ac:dyDescent="0.2">
      <c r="A26" s="43" t="s">
        <v>133</v>
      </c>
      <c r="B26" s="5" t="s">
        <v>55</v>
      </c>
      <c r="C26" s="49" t="s">
        <v>133</v>
      </c>
      <c r="D26" s="36">
        <f>(D28+D27)/2</f>
        <v>1270244</v>
      </c>
      <c r="E26" s="1"/>
      <c r="F26" s="1"/>
    </row>
    <row r="27" spans="1:6" x14ac:dyDescent="0.2">
      <c r="A27" s="43" t="s">
        <v>133</v>
      </c>
      <c r="B27" s="45" t="s">
        <v>133</v>
      </c>
      <c r="C27" s="6" t="s">
        <v>56</v>
      </c>
      <c r="D27" s="35">
        <v>1436275</v>
      </c>
      <c r="E27" s="1"/>
      <c r="F27" s="1"/>
    </row>
    <row r="28" spans="1:6" x14ac:dyDescent="0.2">
      <c r="A28" s="43" t="s">
        <v>133</v>
      </c>
      <c r="B28" s="45" t="s">
        <v>133</v>
      </c>
      <c r="C28" s="6" t="s">
        <v>57</v>
      </c>
      <c r="D28" s="35">
        <v>1104213</v>
      </c>
      <c r="E28" s="1"/>
      <c r="F28" s="1"/>
    </row>
    <row r="29" spans="1:6" x14ac:dyDescent="0.2">
      <c r="A29" s="43" t="s">
        <v>133</v>
      </c>
      <c r="B29" s="46" t="s">
        <v>133</v>
      </c>
      <c r="C29" s="47" t="s">
        <v>133</v>
      </c>
      <c r="D29" s="48" t="s">
        <v>133</v>
      </c>
      <c r="E29" s="1"/>
      <c r="F29" s="1"/>
    </row>
    <row r="30" spans="1:6" x14ac:dyDescent="0.2">
      <c r="A30" s="43" t="s">
        <v>133</v>
      </c>
      <c r="B30" s="5" t="s">
        <v>58</v>
      </c>
      <c r="C30" s="49" t="s">
        <v>133</v>
      </c>
      <c r="D30" s="39">
        <f>D24/D26</f>
        <v>9.4806475445232384E-4</v>
      </c>
      <c r="E30" s="1"/>
      <c r="F30" s="1"/>
    </row>
    <row r="31" spans="1:6" x14ac:dyDescent="0.2">
      <c r="A31" s="43" t="s">
        <v>133</v>
      </c>
      <c r="B31" s="46" t="s">
        <v>133</v>
      </c>
      <c r="C31" s="47" t="s">
        <v>133</v>
      </c>
      <c r="D31" s="48" t="s">
        <v>133</v>
      </c>
      <c r="E31" s="1"/>
      <c r="F31" s="1"/>
    </row>
    <row r="32" spans="1:6" x14ac:dyDescent="0.2">
      <c r="A32" s="43" t="s">
        <v>133</v>
      </c>
      <c r="B32" s="3" t="s">
        <v>59</v>
      </c>
      <c r="C32" s="47" t="s">
        <v>133</v>
      </c>
      <c r="D32" s="48" t="s">
        <v>133</v>
      </c>
      <c r="E32" s="1"/>
      <c r="F32" s="1"/>
    </row>
    <row r="33" spans="1:6" x14ac:dyDescent="0.2">
      <c r="A33" s="43" t="s">
        <v>133</v>
      </c>
      <c r="B33" s="5" t="s">
        <v>60</v>
      </c>
      <c r="C33" s="49" t="s">
        <v>133</v>
      </c>
      <c r="D33" s="35">
        <v>378.77164621812432</v>
      </c>
      <c r="E33" s="1"/>
      <c r="F33" s="1"/>
    </row>
    <row r="34" spans="1:6" x14ac:dyDescent="0.2">
      <c r="A34" s="43" t="s">
        <v>133</v>
      </c>
      <c r="B34" s="46" t="s">
        <v>133</v>
      </c>
      <c r="C34" s="47" t="s">
        <v>133</v>
      </c>
      <c r="D34" s="48" t="s">
        <v>133</v>
      </c>
      <c r="E34" s="1"/>
      <c r="F34" s="1"/>
    </row>
    <row r="35" spans="1:6" x14ac:dyDescent="0.2">
      <c r="A35" s="43" t="s">
        <v>133</v>
      </c>
      <c r="B35" s="5" t="s">
        <v>61</v>
      </c>
      <c r="C35" s="49" t="s">
        <v>133</v>
      </c>
      <c r="D35" s="34">
        <f>SUM(D36:D44)</f>
        <v>1672.8347823708648</v>
      </c>
      <c r="E35" s="1"/>
      <c r="F35" s="1"/>
    </row>
    <row r="36" spans="1:6" x14ac:dyDescent="0.2">
      <c r="A36" s="43" t="s">
        <v>133</v>
      </c>
      <c r="B36" s="45" t="s">
        <v>133</v>
      </c>
      <c r="C36" s="6" t="s">
        <v>62</v>
      </c>
      <c r="D36" s="35">
        <v>119.11591065385181</v>
      </c>
      <c r="E36" s="1"/>
      <c r="F36" s="1"/>
    </row>
    <row r="37" spans="1:6" x14ac:dyDescent="0.2">
      <c r="A37" s="43" t="s">
        <v>133</v>
      </c>
      <c r="B37" s="45" t="s">
        <v>133</v>
      </c>
      <c r="C37" s="6" t="s">
        <v>63</v>
      </c>
      <c r="D37" s="35">
        <v>1328.7284295041507</v>
      </c>
      <c r="E37" s="1"/>
      <c r="F37" s="1"/>
    </row>
    <row r="38" spans="1:6" x14ac:dyDescent="0.2">
      <c r="A38" s="43" t="s">
        <v>133</v>
      </c>
      <c r="B38" s="45" t="s">
        <v>133</v>
      </c>
      <c r="C38" s="6" t="s">
        <v>64</v>
      </c>
      <c r="D38" s="35">
        <v>0</v>
      </c>
      <c r="E38" s="1"/>
      <c r="F38" s="1"/>
    </row>
    <row r="39" spans="1:6" x14ac:dyDescent="0.2">
      <c r="A39" s="43" t="s">
        <v>133</v>
      </c>
      <c r="B39" s="45" t="s">
        <v>133</v>
      </c>
      <c r="C39" s="6" t="s">
        <v>65</v>
      </c>
      <c r="D39" s="35">
        <v>0</v>
      </c>
      <c r="E39" s="1"/>
      <c r="F39" s="1"/>
    </row>
    <row r="40" spans="1:6" x14ac:dyDescent="0.2">
      <c r="A40" s="43" t="s">
        <v>133</v>
      </c>
      <c r="B40" s="45" t="s">
        <v>133</v>
      </c>
      <c r="C40" s="6" t="s">
        <v>66</v>
      </c>
      <c r="D40" s="35">
        <v>7.2937099999999999</v>
      </c>
      <c r="E40" s="1"/>
      <c r="F40" s="1"/>
    </row>
    <row r="41" spans="1:6" x14ac:dyDescent="0.2">
      <c r="A41" s="43" t="s">
        <v>133</v>
      </c>
      <c r="B41" s="45" t="s">
        <v>133</v>
      </c>
      <c r="C41" s="6" t="s">
        <v>67</v>
      </c>
      <c r="D41" s="35">
        <v>121.75367478287436</v>
      </c>
      <c r="E41" s="1"/>
      <c r="F41" s="1"/>
    </row>
    <row r="42" spans="1:6" x14ac:dyDescent="0.2">
      <c r="A42" s="43" t="s">
        <v>133</v>
      </c>
      <c r="B42" s="45" t="s">
        <v>133</v>
      </c>
      <c r="C42" s="6" t="s">
        <v>68</v>
      </c>
      <c r="D42" s="35">
        <v>0</v>
      </c>
      <c r="E42" s="1"/>
      <c r="F42" s="1"/>
    </row>
    <row r="43" spans="1:6" x14ac:dyDescent="0.2">
      <c r="A43" s="43" t="s">
        <v>133</v>
      </c>
      <c r="B43" s="45" t="s">
        <v>133</v>
      </c>
      <c r="C43" s="6" t="s">
        <v>69</v>
      </c>
      <c r="D43" s="35">
        <v>59.069096043316748</v>
      </c>
      <c r="E43" s="1"/>
      <c r="F43" s="1"/>
    </row>
    <row r="44" spans="1:6" x14ac:dyDescent="0.2">
      <c r="A44" s="43" t="s">
        <v>133</v>
      </c>
      <c r="B44" s="45" t="s">
        <v>133</v>
      </c>
      <c r="C44" s="6" t="s">
        <v>70</v>
      </c>
      <c r="D44" s="35">
        <v>36.873961386671141</v>
      </c>
      <c r="E44" s="1"/>
      <c r="F44" s="1"/>
    </row>
    <row r="45" spans="1:6" x14ac:dyDescent="0.2">
      <c r="A45" s="43" t="s">
        <v>133</v>
      </c>
      <c r="B45" s="46" t="s">
        <v>133</v>
      </c>
      <c r="C45" s="47" t="s">
        <v>133</v>
      </c>
      <c r="D45" s="48" t="s">
        <v>133</v>
      </c>
      <c r="E45" s="1"/>
      <c r="F45" s="1"/>
    </row>
    <row r="46" spans="1:6" x14ac:dyDescent="0.2">
      <c r="A46" s="43" t="s">
        <v>133</v>
      </c>
      <c r="B46" s="5" t="s">
        <v>71</v>
      </c>
      <c r="C46" s="49" t="s">
        <v>133</v>
      </c>
      <c r="D46" s="39">
        <v>1.5149568562071801E-3</v>
      </c>
      <c r="E46" s="1"/>
      <c r="F46" s="1"/>
    </row>
    <row r="47" spans="1:6" x14ac:dyDescent="0.2">
      <c r="A47" s="43" t="s">
        <v>133</v>
      </c>
      <c r="B47" s="46" t="s">
        <v>133</v>
      </c>
      <c r="C47" s="47" t="s">
        <v>133</v>
      </c>
      <c r="D47" s="48" t="s">
        <v>133</v>
      </c>
      <c r="E47" s="1"/>
      <c r="F47" s="2"/>
    </row>
    <row r="48" spans="1:6" x14ac:dyDescent="0.2">
      <c r="A48" s="43" t="s">
        <v>133</v>
      </c>
      <c r="B48" s="5" t="s">
        <v>72</v>
      </c>
      <c r="C48" s="49" t="s">
        <v>133</v>
      </c>
      <c r="D48" s="39">
        <v>2.5000000000000001E-3</v>
      </c>
      <c r="E48" s="1"/>
      <c r="F48" s="1"/>
    </row>
    <row r="49" spans="1:6" x14ac:dyDescent="0.2">
      <c r="A49" s="43" t="s">
        <v>133</v>
      </c>
      <c r="B49" s="46" t="s">
        <v>133</v>
      </c>
      <c r="C49" s="47" t="s">
        <v>133</v>
      </c>
      <c r="D49" s="48" t="s">
        <v>133</v>
      </c>
      <c r="E49" s="1"/>
      <c r="F49" s="1"/>
    </row>
    <row r="50" spans="1:6" x14ac:dyDescent="0.2">
      <c r="A50" s="43" t="s">
        <v>133</v>
      </c>
      <c r="B50" s="5" t="s">
        <v>73</v>
      </c>
      <c r="C50" s="49" t="s">
        <v>133</v>
      </c>
      <c r="D50" s="40">
        <f>D48-D46</f>
        <v>9.8504314379282E-4</v>
      </c>
      <c r="E50" s="1"/>
      <c r="F50" s="1"/>
    </row>
    <row r="51" spans="1:6" x14ac:dyDescent="0.2">
      <c r="A51" s="43" t="s">
        <v>133</v>
      </c>
      <c r="B51" s="46" t="s">
        <v>133</v>
      </c>
      <c r="C51" s="47" t="s">
        <v>133</v>
      </c>
      <c r="D51" s="48" t="s">
        <v>133</v>
      </c>
      <c r="E51" s="1"/>
      <c r="F51" s="1"/>
    </row>
    <row r="52" spans="1:6" x14ac:dyDescent="0.2">
      <c r="A52" s="43" t="s">
        <v>133</v>
      </c>
      <c r="B52" s="5" t="s">
        <v>74</v>
      </c>
      <c r="C52" s="6" t="s">
        <v>75</v>
      </c>
      <c r="D52" s="35">
        <v>0</v>
      </c>
      <c r="E52" s="1"/>
      <c r="F52" s="1"/>
    </row>
    <row r="53" spans="1:6" x14ac:dyDescent="0.2">
      <c r="A53" s="43" t="s">
        <v>133</v>
      </c>
      <c r="B53" s="45" t="s">
        <v>133</v>
      </c>
      <c r="C53" s="6" t="s">
        <v>76</v>
      </c>
      <c r="D53" s="39">
        <f>(D35-D52)/D28</f>
        <v>1.5149566092509913E-3</v>
      </c>
      <c r="E53" s="1"/>
      <c r="F53" s="1"/>
    </row>
    <row r="54" spans="1:6" x14ac:dyDescent="0.2">
      <c r="A54" s="43" t="s">
        <v>133</v>
      </c>
      <c r="B54" s="46" t="s">
        <v>133</v>
      </c>
      <c r="C54" s="47" t="s">
        <v>133</v>
      </c>
      <c r="D54" s="48" t="s">
        <v>133</v>
      </c>
      <c r="E54" s="1"/>
      <c r="F54" s="1"/>
    </row>
    <row r="55" spans="1:6" x14ac:dyDescent="0.2">
      <c r="A55" s="43" t="s">
        <v>133</v>
      </c>
      <c r="B55" s="3" t="s">
        <v>77</v>
      </c>
      <c r="C55" s="47" t="s">
        <v>133</v>
      </c>
      <c r="D55" s="48" t="s">
        <v>133</v>
      </c>
      <c r="E55" s="1"/>
      <c r="F55" s="1"/>
    </row>
    <row r="56" spans="1:6" x14ac:dyDescent="0.2">
      <c r="A56" s="43" t="s">
        <v>133</v>
      </c>
      <c r="B56" s="46" t="s">
        <v>133</v>
      </c>
      <c r="C56" s="47" t="s">
        <v>133</v>
      </c>
      <c r="D56" s="48" t="s">
        <v>133</v>
      </c>
      <c r="E56" s="1"/>
      <c r="F56" s="1"/>
    </row>
    <row r="57" spans="1:6" x14ac:dyDescent="0.2">
      <c r="A57" s="43" t="s">
        <v>133</v>
      </c>
      <c r="B57" s="5" t="s">
        <v>78</v>
      </c>
      <c r="C57" s="49" t="s">
        <v>133</v>
      </c>
      <c r="D57" s="41">
        <f>D24+D35-D52</f>
        <v>2877.1083483254024</v>
      </c>
      <c r="E57" s="1"/>
      <c r="F57" s="1"/>
    </row>
    <row r="58" spans="1:6" x14ac:dyDescent="0.2">
      <c r="A58" s="43" t="s">
        <v>133</v>
      </c>
      <c r="B58" s="46" t="s">
        <v>133</v>
      </c>
      <c r="C58" s="47" t="s">
        <v>133</v>
      </c>
      <c r="D58" s="48" t="s">
        <v>133</v>
      </c>
      <c r="E58" s="1"/>
      <c r="F58" s="1"/>
    </row>
    <row r="59" spans="1:6" x14ac:dyDescent="0.2">
      <c r="A59" s="43" t="s">
        <v>133</v>
      </c>
      <c r="B59" s="5" t="s">
        <v>79</v>
      </c>
      <c r="C59" s="49" t="s">
        <v>133</v>
      </c>
      <c r="D59" s="39">
        <f>D57/D26</f>
        <v>2.2650044781360136E-3</v>
      </c>
      <c r="E59" s="1"/>
      <c r="F59" s="1"/>
    </row>
    <row r="60" spans="1:6" x14ac:dyDescent="0.2">
      <c r="A60" s="43" t="s">
        <v>133</v>
      </c>
      <c r="B60" s="46" t="s">
        <v>133</v>
      </c>
      <c r="C60" s="47" t="s">
        <v>133</v>
      </c>
      <c r="D60" s="48" t="s">
        <v>133</v>
      </c>
      <c r="E60" s="1"/>
      <c r="F60" s="1"/>
    </row>
    <row r="61" spans="1:6" x14ac:dyDescent="0.2">
      <c r="A61" s="43" t="s">
        <v>133</v>
      </c>
      <c r="B61" s="3" t="s">
        <v>80</v>
      </c>
      <c r="C61" s="47" t="s">
        <v>133</v>
      </c>
      <c r="D61" s="48" t="s">
        <v>133</v>
      </c>
      <c r="E61" s="1"/>
      <c r="F61" s="1"/>
    </row>
    <row r="62" spans="1:6" x14ac:dyDescent="0.2">
      <c r="A62" s="43" t="s">
        <v>133</v>
      </c>
      <c r="B62" s="5" t="s">
        <v>81</v>
      </c>
      <c r="C62" s="49" t="s">
        <v>133</v>
      </c>
      <c r="D62" s="39">
        <v>2.5000000000000001E-3</v>
      </c>
      <c r="E62" s="1"/>
      <c r="F62" s="1"/>
    </row>
    <row r="63" spans="1:6" ht="15" thickBot="1" x14ac:dyDescent="0.25">
      <c r="A63" s="43" t="s">
        <v>133</v>
      </c>
      <c r="B63" s="7" t="s">
        <v>82</v>
      </c>
      <c r="C63" s="50" t="s">
        <v>133</v>
      </c>
      <c r="D63" s="42">
        <f>D62+D30</f>
        <v>3.4480647544523238E-3</v>
      </c>
      <c r="E63" s="1"/>
      <c r="F63" s="1"/>
    </row>
  </sheetData>
  <conditionalFormatting sqref="D50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6" width="9" hidden="1" customWidth="1"/>
    <col min="7" max="7" width="9.625" hidden="1" customWidth="1"/>
    <col min="8" max="52" width="0" hidden="1" customWidth="1"/>
    <col min="53" max="16384" width="9" hidden="1"/>
  </cols>
  <sheetData>
    <row r="1" spans="1:7" ht="15" x14ac:dyDescent="0.25">
      <c r="A1" s="1"/>
      <c r="B1" s="22" t="s">
        <v>116</v>
      </c>
      <c r="D1" s="1"/>
      <c r="E1" s="1"/>
      <c r="F1" s="1"/>
      <c r="G1" s="1"/>
    </row>
    <row r="2" spans="1:7" x14ac:dyDescent="0.2">
      <c r="A2" s="1"/>
      <c r="B2" s="23" t="s">
        <v>117</v>
      </c>
      <c r="C2" s="24"/>
      <c r="D2" s="27">
        <v>45291</v>
      </c>
      <c r="E2" s="1"/>
      <c r="F2" s="1"/>
    </row>
    <row r="3" spans="1:7" ht="15.75" x14ac:dyDescent="0.25">
      <c r="A3" s="1"/>
      <c r="B3" s="25" t="s">
        <v>126</v>
      </c>
      <c r="C3" s="28"/>
      <c r="D3" s="1"/>
      <c r="E3" s="1"/>
      <c r="F3" s="1"/>
    </row>
    <row r="4" spans="1:7" x14ac:dyDescent="0.2">
      <c r="A4" s="1"/>
      <c r="B4" s="3"/>
      <c r="C4" s="4"/>
      <c r="D4" s="26" t="s">
        <v>41</v>
      </c>
      <c r="E4" s="1"/>
      <c r="F4" s="1"/>
    </row>
    <row r="5" spans="1:7" x14ac:dyDescent="0.2">
      <c r="A5" s="1"/>
      <c r="B5" s="32" t="s">
        <v>40</v>
      </c>
      <c r="C5" s="33"/>
      <c r="D5" s="31"/>
      <c r="E5" s="1"/>
      <c r="F5" s="1"/>
    </row>
    <row r="6" spans="1:7" x14ac:dyDescent="0.2">
      <c r="A6" s="43" t="s">
        <v>133</v>
      </c>
      <c r="B6" s="5" t="s">
        <v>42</v>
      </c>
      <c r="C6" s="44" t="s">
        <v>134</v>
      </c>
      <c r="D6" s="75" t="s">
        <v>142</v>
      </c>
      <c r="E6" s="1"/>
      <c r="F6" s="1"/>
    </row>
    <row r="7" spans="1:7" x14ac:dyDescent="0.2">
      <c r="A7" s="43" t="s">
        <v>133</v>
      </c>
      <c r="B7" s="45" t="s">
        <v>133</v>
      </c>
      <c r="C7" s="6" t="s">
        <v>43</v>
      </c>
      <c r="D7" s="35">
        <v>0</v>
      </c>
      <c r="E7" s="1"/>
      <c r="F7" s="1"/>
    </row>
    <row r="8" spans="1:7" x14ac:dyDescent="0.2">
      <c r="A8" s="43" t="s">
        <v>133</v>
      </c>
      <c r="B8" s="45" t="s">
        <v>133</v>
      </c>
      <c r="C8" s="6" t="s">
        <v>44</v>
      </c>
      <c r="D8" s="35">
        <v>154.15725750849512</v>
      </c>
      <c r="E8" s="1"/>
      <c r="F8" s="1"/>
    </row>
    <row r="9" spans="1:7" x14ac:dyDescent="0.2">
      <c r="A9" s="43" t="s">
        <v>133</v>
      </c>
      <c r="B9" s="46" t="s">
        <v>133</v>
      </c>
      <c r="C9" s="47" t="s">
        <v>133</v>
      </c>
      <c r="D9" s="48" t="s">
        <v>133</v>
      </c>
      <c r="E9" s="1"/>
      <c r="F9" s="1"/>
    </row>
    <row r="10" spans="1:7" x14ac:dyDescent="0.2">
      <c r="A10" s="43" t="s">
        <v>133</v>
      </c>
      <c r="B10" s="5" t="s">
        <v>45</v>
      </c>
      <c r="C10" s="49" t="s">
        <v>133</v>
      </c>
      <c r="D10" s="34">
        <f>SUM(D11:D12)</f>
        <v>0.27469672521208</v>
      </c>
      <c r="E10" s="1"/>
      <c r="F10" s="1"/>
    </row>
    <row r="11" spans="1:7" x14ac:dyDescent="0.2">
      <c r="A11" s="43" t="s">
        <v>133</v>
      </c>
      <c r="B11" s="45" t="s">
        <v>133</v>
      </c>
      <c r="C11" s="6" t="s">
        <v>46</v>
      </c>
      <c r="D11" s="35">
        <v>0</v>
      </c>
      <c r="E11" s="1"/>
      <c r="F11" s="1"/>
    </row>
    <row r="12" spans="1:7" x14ac:dyDescent="0.2">
      <c r="A12" s="43" t="s">
        <v>133</v>
      </c>
      <c r="B12" s="45" t="s">
        <v>133</v>
      </c>
      <c r="C12" s="6" t="s">
        <v>47</v>
      </c>
      <c r="D12" s="35">
        <v>0.27469672521208</v>
      </c>
      <c r="E12" s="1"/>
      <c r="F12" s="1"/>
    </row>
    <row r="13" spans="1:7" x14ac:dyDescent="0.2">
      <c r="A13" s="43" t="s">
        <v>133</v>
      </c>
      <c r="B13" s="46" t="s">
        <v>133</v>
      </c>
      <c r="C13" s="47" t="s">
        <v>133</v>
      </c>
      <c r="D13" s="48" t="s">
        <v>133</v>
      </c>
      <c r="E13" s="1"/>
      <c r="F13" s="1"/>
    </row>
    <row r="14" spans="1:7" x14ac:dyDescent="0.2">
      <c r="A14" s="43" t="s">
        <v>133</v>
      </c>
      <c r="B14" s="5" t="s">
        <v>48</v>
      </c>
      <c r="C14" s="49" t="s">
        <v>133</v>
      </c>
      <c r="D14" s="34">
        <f>SUM(D15:D16)</f>
        <v>0</v>
      </c>
      <c r="E14" s="1"/>
      <c r="F14" s="1"/>
    </row>
    <row r="15" spans="1:7" x14ac:dyDescent="0.2">
      <c r="A15" s="43" t="s">
        <v>133</v>
      </c>
      <c r="B15" s="45" t="s">
        <v>133</v>
      </c>
      <c r="C15" s="6" t="s">
        <v>49</v>
      </c>
      <c r="D15" s="35">
        <v>0</v>
      </c>
      <c r="E15" s="1"/>
      <c r="F15" s="1"/>
    </row>
    <row r="16" spans="1:7" x14ac:dyDescent="0.2">
      <c r="A16" s="43" t="s">
        <v>133</v>
      </c>
      <c r="B16" s="45" t="s">
        <v>133</v>
      </c>
      <c r="C16" s="6" t="s">
        <v>50</v>
      </c>
      <c r="D16" s="35">
        <v>0</v>
      </c>
      <c r="E16" s="1"/>
      <c r="F16" s="1"/>
    </row>
    <row r="17" spans="1:6" x14ac:dyDescent="0.2">
      <c r="A17" s="43" t="s">
        <v>133</v>
      </c>
      <c r="B17" s="46" t="s">
        <v>133</v>
      </c>
      <c r="C17" s="47" t="s">
        <v>133</v>
      </c>
      <c r="D17" s="48" t="s">
        <v>133</v>
      </c>
      <c r="E17" s="1"/>
      <c r="F17" s="1"/>
    </row>
    <row r="18" spans="1:6" x14ac:dyDescent="0.2">
      <c r="A18" s="43" t="s">
        <v>133</v>
      </c>
      <c r="B18" s="5" t="s">
        <v>51</v>
      </c>
      <c r="C18" s="49" t="s">
        <v>133</v>
      </c>
      <c r="D18" s="36">
        <v>0</v>
      </c>
      <c r="E18" s="1"/>
      <c r="F18" s="1"/>
    </row>
    <row r="19" spans="1:6" x14ac:dyDescent="0.2">
      <c r="A19" s="43" t="s">
        <v>133</v>
      </c>
      <c r="B19" s="46" t="s">
        <v>133</v>
      </c>
      <c r="C19" s="47" t="s">
        <v>133</v>
      </c>
      <c r="D19" s="48" t="s">
        <v>133</v>
      </c>
      <c r="E19" s="1"/>
      <c r="F19" s="1"/>
    </row>
    <row r="20" spans="1:6" x14ac:dyDescent="0.2">
      <c r="A20" s="43" t="s">
        <v>133</v>
      </c>
      <c r="B20" s="5" t="s">
        <v>52</v>
      </c>
      <c r="C20" s="49" t="s">
        <v>133</v>
      </c>
      <c r="D20" s="36">
        <v>0</v>
      </c>
      <c r="E20" s="1"/>
      <c r="F20" s="1"/>
    </row>
    <row r="21" spans="1:6" x14ac:dyDescent="0.2">
      <c r="A21" s="43" t="s">
        <v>133</v>
      </c>
      <c r="B21" s="46" t="s">
        <v>133</v>
      </c>
      <c r="C21" s="47" t="s">
        <v>133</v>
      </c>
      <c r="D21" s="48" t="s">
        <v>133</v>
      </c>
      <c r="E21" s="1"/>
      <c r="F21" s="1"/>
    </row>
    <row r="22" spans="1:6" x14ac:dyDescent="0.2">
      <c r="A22" s="43" t="s">
        <v>133</v>
      </c>
      <c r="B22" s="5" t="s">
        <v>53</v>
      </c>
      <c r="C22" s="49" t="s">
        <v>133</v>
      </c>
      <c r="D22" s="37">
        <v>0</v>
      </c>
      <c r="E22" s="1"/>
      <c r="F22" s="1"/>
    </row>
    <row r="23" spans="1:6" x14ac:dyDescent="0.2">
      <c r="A23" s="43" t="s">
        <v>133</v>
      </c>
      <c r="B23" s="46" t="s">
        <v>133</v>
      </c>
      <c r="C23" s="47" t="s">
        <v>133</v>
      </c>
      <c r="D23" s="48" t="s">
        <v>133</v>
      </c>
      <c r="E23" s="1"/>
      <c r="F23" s="1"/>
    </row>
    <row r="24" spans="1:6" x14ac:dyDescent="0.2">
      <c r="A24" s="43" t="s">
        <v>133</v>
      </c>
      <c r="B24" s="5" t="s">
        <v>54</v>
      </c>
      <c r="C24" s="49" t="s">
        <v>133</v>
      </c>
      <c r="D24" s="38">
        <f>D6+D10+D14+D18+D20+D22</f>
        <v>154.27469672521207</v>
      </c>
      <c r="E24" s="1"/>
      <c r="F24" s="1"/>
    </row>
    <row r="25" spans="1:6" x14ac:dyDescent="0.2">
      <c r="A25" s="43" t="s">
        <v>133</v>
      </c>
      <c r="B25" s="46" t="s">
        <v>133</v>
      </c>
      <c r="C25" s="47" t="s">
        <v>133</v>
      </c>
      <c r="D25" s="48" t="s">
        <v>133</v>
      </c>
      <c r="E25" s="1"/>
      <c r="F25" s="1"/>
    </row>
    <row r="26" spans="1:6" x14ac:dyDescent="0.2">
      <c r="A26" s="43" t="s">
        <v>133</v>
      </c>
      <c r="B26" s="5" t="s">
        <v>55</v>
      </c>
      <c r="C26" s="49" t="s">
        <v>133</v>
      </c>
      <c r="D26" s="36">
        <f>(D28+D27)/2</f>
        <v>342963</v>
      </c>
      <c r="E26" s="1"/>
      <c r="F26" s="1"/>
    </row>
    <row r="27" spans="1:6" x14ac:dyDescent="0.2">
      <c r="A27" s="43" t="s">
        <v>133</v>
      </c>
      <c r="B27" s="45" t="s">
        <v>133</v>
      </c>
      <c r="C27" s="6" t="s">
        <v>56</v>
      </c>
      <c r="D27" s="35">
        <v>556507</v>
      </c>
      <c r="E27" s="1"/>
      <c r="F27" s="1"/>
    </row>
    <row r="28" spans="1:6" x14ac:dyDescent="0.2">
      <c r="A28" s="43" t="s">
        <v>133</v>
      </c>
      <c r="B28" s="45" t="s">
        <v>133</v>
      </c>
      <c r="C28" s="6" t="s">
        <v>57</v>
      </c>
      <c r="D28" s="35">
        <v>129419</v>
      </c>
      <c r="E28" s="1"/>
      <c r="F28" s="1"/>
    </row>
    <row r="29" spans="1:6" x14ac:dyDescent="0.2">
      <c r="A29" s="43" t="s">
        <v>133</v>
      </c>
      <c r="B29" s="46" t="s">
        <v>133</v>
      </c>
      <c r="C29" s="47" t="s">
        <v>133</v>
      </c>
      <c r="D29" s="48" t="s">
        <v>133</v>
      </c>
      <c r="E29" s="1"/>
      <c r="F29" s="1"/>
    </row>
    <row r="30" spans="1:6" x14ac:dyDescent="0.2">
      <c r="A30" s="43" t="s">
        <v>133</v>
      </c>
      <c r="B30" s="5" t="s">
        <v>58</v>
      </c>
      <c r="C30" s="49" t="s">
        <v>133</v>
      </c>
      <c r="D30" s="39">
        <f>D24/D26</f>
        <v>4.498289807507284E-4</v>
      </c>
      <c r="E30" s="1"/>
      <c r="F30" s="1"/>
    </row>
    <row r="31" spans="1:6" x14ac:dyDescent="0.2">
      <c r="A31" s="43" t="s">
        <v>133</v>
      </c>
      <c r="B31" s="46" t="s">
        <v>133</v>
      </c>
      <c r="C31" s="47" t="s">
        <v>133</v>
      </c>
      <c r="D31" s="48" t="s">
        <v>133</v>
      </c>
      <c r="E31" s="1"/>
      <c r="F31" s="1"/>
    </row>
    <row r="32" spans="1:6" x14ac:dyDescent="0.2">
      <c r="A32" s="43" t="s">
        <v>133</v>
      </c>
      <c r="B32" s="3" t="s">
        <v>59</v>
      </c>
      <c r="C32" s="47" t="s">
        <v>133</v>
      </c>
      <c r="D32" s="48" t="s">
        <v>133</v>
      </c>
      <c r="E32" s="1"/>
      <c r="F32" s="1"/>
    </row>
    <row r="33" spans="1:6" x14ac:dyDescent="0.2">
      <c r="A33" s="43" t="s">
        <v>133</v>
      </c>
      <c r="B33" s="5" t="s">
        <v>60</v>
      </c>
      <c r="C33" s="49" t="s">
        <v>133</v>
      </c>
      <c r="D33" s="35">
        <v>0</v>
      </c>
      <c r="E33" s="1"/>
      <c r="F33" s="1"/>
    </row>
    <row r="34" spans="1:6" x14ac:dyDescent="0.2">
      <c r="A34" s="43" t="s">
        <v>133</v>
      </c>
      <c r="B34" s="46" t="s">
        <v>133</v>
      </c>
      <c r="C34" s="47" t="s">
        <v>133</v>
      </c>
      <c r="D34" s="48" t="s">
        <v>133</v>
      </c>
      <c r="E34" s="1"/>
      <c r="F34" s="1"/>
    </row>
    <row r="35" spans="1:6" x14ac:dyDescent="0.2">
      <c r="A35" s="43" t="s">
        <v>133</v>
      </c>
      <c r="B35" s="5" t="s">
        <v>61</v>
      </c>
      <c r="C35" s="49" t="s">
        <v>133</v>
      </c>
      <c r="D35" s="34">
        <f>SUM(D36:D44)</f>
        <v>81.971085397231192</v>
      </c>
      <c r="E35" s="1"/>
      <c r="F35" s="1"/>
    </row>
    <row r="36" spans="1:6" x14ac:dyDescent="0.2">
      <c r="A36" s="43" t="s">
        <v>133</v>
      </c>
      <c r="B36" s="45" t="s">
        <v>133</v>
      </c>
      <c r="C36" s="6" t="s">
        <v>62</v>
      </c>
      <c r="D36" s="35">
        <v>0</v>
      </c>
      <c r="E36" s="1"/>
      <c r="F36" s="1"/>
    </row>
    <row r="37" spans="1:6" x14ac:dyDescent="0.2">
      <c r="A37" s="43" t="s">
        <v>133</v>
      </c>
      <c r="B37" s="45" t="s">
        <v>133</v>
      </c>
      <c r="C37" s="6" t="s">
        <v>63</v>
      </c>
      <c r="D37" s="35">
        <v>0</v>
      </c>
      <c r="E37" s="1"/>
      <c r="F37" s="1"/>
    </row>
    <row r="38" spans="1:6" x14ac:dyDescent="0.2">
      <c r="A38" s="43" t="s">
        <v>133</v>
      </c>
      <c r="B38" s="45" t="s">
        <v>133</v>
      </c>
      <c r="C38" s="6" t="s">
        <v>64</v>
      </c>
      <c r="D38" s="35">
        <v>0</v>
      </c>
      <c r="E38" s="1"/>
      <c r="F38" s="1"/>
    </row>
    <row r="39" spans="1:6" x14ac:dyDescent="0.2">
      <c r="A39" s="43" t="s">
        <v>133</v>
      </c>
      <c r="B39" s="45" t="s">
        <v>133</v>
      </c>
      <c r="C39" s="6" t="s">
        <v>65</v>
      </c>
      <c r="D39" s="35">
        <v>0</v>
      </c>
      <c r="E39" s="1"/>
      <c r="F39" s="1"/>
    </row>
    <row r="40" spans="1:6" x14ac:dyDescent="0.2">
      <c r="A40" s="43" t="s">
        <v>133</v>
      </c>
      <c r="B40" s="45" t="s">
        <v>133</v>
      </c>
      <c r="C40" s="6" t="s">
        <v>66</v>
      </c>
      <c r="D40" s="35">
        <v>0</v>
      </c>
      <c r="E40" s="1"/>
      <c r="F40" s="1"/>
    </row>
    <row r="41" spans="1:6" x14ac:dyDescent="0.2">
      <c r="A41" s="43" t="s">
        <v>133</v>
      </c>
      <c r="B41" s="45" t="s">
        <v>133</v>
      </c>
      <c r="C41" s="6" t="s">
        <v>67</v>
      </c>
      <c r="D41" s="35">
        <v>81.971085397231192</v>
      </c>
      <c r="E41" s="1"/>
      <c r="F41" s="1"/>
    </row>
    <row r="42" spans="1:6" x14ac:dyDescent="0.2">
      <c r="A42" s="43" t="s">
        <v>133</v>
      </c>
      <c r="B42" s="45" t="s">
        <v>133</v>
      </c>
      <c r="C42" s="6" t="s">
        <v>68</v>
      </c>
      <c r="D42" s="35">
        <v>0</v>
      </c>
      <c r="E42" s="1"/>
      <c r="F42" s="1"/>
    </row>
    <row r="43" spans="1:6" x14ac:dyDescent="0.2">
      <c r="A43" s="43" t="s">
        <v>133</v>
      </c>
      <c r="B43" s="45" t="s">
        <v>133</v>
      </c>
      <c r="C43" s="6" t="s">
        <v>69</v>
      </c>
      <c r="D43" s="35">
        <v>0</v>
      </c>
      <c r="E43" s="1"/>
      <c r="F43" s="1"/>
    </row>
    <row r="44" spans="1:6" x14ac:dyDescent="0.2">
      <c r="A44" s="43" t="s">
        <v>133</v>
      </c>
      <c r="B44" s="45" t="s">
        <v>133</v>
      </c>
      <c r="C44" s="6" t="s">
        <v>70</v>
      </c>
      <c r="D44" s="35">
        <v>0</v>
      </c>
      <c r="E44" s="1"/>
      <c r="F44" s="1"/>
    </row>
    <row r="45" spans="1:6" x14ac:dyDescent="0.2">
      <c r="A45" s="43" t="s">
        <v>133</v>
      </c>
      <c r="B45" s="46" t="s">
        <v>133</v>
      </c>
      <c r="C45" s="47" t="s">
        <v>133</v>
      </c>
      <c r="D45" s="48" t="s">
        <v>133</v>
      </c>
      <c r="E45" s="1"/>
      <c r="F45" s="1"/>
    </row>
    <row r="46" spans="1:6" x14ac:dyDescent="0.2">
      <c r="A46" s="43" t="s">
        <v>133</v>
      </c>
      <c r="B46" s="5" t="s">
        <v>71</v>
      </c>
      <c r="C46" s="49" t="s">
        <v>133</v>
      </c>
      <c r="D46" s="39">
        <v>6.3337879349799873E-4</v>
      </c>
      <c r="E46" s="1"/>
      <c r="F46" s="1"/>
    </row>
    <row r="47" spans="1:6" x14ac:dyDescent="0.2">
      <c r="A47" s="43" t="s">
        <v>133</v>
      </c>
      <c r="B47" s="46" t="s">
        <v>133</v>
      </c>
      <c r="C47" s="47" t="s">
        <v>133</v>
      </c>
      <c r="D47" s="48" t="s">
        <v>133</v>
      </c>
      <c r="E47" s="1"/>
      <c r="F47" s="2"/>
    </row>
    <row r="48" spans="1:6" x14ac:dyDescent="0.2">
      <c r="A48" s="43" t="s">
        <v>133</v>
      </c>
      <c r="B48" s="5" t="s">
        <v>72</v>
      </c>
      <c r="C48" s="49" t="s">
        <v>133</v>
      </c>
      <c r="D48" s="39">
        <v>1E-3</v>
      </c>
      <c r="E48" s="1"/>
      <c r="F48" s="1"/>
    </row>
    <row r="49" spans="1:6" x14ac:dyDescent="0.2">
      <c r="A49" s="43" t="s">
        <v>133</v>
      </c>
      <c r="B49" s="46" t="s">
        <v>133</v>
      </c>
      <c r="C49" s="47" t="s">
        <v>133</v>
      </c>
      <c r="D49" s="48" t="s">
        <v>133</v>
      </c>
      <c r="E49" s="1"/>
      <c r="F49" s="1"/>
    </row>
    <row r="50" spans="1:6" x14ac:dyDescent="0.2">
      <c r="A50" s="43" t="s">
        <v>133</v>
      </c>
      <c r="B50" s="5" t="s">
        <v>73</v>
      </c>
      <c r="C50" s="49" t="s">
        <v>133</v>
      </c>
      <c r="D50" s="40">
        <f>D48-D46</f>
        <v>3.6662120650200129E-4</v>
      </c>
      <c r="E50" s="1"/>
      <c r="F50" s="1"/>
    </row>
    <row r="51" spans="1:6" x14ac:dyDescent="0.2">
      <c r="A51" s="43" t="s">
        <v>133</v>
      </c>
      <c r="B51" s="46" t="s">
        <v>133</v>
      </c>
      <c r="C51" s="47" t="s">
        <v>133</v>
      </c>
      <c r="D51" s="48" t="s">
        <v>133</v>
      </c>
      <c r="E51" s="1"/>
      <c r="F51" s="1"/>
    </row>
    <row r="52" spans="1:6" x14ac:dyDescent="0.2">
      <c r="A52" s="43" t="s">
        <v>133</v>
      </c>
      <c r="B52" s="5" t="s">
        <v>74</v>
      </c>
      <c r="C52" s="6" t="s">
        <v>75</v>
      </c>
      <c r="D52" s="35">
        <v>0</v>
      </c>
      <c r="E52" s="1"/>
      <c r="F52" s="1"/>
    </row>
    <row r="53" spans="1:6" x14ac:dyDescent="0.2">
      <c r="A53" s="43" t="s">
        <v>133</v>
      </c>
      <c r="B53" s="45" t="s">
        <v>133</v>
      </c>
      <c r="C53" s="6" t="s">
        <v>76</v>
      </c>
      <c r="D53" s="39">
        <f>(D35-D52)/D28</f>
        <v>6.3337752105356397E-4</v>
      </c>
      <c r="E53" s="1"/>
      <c r="F53" s="1"/>
    </row>
    <row r="54" spans="1:6" x14ac:dyDescent="0.2">
      <c r="A54" s="43" t="s">
        <v>133</v>
      </c>
      <c r="B54" s="46" t="s">
        <v>133</v>
      </c>
      <c r="C54" s="47" t="s">
        <v>133</v>
      </c>
      <c r="D54" s="48" t="s">
        <v>133</v>
      </c>
      <c r="E54" s="1"/>
      <c r="F54" s="1"/>
    </row>
    <row r="55" spans="1:6" x14ac:dyDescent="0.2">
      <c r="A55" s="43" t="s">
        <v>133</v>
      </c>
      <c r="B55" s="3" t="s">
        <v>77</v>
      </c>
      <c r="C55" s="47" t="s">
        <v>133</v>
      </c>
      <c r="D55" s="48" t="s">
        <v>133</v>
      </c>
      <c r="E55" s="1"/>
      <c r="F55" s="1"/>
    </row>
    <row r="56" spans="1:6" x14ac:dyDescent="0.2">
      <c r="A56" s="43" t="s">
        <v>133</v>
      </c>
      <c r="B56" s="46" t="s">
        <v>133</v>
      </c>
      <c r="C56" s="47" t="s">
        <v>133</v>
      </c>
      <c r="D56" s="48" t="s">
        <v>133</v>
      </c>
      <c r="E56" s="1"/>
      <c r="F56" s="1"/>
    </row>
    <row r="57" spans="1:6" x14ac:dyDescent="0.2">
      <c r="A57" s="43" t="s">
        <v>133</v>
      </c>
      <c r="B57" s="5" t="s">
        <v>78</v>
      </c>
      <c r="C57" s="49" t="s">
        <v>133</v>
      </c>
      <c r="D57" s="41">
        <f>D24+D35-D52</f>
        <v>236.24578212244325</v>
      </c>
      <c r="E57" s="1"/>
      <c r="F57" s="1"/>
    </row>
    <row r="58" spans="1:6" x14ac:dyDescent="0.2">
      <c r="A58" s="43" t="s">
        <v>133</v>
      </c>
      <c r="B58" s="46" t="s">
        <v>133</v>
      </c>
      <c r="C58" s="47" t="s">
        <v>133</v>
      </c>
      <c r="D58" s="48" t="s">
        <v>133</v>
      </c>
      <c r="E58" s="1"/>
      <c r="F58" s="1"/>
    </row>
    <row r="59" spans="1:6" x14ac:dyDescent="0.2">
      <c r="A59" s="43" t="s">
        <v>133</v>
      </c>
      <c r="B59" s="5" t="s">
        <v>79</v>
      </c>
      <c r="C59" s="49" t="s">
        <v>133</v>
      </c>
      <c r="D59" s="39">
        <f>D57/D26</f>
        <v>6.8883751927305053E-4</v>
      </c>
      <c r="E59" s="1"/>
      <c r="F59" s="1"/>
    </row>
    <row r="60" spans="1:6" x14ac:dyDescent="0.2">
      <c r="A60" s="43" t="s">
        <v>133</v>
      </c>
      <c r="B60" s="46" t="s">
        <v>133</v>
      </c>
      <c r="C60" s="47" t="s">
        <v>133</v>
      </c>
      <c r="D60" s="48" t="s">
        <v>133</v>
      </c>
      <c r="E60" s="1"/>
      <c r="F60" s="1"/>
    </row>
    <row r="61" spans="1:6" x14ac:dyDescent="0.2">
      <c r="A61" s="43" t="s">
        <v>133</v>
      </c>
      <c r="B61" s="3" t="s">
        <v>80</v>
      </c>
      <c r="C61" s="47" t="s">
        <v>133</v>
      </c>
      <c r="D61" s="48" t="s">
        <v>133</v>
      </c>
      <c r="E61" s="1"/>
      <c r="F61" s="1"/>
    </row>
    <row r="62" spans="1:6" x14ac:dyDescent="0.2">
      <c r="A62" s="43" t="s">
        <v>133</v>
      </c>
      <c r="B62" s="5" t="s">
        <v>81</v>
      </c>
      <c r="C62" s="49" t="s">
        <v>133</v>
      </c>
      <c r="D62" s="39">
        <v>8.0000000000000004E-4</v>
      </c>
      <c r="E62" s="1"/>
      <c r="F62" s="1"/>
    </row>
    <row r="63" spans="1:6" ht="15" thickBot="1" x14ac:dyDescent="0.25">
      <c r="A63" s="43" t="s">
        <v>133</v>
      </c>
      <c r="B63" s="7" t="s">
        <v>82</v>
      </c>
      <c r="C63" s="50" t="s">
        <v>133</v>
      </c>
      <c r="D63" s="42">
        <f>D62+D30</f>
        <v>1.2498289807507284E-3</v>
      </c>
      <c r="E63" s="1"/>
      <c r="F63" s="1"/>
    </row>
  </sheetData>
  <conditionalFormatting sqref="D50">
    <cfRule type="cellIs" dxfId="11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6" width="9" hidden="1" customWidth="1"/>
    <col min="7" max="7" width="9.625" hidden="1" customWidth="1"/>
    <col min="8" max="52" width="0" hidden="1" customWidth="1"/>
    <col min="53" max="16384" width="9" hidden="1"/>
  </cols>
  <sheetData>
    <row r="1" spans="1:7" ht="15" x14ac:dyDescent="0.25">
      <c r="A1" s="1"/>
      <c r="B1" s="22" t="s">
        <v>116</v>
      </c>
      <c r="D1" s="1"/>
      <c r="E1" s="1"/>
      <c r="F1" s="1"/>
      <c r="G1" s="1"/>
    </row>
    <row r="2" spans="1:7" x14ac:dyDescent="0.2">
      <c r="A2" s="1"/>
      <c r="B2" s="23" t="s">
        <v>117</v>
      </c>
      <c r="C2" s="24"/>
      <c r="D2" s="27">
        <v>45291</v>
      </c>
      <c r="E2" s="1"/>
      <c r="F2" s="1"/>
    </row>
    <row r="3" spans="1:7" ht="15.75" x14ac:dyDescent="0.25">
      <c r="A3" s="1"/>
      <c r="B3" s="25" t="s">
        <v>127</v>
      </c>
      <c r="C3" s="28"/>
      <c r="D3" s="1"/>
      <c r="E3" s="1"/>
      <c r="F3" s="1"/>
    </row>
    <row r="4" spans="1:7" x14ac:dyDescent="0.2">
      <c r="A4" s="1"/>
      <c r="B4" s="3"/>
      <c r="C4" s="4"/>
      <c r="D4" s="26" t="s">
        <v>41</v>
      </c>
      <c r="E4" s="1"/>
      <c r="F4" s="1"/>
    </row>
    <row r="5" spans="1:7" x14ac:dyDescent="0.2">
      <c r="A5" s="1"/>
      <c r="B5" s="32" t="s">
        <v>40</v>
      </c>
      <c r="C5" s="33"/>
      <c r="D5" s="31"/>
      <c r="E5" s="1"/>
      <c r="F5" s="1"/>
    </row>
    <row r="6" spans="1:7" x14ac:dyDescent="0.2">
      <c r="A6" s="43" t="s">
        <v>133</v>
      </c>
      <c r="B6" s="5" t="s">
        <v>42</v>
      </c>
      <c r="C6" s="44" t="s">
        <v>134</v>
      </c>
      <c r="D6" s="75" t="s">
        <v>143</v>
      </c>
      <c r="E6" s="1"/>
      <c r="F6" s="1"/>
    </row>
    <row r="7" spans="1:7" x14ac:dyDescent="0.2">
      <c r="A7" s="43" t="s">
        <v>133</v>
      </c>
      <c r="B7" s="45" t="s">
        <v>133</v>
      </c>
      <c r="C7" s="6" t="s">
        <v>43</v>
      </c>
      <c r="D7" s="35">
        <v>0</v>
      </c>
      <c r="E7" s="1"/>
      <c r="F7" s="1"/>
    </row>
    <row r="8" spans="1:7" x14ac:dyDescent="0.2">
      <c r="A8" s="43" t="s">
        <v>133</v>
      </c>
      <c r="B8" s="45" t="s">
        <v>133</v>
      </c>
      <c r="C8" s="6" t="s">
        <v>44</v>
      </c>
      <c r="D8" s="35">
        <v>7.1794376219800005E-2</v>
      </c>
      <c r="E8" s="1"/>
      <c r="F8" s="1"/>
    </row>
    <row r="9" spans="1:7" x14ac:dyDescent="0.2">
      <c r="A9" s="43" t="s">
        <v>133</v>
      </c>
      <c r="B9" s="46" t="s">
        <v>133</v>
      </c>
      <c r="C9" s="47" t="s">
        <v>133</v>
      </c>
      <c r="D9" s="48" t="s">
        <v>133</v>
      </c>
      <c r="E9" s="1"/>
      <c r="F9" s="1"/>
    </row>
    <row r="10" spans="1:7" x14ac:dyDescent="0.2">
      <c r="A10" s="43" t="s">
        <v>133</v>
      </c>
      <c r="B10" s="5" t="s">
        <v>45</v>
      </c>
      <c r="C10" s="49" t="s">
        <v>133</v>
      </c>
      <c r="D10" s="34">
        <f>SUM(D11:D12)</f>
        <v>3.1761215533900066E-3</v>
      </c>
      <c r="E10" s="1"/>
      <c r="F10" s="1"/>
    </row>
    <row r="11" spans="1:7" x14ac:dyDescent="0.2">
      <c r="A11" s="43" t="s">
        <v>133</v>
      </c>
      <c r="B11" s="45" t="s">
        <v>133</v>
      </c>
      <c r="C11" s="6" t="s">
        <v>46</v>
      </c>
      <c r="D11" s="35">
        <v>0</v>
      </c>
      <c r="E11" s="1"/>
      <c r="F11" s="1"/>
    </row>
    <row r="12" spans="1:7" x14ac:dyDescent="0.2">
      <c r="A12" s="43" t="s">
        <v>133</v>
      </c>
      <c r="B12" s="45" t="s">
        <v>133</v>
      </c>
      <c r="C12" s="6" t="s">
        <v>47</v>
      </c>
      <c r="D12" s="35">
        <v>3.1761215533900066E-3</v>
      </c>
      <c r="E12" s="1"/>
      <c r="F12" s="1"/>
    </row>
    <row r="13" spans="1:7" x14ac:dyDescent="0.2">
      <c r="A13" s="43" t="s">
        <v>133</v>
      </c>
      <c r="B13" s="46" t="s">
        <v>133</v>
      </c>
      <c r="C13" s="47" t="s">
        <v>133</v>
      </c>
      <c r="D13" s="48" t="s">
        <v>133</v>
      </c>
      <c r="E13" s="1"/>
      <c r="F13" s="1"/>
    </row>
    <row r="14" spans="1:7" x14ac:dyDescent="0.2">
      <c r="A14" s="43" t="s">
        <v>133</v>
      </c>
      <c r="B14" s="5" t="s">
        <v>48</v>
      </c>
      <c r="C14" s="49" t="s">
        <v>133</v>
      </c>
      <c r="D14" s="34">
        <f>SUM(D15:D16)</f>
        <v>0</v>
      </c>
      <c r="E14" s="1"/>
      <c r="F14" s="1"/>
    </row>
    <row r="15" spans="1:7" x14ac:dyDescent="0.2">
      <c r="A15" s="43" t="s">
        <v>133</v>
      </c>
      <c r="B15" s="45" t="s">
        <v>133</v>
      </c>
      <c r="C15" s="6" t="s">
        <v>49</v>
      </c>
      <c r="D15" s="35">
        <v>0</v>
      </c>
      <c r="E15" s="1"/>
      <c r="F15" s="1"/>
    </row>
    <row r="16" spans="1:7" x14ac:dyDescent="0.2">
      <c r="A16" s="43" t="s">
        <v>133</v>
      </c>
      <c r="B16" s="45" t="s">
        <v>133</v>
      </c>
      <c r="C16" s="6" t="s">
        <v>50</v>
      </c>
      <c r="D16" s="35">
        <v>0</v>
      </c>
      <c r="E16" s="1"/>
      <c r="F16" s="1"/>
    </row>
    <row r="17" spans="1:6" x14ac:dyDescent="0.2">
      <c r="A17" s="43" t="s">
        <v>133</v>
      </c>
      <c r="B17" s="46" t="s">
        <v>133</v>
      </c>
      <c r="C17" s="47" t="s">
        <v>133</v>
      </c>
      <c r="D17" s="48" t="s">
        <v>133</v>
      </c>
      <c r="E17" s="1"/>
      <c r="F17" s="1"/>
    </row>
    <row r="18" spans="1:6" x14ac:dyDescent="0.2">
      <c r="A18" s="43" t="s">
        <v>133</v>
      </c>
      <c r="B18" s="5" t="s">
        <v>51</v>
      </c>
      <c r="C18" s="49" t="s">
        <v>133</v>
      </c>
      <c r="D18" s="36">
        <v>7.8014792917769998E-2</v>
      </c>
      <c r="E18" s="1"/>
      <c r="F18" s="1"/>
    </row>
    <row r="19" spans="1:6" x14ac:dyDescent="0.2">
      <c r="A19" s="43" t="s">
        <v>133</v>
      </c>
      <c r="B19" s="46" t="s">
        <v>133</v>
      </c>
      <c r="C19" s="47" t="s">
        <v>133</v>
      </c>
      <c r="D19" s="48" t="s">
        <v>133</v>
      </c>
      <c r="E19" s="1"/>
      <c r="F19" s="1"/>
    </row>
    <row r="20" spans="1:6" x14ac:dyDescent="0.2">
      <c r="A20" s="43" t="s">
        <v>133</v>
      </c>
      <c r="B20" s="5" t="s">
        <v>52</v>
      </c>
      <c r="C20" s="49" t="s">
        <v>133</v>
      </c>
      <c r="D20" s="36">
        <v>0</v>
      </c>
      <c r="E20" s="1"/>
      <c r="F20" s="1"/>
    </row>
    <row r="21" spans="1:6" x14ac:dyDescent="0.2">
      <c r="A21" s="43" t="s">
        <v>133</v>
      </c>
      <c r="B21" s="46" t="s">
        <v>133</v>
      </c>
      <c r="C21" s="47" t="s">
        <v>133</v>
      </c>
      <c r="D21" s="48" t="s">
        <v>133</v>
      </c>
      <c r="E21" s="1"/>
      <c r="F21" s="1"/>
    </row>
    <row r="22" spans="1:6" x14ac:dyDescent="0.2">
      <c r="A22" s="43" t="s">
        <v>133</v>
      </c>
      <c r="B22" s="5" t="s">
        <v>53</v>
      </c>
      <c r="C22" s="49" t="s">
        <v>133</v>
      </c>
      <c r="D22" s="37">
        <v>0</v>
      </c>
      <c r="E22" s="1"/>
      <c r="F22" s="1"/>
    </row>
    <row r="23" spans="1:6" x14ac:dyDescent="0.2">
      <c r="A23" s="43" t="s">
        <v>133</v>
      </c>
      <c r="B23" s="46" t="s">
        <v>133</v>
      </c>
      <c r="C23" s="47" t="s">
        <v>133</v>
      </c>
      <c r="D23" s="48" t="s">
        <v>133</v>
      </c>
      <c r="E23" s="1"/>
      <c r="F23" s="1"/>
    </row>
    <row r="24" spans="1:6" x14ac:dyDescent="0.2">
      <c r="A24" s="43" t="s">
        <v>133</v>
      </c>
      <c r="B24" s="5" t="s">
        <v>54</v>
      </c>
      <c r="C24" s="49" t="s">
        <v>133</v>
      </c>
      <c r="D24" s="38">
        <f>D6+D10+D14+D18+D20+D22</f>
        <v>8.1190914471160003E-2</v>
      </c>
      <c r="E24" s="1"/>
      <c r="F24" s="1"/>
    </row>
    <row r="25" spans="1:6" x14ac:dyDescent="0.2">
      <c r="A25" s="43" t="s">
        <v>133</v>
      </c>
      <c r="B25" s="46" t="s">
        <v>133</v>
      </c>
      <c r="C25" s="47" t="s">
        <v>133</v>
      </c>
      <c r="D25" s="48" t="s">
        <v>133</v>
      </c>
      <c r="E25" s="1"/>
      <c r="F25" s="1"/>
    </row>
    <row r="26" spans="1:6" x14ac:dyDescent="0.2">
      <c r="A26" s="43" t="s">
        <v>133</v>
      </c>
      <c r="B26" s="5" t="s">
        <v>55</v>
      </c>
      <c r="C26" s="49" t="s">
        <v>133</v>
      </c>
      <c r="D26" s="36">
        <f>(D28+D27)/2</f>
        <v>618</v>
      </c>
      <c r="E26" s="1"/>
      <c r="F26" s="1"/>
    </row>
    <row r="27" spans="1:6" x14ac:dyDescent="0.2">
      <c r="A27" s="43" t="s">
        <v>133</v>
      </c>
      <c r="B27" s="45" t="s">
        <v>133</v>
      </c>
      <c r="C27" s="6" t="s">
        <v>56</v>
      </c>
      <c r="D27" s="35">
        <v>736</v>
      </c>
      <c r="E27" s="1"/>
      <c r="F27" s="1"/>
    </row>
    <row r="28" spans="1:6" x14ac:dyDescent="0.2">
      <c r="A28" s="43" t="s">
        <v>133</v>
      </c>
      <c r="B28" s="45" t="s">
        <v>133</v>
      </c>
      <c r="C28" s="6" t="s">
        <v>57</v>
      </c>
      <c r="D28" s="35">
        <f>(264+736)/2</f>
        <v>500</v>
      </c>
      <c r="E28" s="1"/>
      <c r="F28" s="1"/>
    </row>
    <row r="29" spans="1:6" x14ac:dyDescent="0.2">
      <c r="A29" s="43" t="s">
        <v>133</v>
      </c>
      <c r="B29" s="46" t="s">
        <v>133</v>
      </c>
      <c r="C29" s="47" t="s">
        <v>133</v>
      </c>
      <c r="D29" s="48" t="s">
        <v>133</v>
      </c>
      <c r="E29" s="1"/>
      <c r="F29" s="1"/>
    </row>
    <row r="30" spans="1:6" x14ac:dyDescent="0.2">
      <c r="A30" s="43" t="s">
        <v>133</v>
      </c>
      <c r="B30" s="5" t="s">
        <v>58</v>
      </c>
      <c r="C30" s="49" t="s">
        <v>133</v>
      </c>
      <c r="D30" s="39">
        <f>D24/D26</f>
        <v>1.3137688425754045E-4</v>
      </c>
      <c r="E30" s="1"/>
      <c r="F30" s="1"/>
    </row>
    <row r="31" spans="1:6" x14ac:dyDescent="0.2">
      <c r="A31" s="43" t="s">
        <v>133</v>
      </c>
      <c r="B31" s="46" t="s">
        <v>133</v>
      </c>
      <c r="C31" s="47" t="s">
        <v>133</v>
      </c>
      <c r="D31" s="48" t="s">
        <v>133</v>
      </c>
      <c r="E31" s="1"/>
      <c r="F31" s="1"/>
    </row>
    <row r="32" spans="1:6" x14ac:dyDescent="0.2">
      <c r="A32" s="43" t="s">
        <v>133</v>
      </c>
      <c r="B32" s="3" t="s">
        <v>59</v>
      </c>
      <c r="C32" s="47" t="s">
        <v>133</v>
      </c>
      <c r="D32" s="48" t="s">
        <v>133</v>
      </c>
      <c r="E32" s="1"/>
      <c r="F32" s="1"/>
    </row>
    <row r="33" spans="1:6" x14ac:dyDescent="0.2">
      <c r="A33" s="43" t="s">
        <v>133</v>
      </c>
      <c r="B33" s="5" t="s">
        <v>60</v>
      </c>
      <c r="C33" s="49" t="s">
        <v>133</v>
      </c>
      <c r="D33" s="35">
        <v>0</v>
      </c>
      <c r="E33" s="1"/>
      <c r="F33" s="1"/>
    </row>
    <row r="34" spans="1:6" x14ac:dyDescent="0.2">
      <c r="A34" s="43" t="s">
        <v>133</v>
      </c>
      <c r="B34" s="46" t="s">
        <v>133</v>
      </c>
      <c r="C34" s="47" t="s">
        <v>133</v>
      </c>
      <c r="D34" s="48" t="s">
        <v>133</v>
      </c>
      <c r="E34" s="1"/>
      <c r="F34" s="1"/>
    </row>
    <row r="35" spans="1:6" x14ac:dyDescent="0.2">
      <c r="A35" s="43" t="s">
        <v>133</v>
      </c>
      <c r="B35" s="5" t="s">
        <v>61</v>
      </c>
      <c r="C35" s="49" t="s">
        <v>133</v>
      </c>
      <c r="D35" s="34">
        <f>SUM(D36:D44)</f>
        <v>7.8096959601009985E-2</v>
      </c>
      <c r="E35" s="1"/>
      <c r="F35" s="1"/>
    </row>
    <row r="36" spans="1:6" x14ac:dyDescent="0.2">
      <c r="A36" s="43" t="s">
        <v>133</v>
      </c>
      <c r="B36" s="45" t="s">
        <v>133</v>
      </c>
      <c r="C36" s="6" t="s">
        <v>62</v>
      </c>
      <c r="D36" s="35">
        <v>5.1082504511000006E-4</v>
      </c>
      <c r="E36" s="1"/>
      <c r="F36" s="1"/>
    </row>
    <row r="37" spans="1:6" x14ac:dyDescent="0.2">
      <c r="A37" s="43" t="s">
        <v>133</v>
      </c>
      <c r="B37" s="45" t="s">
        <v>133</v>
      </c>
      <c r="C37" s="6" t="s">
        <v>63</v>
      </c>
      <c r="D37" s="35">
        <v>3.2102150325E-4</v>
      </c>
      <c r="E37" s="1"/>
      <c r="F37" s="1"/>
    </row>
    <row r="38" spans="1:6" x14ac:dyDescent="0.2">
      <c r="A38" s="43" t="s">
        <v>133</v>
      </c>
      <c r="B38" s="45" t="s">
        <v>133</v>
      </c>
      <c r="C38" s="6" t="s">
        <v>64</v>
      </c>
      <c r="D38" s="35">
        <v>0</v>
      </c>
      <c r="E38" s="1"/>
      <c r="F38" s="1"/>
    </row>
    <row r="39" spans="1:6" x14ac:dyDescent="0.2">
      <c r="A39" s="43" t="s">
        <v>133</v>
      </c>
      <c r="B39" s="45" t="s">
        <v>133</v>
      </c>
      <c r="C39" s="6" t="s">
        <v>65</v>
      </c>
      <c r="D39" s="35">
        <v>0</v>
      </c>
      <c r="E39" s="1"/>
      <c r="F39" s="1"/>
    </row>
    <row r="40" spans="1:6" x14ac:dyDescent="0.2">
      <c r="A40" s="43" t="s">
        <v>133</v>
      </c>
      <c r="B40" s="45" t="s">
        <v>133</v>
      </c>
      <c r="C40" s="6" t="s">
        <v>66</v>
      </c>
      <c r="D40" s="35">
        <v>2.7499999999999998E-3</v>
      </c>
      <c r="E40" s="1"/>
      <c r="F40" s="1"/>
    </row>
    <row r="41" spans="1:6" x14ac:dyDescent="0.2">
      <c r="A41" s="43" t="s">
        <v>133</v>
      </c>
      <c r="B41" s="45" t="s">
        <v>133</v>
      </c>
      <c r="C41" s="6" t="s">
        <v>67</v>
      </c>
      <c r="D41" s="35">
        <v>5.3916292622419988E-2</v>
      </c>
      <c r="E41" s="1"/>
      <c r="F41" s="1"/>
    </row>
    <row r="42" spans="1:6" x14ac:dyDescent="0.2">
      <c r="A42" s="43" t="s">
        <v>133</v>
      </c>
      <c r="B42" s="45" t="s">
        <v>133</v>
      </c>
      <c r="C42" s="6" t="s">
        <v>68</v>
      </c>
      <c r="D42" s="35">
        <v>0</v>
      </c>
      <c r="E42" s="1"/>
      <c r="F42" s="1"/>
    </row>
    <row r="43" spans="1:6" x14ac:dyDescent="0.2">
      <c r="A43" s="43" t="s">
        <v>133</v>
      </c>
      <c r="B43" s="45" t="s">
        <v>133</v>
      </c>
      <c r="C43" s="6" t="s">
        <v>69</v>
      </c>
      <c r="D43" s="35">
        <v>2.0598820430230001E-2</v>
      </c>
      <c r="E43" s="1"/>
      <c r="F43" s="1"/>
    </row>
    <row r="44" spans="1:6" x14ac:dyDescent="0.2">
      <c r="A44" s="43" t="s">
        <v>133</v>
      </c>
      <c r="B44" s="45" t="s">
        <v>133</v>
      </c>
      <c r="C44" s="6" t="s">
        <v>70</v>
      </c>
      <c r="D44" s="35">
        <v>0</v>
      </c>
      <c r="E44" s="1"/>
      <c r="F44" s="1"/>
    </row>
    <row r="45" spans="1:6" x14ac:dyDescent="0.2">
      <c r="A45" s="43" t="s">
        <v>133</v>
      </c>
      <c r="B45" s="46" t="s">
        <v>133</v>
      </c>
      <c r="C45" s="47" t="s">
        <v>133</v>
      </c>
      <c r="D45" s="48" t="s">
        <v>133</v>
      </c>
      <c r="E45" s="1"/>
      <c r="F45" s="1"/>
    </row>
    <row r="46" spans="1:6" x14ac:dyDescent="0.2">
      <c r="A46" s="43" t="s">
        <v>133</v>
      </c>
      <c r="B46" s="5" t="s">
        <v>71</v>
      </c>
      <c r="C46" s="49" t="s">
        <v>133</v>
      </c>
      <c r="D46" s="39">
        <v>1.5604964662222832E-4</v>
      </c>
      <c r="E46" s="1"/>
      <c r="F46" s="1"/>
    </row>
    <row r="47" spans="1:6" x14ac:dyDescent="0.2">
      <c r="A47" s="43" t="s">
        <v>133</v>
      </c>
      <c r="B47" s="46" t="s">
        <v>133</v>
      </c>
      <c r="C47" s="47" t="s">
        <v>133</v>
      </c>
      <c r="D47" s="48" t="s">
        <v>133</v>
      </c>
      <c r="E47" s="1"/>
      <c r="F47" s="2"/>
    </row>
    <row r="48" spans="1:6" x14ac:dyDescent="0.2">
      <c r="A48" s="43" t="s">
        <v>133</v>
      </c>
      <c r="B48" s="5" t="s">
        <v>72</v>
      </c>
      <c r="C48" s="49" t="s">
        <v>133</v>
      </c>
      <c r="D48" s="39">
        <v>1E-3</v>
      </c>
      <c r="E48" s="1"/>
      <c r="F48" s="1"/>
    </row>
    <row r="49" spans="1:6" x14ac:dyDescent="0.2">
      <c r="A49" s="43" t="s">
        <v>133</v>
      </c>
      <c r="B49" s="46" t="s">
        <v>133</v>
      </c>
      <c r="C49" s="47" t="s">
        <v>133</v>
      </c>
      <c r="D49" s="48" t="s">
        <v>133</v>
      </c>
      <c r="E49" s="1"/>
      <c r="F49" s="1"/>
    </row>
    <row r="50" spans="1:6" x14ac:dyDescent="0.2">
      <c r="A50" s="43" t="s">
        <v>133</v>
      </c>
      <c r="B50" s="5" t="s">
        <v>73</v>
      </c>
      <c r="C50" s="49" t="s">
        <v>133</v>
      </c>
      <c r="D50" s="40">
        <f>D48-D46</f>
        <v>8.439503533777717E-4</v>
      </c>
      <c r="E50" s="1"/>
      <c r="F50" s="1"/>
    </row>
    <row r="51" spans="1:6" x14ac:dyDescent="0.2">
      <c r="A51" s="43" t="s">
        <v>133</v>
      </c>
      <c r="B51" s="46" t="s">
        <v>133</v>
      </c>
      <c r="C51" s="47" t="s">
        <v>133</v>
      </c>
      <c r="D51" s="48" t="s">
        <v>133</v>
      </c>
      <c r="E51" s="1"/>
      <c r="F51" s="1"/>
    </row>
    <row r="52" spans="1:6" x14ac:dyDescent="0.2">
      <c r="A52" s="43" t="s">
        <v>133</v>
      </c>
      <c r="B52" s="5" t="s">
        <v>74</v>
      </c>
      <c r="C52" s="6" t="s">
        <v>75</v>
      </c>
      <c r="D52" s="35">
        <v>0</v>
      </c>
      <c r="E52" s="1"/>
      <c r="F52" s="1"/>
    </row>
    <row r="53" spans="1:6" x14ac:dyDescent="0.2">
      <c r="A53" s="43" t="s">
        <v>133</v>
      </c>
      <c r="B53" s="45" t="s">
        <v>133</v>
      </c>
      <c r="C53" s="6" t="s">
        <v>76</v>
      </c>
      <c r="D53" s="39">
        <f>(D35-D52)/D28</f>
        <v>1.5619391920201997E-4</v>
      </c>
      <c r="E53" s="1"/>
      <c r="F53" s="1"/>
    </row>
    <row r="54" spans="1:6" x14ac:dyDescent="0.2">
      <c r="A54" s="43" t="s">
        <v>133</v>
      </c>
      <c r="B54" s="46" t="s">
        <v>133</v>
      </c>
      <c r="C54" s="47" t="s">
        <v>133</v>
      </c>
      <c r="D54" s="48" t="s">
        <v>133</v>
      </c>
      <c r="E54" s="1"/>
      <c r="F54" s="1"/>
    </row>
    <row r="55" spans="1:6" x14ac:dyDescent="0.2">
      <c r="A55" s="43" t="s">
        <v>133</v>
      </c>
      <c r="B55" s="3" t="s">
        <v>77</v>
      </c>
      <c r="C55" s="47" t="s">
        <v>133</v>
      </c>
      <c r="D55" s="48" t="s">
        <v>133</v>
      </c>
      <c r="E55" s="1"/>
      <c r="F55" s="1"/>
    </row>
    <row r="56" spans="1:6" x14ac:dyDescent="0.2">
      <c r="A56" s="43" t="s">
        <v>133</v>
      </c>
      <c r="B56" s="46" t="s">
        <v>133</v>
      </c>
      <c r="C56" s="47" t="s">
        <v>133</v>
      </c>
      <c r="D56" s="48" t="s">
        <v>133</v>
      </c>
      <c r="E56" s="1"/>
      <c r="F56" s="1"/>
    </row>
    <row r="57" spans="1:6" x14ac:dyDescent="0.2">
      <c r="A57" s="43" t="s">
        <v>133</v>
      </c>
      <c r="B57" s="5" t="s">
        <v>78</v>
      </c>
      <c r="C57" s="49" t="s">
        <v>133</v>
      </c>
      <c r="D57" s="41">
        <f>D24+D35-D52</f>
        <v>0.15928787407216999</v>
      </c>
      <c r="E57" s="1"/>
      <c r="F57" s="1"/>
    </row>
    <row r="58" spans="1:6" x14ac:dyDescent="0.2">
      <c r="A58" s="43" t="s">
        <v>133</v>
      </c>
      <c r="B58" s="46" t="s">
        <v>133</v>
      </c>
      <c r="C58" s="47" t="s">
        <v>133</v>
      </c>
      <c r="D58" s="48" t="s">
        <v>133</v>
      </c>
      <c r="E58" s="1"/>
      <c r="F58" s="1"/>
    </row>
    <row r="59" spans="1:6" x14ac:dyDescent="0.2">
      <c r="A59" s="43" t="s">
        <v>133</v>
      </c>
      <c r="B59" s="5" t="s">
        <v>79</v>
      </c>
      <c r="C59" s="49" t="s">
        <v>133</v>
      </c>
      <c r="D59" s="39">
        <f>D57/D26</f>
        <v>2.5774736904881875E-4</v>
      </c>
      <c r="E59" s="1"/>
      <c r="F59" s="1"/>
    </row>
    <row r="60" spans="1:6" x14ac:dyDescent="0.2">
      <c r="A60" s="43" t="s">
        <v>133</v>
      </c>
      <c r="B60" s="46" t="s">
        <v>133</v>
      </c>
      <c r="C60" s="47" t="s">
        <v>133</v>
      </c>
      <c r="D60" s="48" t="s">
        <v>133</v>
      </c>
      <c r="E60" s="1"/>
      <c r="F60" s="1"/>
    </row>
    <row r="61" spans="1:6" x14ac:dyDescent="0.2">
      <c r="A61" s="43" t="s">
        <v>133</v>
      </c>
      <c r="B61" s="3" t="s">
        <v>80</v>
      </c>
      <c r="C61" s="47" t="s">
        <v>133</v>
      </c>
      <c r="D61" s="48" t="s">
        <v>133</v>
      </c>
      <c r="E61" s="1"/>
      <c r="F61" s="1"/>
    </row>
    <row r="62" spans="1:6" x14ac:dyDescent="0.2">
      <c r="A62" s="43" t="s">
        <v>133</v>
      </c>
      <c r="B62" s="5" t="s">
        <v>81</v>
      </c>
      <c r="C62" s="49" t="s">
        <v>133</v>
      </c>
      <c r="D62" s="39">
        <v>1E-3</v>
      </c>
      <c r="E62" s="1"/>
      <c r="F62" s="1"/>
    </row>
    <row r="63" spans="1:6" ht="15" thickBot="1" x14ac:dyDescent="0.25">
      <c r="A63" s="43" t="s">
        <v>133</v>
      </c>
      <c r="B63" s="7" t="s">
        <v>82</v>
      </c>
      <c r="C63" s="50" t="s">
        <v>133</v>
      </c>
      <c r="D63" s="42">
        <f>D62+D30</f>
        <v>1.1313768842575404E-3</v>
      </c>
      <c r="E63" s="1"/>
      <c r="F63" s="1"/>
    </row>
  </sheetData>
  <conditionalFormatting sqref="D50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6" width="9" hidden="1" customWidth="1"/>
    <col min="7" max="7" width="9.625" hidden="1" customWidth="1"/>
    <col min="8" max="52" width="0" hidden="1" customWidth="1"/>
    <col min="53" max="16384" width="9" hidden="1"/>
  </cols>
  <sheetData>
    <row r="1" spans="1:7" ht="15" x14ac:dyDescent="0.25">
      <c r="A1" s="1"/>
      <c r="B1" s="22" t="s">
        <v>116</v>
      </c>
      <c r="D1" s="1"/>
      <c r="E1" s="1"/>
      <c r="F1" s="1"/>
      <c r="G1" s="1"/>
    </row>
    <row r="2" spans="1:7" x14ac:dyDescent="0.2">
      <c r="A2" s="1"/>
      <c r="B2" s="23" t="s">
        <v>117</v>
      </c>
      <c r="C2" s="24"/>
      <c r="D2" s="27">
        <v>45291</v>
      </c>
      <c r="E2" s="1"/>
      <c r="F2" s="1"/>
    </row>
    <row r="3" spans="1:7" ht="15.75" x14ac:dyDescent="0.25">
      <c r="A3" s="1"/>
      <c r="B3" s="25" t="s">
        <v>128</v>
      </c>
      <c r="C3" s="28"/>
      <c r="D3" s="1"/>
      <c r="E3" s="1"/>
      <c r="F3" s="1"/>
    </row>
    <row r="4" spans="1:7" x14ac:dyDescent="0.2">
      <c r="A4" s="1"/>
      <c r="B4" s="3"/>
      <c r="C4" s="4"/>
      <c r="D4" s="26" t="s">
        <v>41</v>
      </c>
      <c r="E4" s="1"/>
      <c r="F4" s="1"/>
    </row>
    <row r="5" spans="1:7" x14ac:dyDescent="0.2">
      <c r="A5" s="1"/>
      <c r="B5" s="32" t="s">
        <v>40</v>
      </c>
      <c r="C5" s="33"/>
      <c r="D5" s="31"/>
      <c r="E5" s="1"/>
      <c r="F5" s="1"/>
    </row>
    <row r="6" spans="1:7" x14ac:dyDescent="0.2">
      <c r="A6" s="43" t="s">
        <v>133</v>
      </c>
      <c r="B6" s="5" t="s">
        <v>42</v>
      </c>
      <c r="C6" s="44" t="s">
        <v>134</v>
      </c>
      <c r="D6" s="75" t="s">
        <v>144</v>
      </c>
      <c r="E6" s="1"/>
      <c r="F6" s="1"/>
    </row>
    <row r="7" spans="1:7" x14ac:dyDescent="0.2">
      <c r="A7" s="43" t="s">
        <v>133</v>
      </c>
      <c r="B7" s="45" t="s">
        <v>133</v>
      </c>
      <c r="C7" s="6" t="s">
        <v>43</v>
      </c>
      <c r="D7" s="35">
        <v>0</v>
      </c>
      <c r="E7" s="1"/>
      <c r="F7" s="1"/>
    </row>
    <row r="8" spans="1:7" x14ac:dyDescent="0.2">
      <c r="A8" s="43" t="s">
        <v>133</v>
      </c>
      <c r="B8" s="45" t="s">
        <v>133</v>
      </c>
      <c r="C8" s="6" t="s">
        <v>44</v>
      </c>
      <c r="D8" s="35">
        <v>4.9171000000000014</v>
      </c>
      <c r="E8" s="1"/>
      <c r="F8" s="1"/>
    </row>
    <row r="9" spans="1:7" x14ac:dyDescent="0.2">
      <c r="A9" s="43" t="s">
        <v>133</v>
      </c>
      <c r="B9" s="46" t="s">
        <v>133</v>
      </c>
      <c r="C9" s="47" t="s">
        <v>133</v>
      </c>
      <c r="D9" s="48" t="s">
        <v>133</v>
      </c>
      <c r="E9" s="1"/>
      <c r="F9" s="1"/>
    </row>
    <row r="10" spans="1:7" x14ac:dyDescent="0.2">
      <c r="A10" s="43" t="s">
        <v>133</v>
      </c>
      <c r="B10" s="5" t="s">
        <v>45</v>
      </c>
      <c r="C10" s="49" t="s">
        <v>133</v>
      </c>
      <c r="D10" s="34">
        <f>SUM(D11:D12)</f>
        <v>0</v>
      </c>
      <c r="E10" s="1"/>
      <c r="F10" s="1"/>
    </row>
    <row r="11" spans="1:7" x14ac:dyDescent="0.2">
      <c r="A11" s="43" t="s">
        <v>133</v>
      </c>
      <c r="B11" s="45" t="s">
        <v>133</v>
      </c>
      <c r="C11" s="6" t="s">
        <v>46</v>
      </c>
      <c r="D11" s="35">
        <v>0</v>
      </c>
      <c r="E11" s="1"/>
      <c r="F11" s="1"/>
    </row>
    <row r="12" spans="1:7" x14ac:dyDescent="0.2">
      <c r="A12" s="43" t="s">
        <v>133</v>
      </c>
      <c r="B12" s="45" t="s">
        <v>133</v>
      </c>
      <c r="C12" s="6" t="s">
        <v>47</v>
      </c>
      <c r="D12" s="35">
        <v>0</v>
      </c>
      <c r="E12" s="1"/>
      <c r="F12" s="1"/>
    </row>
    <row r="13" spans="1:7" x14ac:dyDescent="0.2">
      <c r="A13" s="43" t="s">
        <v>133</v>
      </c>
      <c r="B13" s="46" t="s">
        <v>133</v>
      </c>
      <c r="C13" s="47" t="s">
        <v>133</v>
      </c>
      <c r="D13" s="48" t="s">
        <v>133</v>
      </c>
      <c r="E13" s="1"/>
      <c r="F13" s="1"/>
    </row>
    <row r="14" spans="1:7" x14ac:dyDescent="0.2">
      <c r="A14" s="43" t="s">
        <v>133</v>
      </c>
      <c r="B14" s="5" t="s">
        <v>48</v>
      </c>
      <c r="C14" s="49" t="s">
        <v>133</v>
      </c>
      <c r="D14" s="34">
        <f>SUM(D15:D16)</f>
        <v>0</v>
      </c>
      <c r="E14" s="1"/>
      <c r="F14" s="1"/>
    </row>
    <row r="15" spans="1:7" x14ac:dyDescent="0.2">
      <c r="A15" s="43" t="s">
        <v>133</v>
      </c>
      <c r="B15" s="45" t="s">
        <v>133</v>
      </c>
      <c r="C15" s="6" t="s">
        <v>49</v>
      </c>
      <c r="D15" s="35">
        <v>0</v>
      </c>
      <c r="E15" s="1"/>
      <c r="F15" s="1"/>
    </row>
    <row r="16" spans="1:7" x14ac:dyDescent="0.2">
      <c r="A16" s="43" t="s">
        <v>133</v>
      </c>
      <c r="B16" s="45" t="s">
        <v>133</v>
      </c>
      <c r="C16" s="6" t="s">
        <v>50</v>
      </c>
      <c r="D16" s="35">
        <v>0</v>
      </c>
      <c r="E16" s="1"/>
      <c r="F16" s="1"/>
    </row>
    <row r="17" spans="1:6" x14ac:dyDescent="0.2">
      <c r="A17" s="43" t="s">
        <v>133</v>
      </c>
      <c r="B17" s="46" t="s">
        <v>133</v>
      </c>
      <c r="C17" s="47" t="s">
        <v>133</v>
      </c>
      <c r="D17" s="48" t="s">
        <v>133</v>
      </c>
      <c r="E17" s="1"/>
      <c r="F17" s="1"/>
    </row>
    <row r="18" spans="1:6" x14ac:dyDescent="0.2">
      <c r="A18" s="43" t="s">
        <v>133</v>
      </c>
      <c r="B18" s="5" t="s">
        <v>51</v>
      </c>
      <c r="C18" s="49" t="s">
        <v>133</v>
      </c>
      <c r="D18" s="36">
        <v>0.82414999999999994</v>
      </c>
      <c r="E18" s="1"/>
      <c r="F18" s="1"/>
    </row>
    <row r="19" spans="1:6" x14ac:dyDescent="0.2">
      <c r="A19" s="43" t="s">
        <v>133</v>
      </c>
      <c r="B19" s="46" t="s">
        <v>133</v>
      </c>
      <c r="C19" s="47" t="s">
        <v>133</v>
      </c>
      <c r="D19" s="48" t="s">
        <v>133</v>
      </c>
      <c r="E19" s="1"/>
      <c r="F19" s="1"/>
    </row>
    <row r="20" spans="1:6" x14ac:dyDescent="0.2">
      <c r="A20" s="43" t="s">
        <v>133</v>
      </c>
      <c r="B20" s="5" t="s">
        <v>52</v>
      </c>
      <c r="C20" s="49" t="s">
        <v>133</v>
      </c>
      <c r="D20" s="36">
        <v>0</v>
      </c>
      <c r="E20" s="1"/>
      <c r="F20" s="1"/>
    </row>
    <row r="21" spans="1:6" x14ac:dyDescent="0.2">
      <c r="A21" s="43" t="s">
        <v>133</v>
      </c>
      <c r="B21" s="46" t="s">
        <v>133</v>
      </c>
      <c r="C21" s="47" t="s">
        <v>133</v>
      </c>
      <c r="D21" s="48" t="s">
        <v>133</v>
      </c>
      <c r="E21" s="1"/>
      <c r="F21" s="1"/>
    </row>
    <row r="22" spans="1:6" x14ac:dyDescent="0.2">
      <c r="A22" s="43" t="s">
        <v>133</v>
      </c>
      <c r="B22" s="5" t="s">
        <v>53</v>
      </c>
      <c r="C22" s="49" t="s">
        <v>133</v>
      </c>
      <c r="D22" s="37">
        <v>0</v>
      </c>
      <c r="E22" s="1"/>
      <c r="F22" s="1"/>
    </row>
    <row r="23" spans="1:6" x14ac:dyDescent="0.2">
      <c r="A23" s="43" t="s">
        <v>133</v>
      </c>
      <c r="B23" s="46" t="s">
        <v>133</v>
      </c>
      <c r="C23" s="47" t="s">
        <v>133</v>
      </c>
      <c r="D23" s="48" t="s">
        <v>133</v>
      </c>
      <c r="E23" s="1"/>
      <c r="F23" s="1"/>
    </row>
    <row r="24" spans="1:6" x14ac:dyDescent="0.2">
      <c r="A24" s="43" t="s">
        <v>133</v>
      </c>
      <c r="B24" s="5" t="s">
        <v>54</v>
      </c>
      <c r="C24" s="49" t="s">
        <v>133</v>
      </c>
      <c r="D24" s="38">
        <f>D6+D10+D14+D18+D20+D22</f>
        <v>5.8241499999999995</v>
      </c>
      <c r="E24" s="1"/>
      <c r="F24" s="1"/>
    </row>
    <row r="25" spans="1:6" x14ac:dyDescent="0.2">
      <c r="A25" s="43" t="s">
        <v>133</v>
      </c>
      <c r="B25" s="46" t="s">
        <v>133</v>
      </c>
      <c r="C25" s="47" t="s">
        <v>133</v>
      </c>
      <c r="D25" s="48" t="s">
        <v>133</v>
      </c>
      <c r="E25" s="1"/>
      <c r="F25" s="1"/>
    </row>
    <row r="26" spans="1:6" x14ac:dyDescent="0.2">
      <c r="A26" s="43" t="s">
        <v>133</v>
      </c>
      <c r="B26" s="5" t="s">
        <v>55</v>
      </c>
      <c r="C26" s="49" t="s">
        <v>133</v>
      </c>
      <c r="D26" s="36">
        <f>(D28+D27)/2</f>
        <v>4677.5</v>
      </c>
      <c r="E26" s="1"/>
      <c r="F26" s="1"/>
    </row>
    <row r="27" spans="1:6" x14ac:dyDescent="0.2">
      <c r="A27" s="43" t="s">
        <v>133</v>
      </c>
      <c r="B27" s="45" t="s">
        <v>133</v>
      </c>
      <c r="C27" s="6" t="s">
        <v>56</v>
      </c>
      <c r="D27" s="35">
        <v>5579</v>
      </c>
      <c r="E27" s="1"/>
      <c r="F27" s="1"/>
    </row>
    <row r="28" spans="1:6" x14ac:dyDescent="0.2">
      <c r="A28" s="43" t="s">
        <v>133</v>
      </c>
      <c r="B28" s="45" t="s">
        <v>133</v>
      </c>
      <c r="C28" s="6" t="s">
        <v>57</v>
      </c>
      <c r="D28" s="35">
        <f>(1973+5579)/2</f>
        <v>3776</v>
      </c>
      <c r="E28" s="1"/>
      <c r="F28" s="1"/>
    </row>
    <row r="29" spans="1:6" x14ac:dyDescent="0.2">
      <c r="A29" s="43" t="s">
        <v>133</v>
      </c>
      <c r="B29" s="46" t="s">
        <v>133</v>
      </c>
      <c r="C29" s="47" t="s">
        <v>133</v>
      </c>
      <c r="D29" s="48" t="s">
        <v>133</v>
      </c>
      <c r="E29" s="1"/>
      <c r="F29" s="1"/>
    </row>
    <row r="30" spans="1:6" x14ac:dyDescent="0.2">
      <c r="A30" s="43" t="s">
        <v>133</v>
      </c>
      <c r="B30" s="5" t="s">
        <v>58</v>
      </c>
      <c r="C30" s="49" t="s">
        <v>133</v>
      </c>
      <c r="D30" s="39">
        <f>D24/D26</f>
        <v>1.2451416354890433E-3</v>
      </c>
      <c r="E30" s="1"/>
      <c r="F30" s="1"/>
    </row>
    <row r="31" spans="1:6" x14ac:dyDescent="0.2">
      <c r="A31" s="43" t="s">
        <v>133</v>
      </c>
      <c r="B31" s="46" t="s">
        <v>133</v>
      </c>
      <c r="C31" s="47" t="s">
        <v>133</v>
      </c>
      <c r="D31" s="48" t="s">
        <v>133</v>
      </c>
      <c r="E31" s="1"/>
      <c r="F31" s="1"/>
    </row>
    <row r="32" spans="1:6" x14ac:dyDescent="0.2">
      <c r="A32" s="43" t="s">
        <v>133</v>
      </c>
      <c r="B32" s="3" t="s">
        <v>59</v>
      </c>
      <c r="C32" s="47" t="s">
        <v>133</v>
      </c>
      <c r="D32" s="48" t="s">
        <v>133</v>
      </c>
      <c r="E32" s="1"/>
      <c r="F32" s="1"/>
    </row>
    <row r="33" spans="1:6" x14ac:dyDescent="0.2">
      <c r="A33" s="43" t="s">
        <v>133</v>
      </c>
      <c r="B33" s="5" t="s">
        <v>60</v>
      </c>
      <c r="C33" s="49" t="s">
        <v>133</v>
      </c>
      <c r="D33" s="35">
        <v>0</v>
      </c>
      <c r="E33" s="1"/>
      <c r="F33" s="1"/>
    </row>
    <row r="34" spans="1:6" x14ac:dyDescent="0.2">
      <c r="A34" s="43" t="s">
        <v>133</v>
      </c>
      <c r="B34" s="46" t="s">
        <v>133</v>
      </c>
      <c r="C34" s="47" t="s">
        <v>133</v>
      </c>
      <c r="D34" s="48" t="s">
        <v>133</v>
      </c>
      <c r="E34" s="1"/>
      <c r="F34" s="1"/>
    </row>
    <row r="35" spans="1:6" x14ac:dyDescent="0.2">
      <c r="A35" s="43" t="s">
        <v>133</v>
      </c>
      <c r="B35" s="5" t="s">
        <v>61</v>
      </c>
      <c r="C35" s="49" t="s">
        <v>133</v>
      </c>
      <c r="D35" s="34">
        <f>SUM(D36:D44)</f>
        <v>0.9795100000000001</v>
      </c>
      <c r="E35" s="1"/>
      <c r="F35" s="1"/>
    </row>
    <row r="36" spans="1:6" x14ac:dyDescent="0.2">
      <c r="A36" s="43" t="s">
        <v>133</v>
      </c>
      <c r="B36" s="45" t="s">
        <v>133</v>
      </c>
      <c r="C36" s="6" t="s">
        <v>62</v>
      </c>
      <c r="D36" s="35">
        <v>0</v>
      </c>
      <c r="E36" s="1"/>
      <c r="F36" s="1"/>
    </row>
    <row r="37" spans="1:6" x14ac:dyDescent="0.2">
      <c r="A37" s="43" t="s">
        <v>133</v>
      </c>
      <c r="B37" s="45" t="s">
        <v>133</v>
      </c>
      <c r="C37" s="6" t="s">
        <v>63</v>
      </c>
      <c r="D37" s="35">
        <v>0</v>
      </c>
      <c r="E37" s="1"/>
      <c r="F37" s="1"/>
    </row>
    <row r="38" spans="1:6" x14ac:dyDescent="0.2">
      <c r="A38" s="43" t="s">
        <v>133</v>
      </c>
      <c r="B38" s="45" t="s">
        <v>133</v>
      </c>
      <c r="C38" s="6" t="s">
        <v>64</v>
      </c>
      <c r="D38" s="35">
        <v>0</v>
      </c>
      <c r="E38" s="1"/>
      <c r="F38" s="1"/>
    </row>
    <row r="39" spans="1:6" x14ac:dyDescent="0.2">
      <c r="A39" s="43" t="s">
        <v>133</v>
      </c>
      <c r="B39" s="45" t="s">
        <v>133</v>
      </c>
      <c r="C39" s="6" t="s">
        <v>65</v>
      </c>
      <c r="D39" s="35">
        <v>0</v>
      </c>
      <c r="E39" s="1"/>
      <c r="F39" s="1"/>
    </row>
    <row r="40" spans="1:6" x14ac:dyDescent="0.2">
      <c r="A40" s="43" t="s">
        <v>133</v>
      </c>
      <c r="B40" s="45" t="s">
        <v>133</v>
      </c>
      <c r="C40" s="6" t="s">
        <v>66</v>
      </c>
      <c r="D40" s="35">
        <v>5.3519999999999998E-2</v>
      </c>
      <c r="E40" s="1"/>
      <c r="F40" s="1"/>
    </row>
    <row r="41" spans="1:6" x14ac:dyDescent="0.2">
      <c r="A41" s="43" t="s">
        <v>133</v>
      </c>
      <c r="B41" s="45" t="s">
        <v>133</v>
      </c>
      <c r="C41" s="6" t="s">
        <v>67</v>
      </c>
      <c r="D41" s="35">
        <v>0.92599000000000009</v>
      </c>
      <c r="E41" s="1"/>
      <c r="F41" s="1"/>
    </row>
    <row r="42" spans="1:6" x14ac:dyDescent="0.2">
      <c r="A42" s="43" t="s">
        <v>133</v>
      </c>
      <c r="B42" s="45" t="s">
        <v>133</v>
      </c>
      <c r="C42" s="6" t="s">
        <v>68</v>
      </c>
      <c r="D42" s="35">
        <v>0</v>
      </c>
      <c r="E42" s="1"/>
      <c r="F42" s="1"/>
    </row>
    <row r="43" spans="1:6" x14ac:dyDescent="0.2">
      <c r="A43" s="43" t="s">
        <v>133</v>
      </c>
      <c r="B43" s="45" t="s">
        <v>133</v>
      </c>
      <c r="C43" s="6" t="s">
        <v>69</v>
      </c>
      <c r="D43" s="35">
        <v>0</v>
      </c>
      <c r="E43" s="1"/>
      <c r="F43" s="1"/>
    </row>
    <row r="44" spans="1:6" x14ac:dyDescent="0.2">
      <c r="A44" s="43" t="s">
        <v>133</v>
      </c>
      <c r="B44" s="45" t="s">
        <v>133</v>
      </c>
      <c r="C44" s="6" t="s">
        <v>70</v>
      </c>
      <c r="D44" s="35">
        <v>0</v>
      </c>
      <c r="E44" s="1"/>
      <c r="F44" s="1"/>
    </row>
    <row r="45" spans="1:6" x14ac:dyDescent="0.2">
      <c r="A45" s="43" t="s">
        <v>133</v>
      </c>
      <c r="B45" s="46" t="s">
        <v>133</v>
      </c>
      <c r="C45" s="47" t="s">
        <v>133</v>
      </c>
      <c r="D45" s="48" t="s">
        <v>133</v>
      </c>
      <c r="E45" s="1"/>
      <c r="F45" s="1"/>
    </row>
    <row r="46" spans="1:6" x14ac:dyDescent="0.2">
      <c r="A46" s="43" t="s">
        <v>133</v>
      </c>
      <c r="B46" s="5" t="s">
        <v>71</v>
      </c>
      <c r="C46" s="49" t="s">
        <v>133</v>
      </c>
      <c r="D46" s="39">
        <v>2.5939397298578647E-4</v>
      </c>
      <c r="E46" s="1"/>
      <c r="F46" s="1"/>
    </row>
    <row r="47" spans="1:6" x14ac:dyDescent="0.2">
      <c r="A47" s="43" t="s">
        <v>133</v>
      </c>
      <c r="B47" s="46" t="s">
        <v>133</v>
      </c>
      <c r="C47" s="47" t="s">
        <v>133</v>
      </c>
      <c r="D47" s="48" t="s">
        <v>133</v>
      </c>
      <c r="E47" s="1"/>
      <c r="F47" s="2"/>
    </row>
    <row r="48" spans="1:6" x14ac:dyDescent="0.2">
      <c r="A48" s="43" t="s">
        <v>133</v>
      </c>
      <c r="B48" s="5" t="s">
        <v>72</v>
      </c>
      <c r="C48" s="49" t="s">
        <v>133</v>
      </c>
      <c r="D48" s="39">
        <v>1.2999999999999999E-3</v>
      </c>
      <c r="E48" s="1"/>
      <c r="F48" s="1"/>
    </row>
    <row r="49" spans="1:6" x14ac:dyDescent="0.2">
      <c r="A49" s="43" t="s">
        <v>133</v>
      </c>
      <c r="B49" s="46" t="s">
        <v>133</v>
      </c>
      <c r="C49" s="47" t="s">
        <v>133</v>
      </c>
      <c r="D49" s="48" t="s">
        <v>133</v>
      </c>
      <c r="E49" s="1"/>
      <c r="F49" s="1"/>
    </row>
    <row r="50" spans="1:6" x14ac:dyDescent="0.2">
      <c r="A50" s="43" t="s">
        <v>133</v>
      </c>
      <c r="B50" s="5" t="s">
        <v>73</v>
      </c>
      <c r="C50" s="49" t="s">
        <v>133</v>
      </c>
      <c r="D50" s="40">
        <f>D48-D46</f>
        <v>1.0406060270142135E-3</v>
      </c>
      <c r="E50" s="1"/>
      <c r="F50" s="1"/>
    </row>
    <row r="51" spans="1:6" x14ac:dyDescent="0.2">
      <c r="A51" s="43" t="s">
        <v>133</v>
      </c>
      <c r="B51" s="46" t="s">
        <v>133</v>
      </c>
      <c r="C51" s="47" t="s">
        <v>133</v>
      </c>
      <c r="D51" s="48" t="s">
        <v>133</v>
      </c>
      <c r="E51" s="1"/>
      <c r="F51" s="1"/>
    </row>
    <row r="52" spans="1:6" x14ac:dyDescent="0.2">
      <c r="A52" s="43" t="s">
        <v>133</v>
      </c>
      <c r="B52" s="5" t="s">
        <v>74</v>
      </c>
      <c r="C52" s="6" t="s">
        <v>75</v>
      </c>
      <c r="D52" s="35">
        <v>0</v>
      </c>
      <c r="E52" s="1"/>
      <c r="F52" s="1"/>
    </row>
    <row r="53" spans="1:6" x14ac:dyDescent="0.2">
      <c r="A53" s="43" t="s">
        <v>133</v>
      </c>
      <c r="B53" s="45" t="s">
        <v>133</v>
      </c>
      <c r="C53" s="6" t="s">
        <v>76</v>
      </c>
      <c r="D53" s="39">
        <f>(D35-D52)/D28</f>
        <v>2.5940413135593223E-4</v>
      </c>
      <c r="E53" s="1"/>
      <c r="F53" s="1"/>
    </row>
    <row r="54" spans="1:6" x14ac:dyDescent="0.2">
      <c r="A54" s="43" t="s">
        <v>133</v>
      </c>
      <c r="B54" s="46" t="s">
        <v>133</v>
      </c>
      <c r="C54" s="47" t="s">
        <v>133</v>
      </c>
      <c r="D54" s="48" t="s">
        <v>133</v>
      </c>
      <c r="E54" s="1"/>
      <c r="F54" s="1"/>
    </row>
    <row r="55" spans="1:6" x14ac:dyDescent="0.2">
      <c r="A55" s="43" t="s">
        <v>133</v>
      </c>
      <c r="B55" s="3" t="s">
        <v>77</v>
      </c>
      <c r="C55" s="47" t="s">
        <v>133</v>
      </c>
      <c r="D55" s="48" t="s">
        <v>133</v>
      </c>
      <c r="E55" s="1"/>
      <c r="F55" s="1"/>
    </row>
    <row r="56" spans="1:6" x14ac:dyDescent="0.2">
      <c r="A56" s="43" t="s">
        <v>133</v>
      </c>
      <c r="B56" s="46" t="s">
        <v>133</v>
      </c>
      <c r="C56" s="47" t="s">
        <v>133</v>
      </c>
      <c r="D56" s="48" t="s">
        <v>133</v>
      </c>
      <c r="E56" s="1"/>
      <c r="F56" s="1"/>
    </row>
    <row r="57" spans="1:6" x14ac:dyDescent="0.2">
      <c r="A57" s="43" t="s">
        <v>133</v>
      </c>
      <c r="B57" s="5" t="s">
        <v>78</v>
      </c>
      <c r="C57" s="49" t="s">
        <v>133</v>
      </c>
      <c r="D57" s="41">
        <f>D24+D35-D52</f>
        <v>6.8036599999999998</v>
      </c>
      <c r="E57" s="1"/>
      <c r="F57" s="1"/>
    </row>
    <row r="58" spans="1:6" x14ac:dyDescent="0.2">
      <c r="A58" s="43" t="s">
        <v>133</v>
      </c>
      <c r="B58" s="46" t="s">
        <v>133</v>
      </c>
      <c r="C58" s="47" t="s">
        <v>133</v>
      </c>
      <c r="D58" s="48" t="s">
        <v>133</v>
      </c>
      <c r="E58" s="1"/>
      <c r="F58" s="1"/>
    </row>
    <row r="59" spans="1:6" x14ac:dyDescent="0.2">
      <c r="A59" s="43" t="s">
        <v>133</v>
      </c>
      <c r="B59" s="5" t="s">
        <v>79</v>
      </c>
      <c r="C59" s="49" t="s">
        <v>133</v>
      </c>
      <c r="D59" s="39">
        <f>D57/D26</f>
        <v>1.4545505077498664E-3</v>
      </c>
      <c r="E59" s="1"/>
      <c r="F59" s="1"/>
    </row>
    <row r="60" spans="1:6" x14ac:dyDescent="0.2">
      <c r="A60" s="43" t="s">
        <v>133</v>
      </c>
      <c r="B60" s="46" t="s">
        <v>133</v>
      </c>
      <c r="C60" s="47" t="s">
        <v>133</v>
      </c>
      <c r="D60" s="48" t="s">
        <v>133</v>
      </c>
      <c r="E60" s="1"/>
      <c r="F60" s="1"/>
    </row>
    <row r="61" spans="1:6" x14ac:dyDescent="0.2">
      <c r="A61" s="43" t="s">
        <v>133</v>
      </c>
      <c r="B61" s="3" t="s">
        <v>80</v>
      </c>
      <c r="C61" s="47" t="s">
        <v>133</v>
      </c>
      <c r="D61" s="48" t="s">
        <v>133</v>
      </c>
      <c r="E61" s="1"/>
      <c r="F61" s="1"/>
    </row>
    <row r="62" spans="1:6" x14ac:dyDescent="0.2">
      <c r="A62" s="43" t="s">
        <v>133</v>
      </c>
      <c r="B62" s="5" t="s">
        <v>81</v>
      </c>
      <c r="C62" s="49" t="s">
        <v>133</v>
      </c>
      <c r="D62" s="39">
        <v>1.2999999999999999E-3</v>
      </c>
      <c r="E62" s="1"/>
      <c r="F62" s="1"/>
    </row>
    <row r="63" spans="1:6" ht="15" thickBot="1" x14ac:dyDescent="0.25">
      <c r="A63" s="43" t="s">
        <v>133</v>
      </c>
      <c r="B63" s="7" t="s">
        <v>82</v>
      </c>
      <c r="C63" s="50" t="s">
        <v>133</v>
      </c>
      <c r="D63" s="42">
        <f>D62+D30</f>
        <v>2.5451416354890432E-3</v>
      </c>
      <c r="E63" s="1"/>
      <c r="F63" s="1"/>
    </row>
  </sheetData>
  <conditionalFormatting sqref="D50">
    <cfRule type="cellIs" dxfId="9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43">
    <pageSetUpPr fitToPage="1"/>
  </sheetPr>
  <dimension ref="A1:AZ63"/>
  <sheetViews>
    <sheetView rightToLeft="1" tabSelected="1" workbookViewId="0">
      <selection activeCell="B1" sqref="B1"/>
    </sheetView>
  </sheetViews>
  <sheetFormatPr defaultColWidth="0" defaultRowHeight="14.25" zeroHeight="1" x14ac:dyDescent="0.2"/>
  <cols>
    <col min="1" max="1" width="3.125" customWidth="1"/>
    <col min="2" max="2" width="103" bestFit="1" customWidth="1"/>
    <col min="3" max="3" width="109.375" bestFit="1" customWidth="1"/>
    <col min="4" max="4" width="10.75" customWidth="1"/>
    <col min="5" max="5" width="9.875" hidden="1" customWidth="1"/>
    <col min="6" max="6" width="13.125" hidden="1" customWidth="1"/>
    <col min="7" max="8" width="9.75" hidden="1" customWidth="1"/>
    <col min="9" max="52" width="0" hidden="1" customWidth="1"/>
    <col min="53" max="16384" width="9" hidden="1"/>
  </cols>
  <sheetData>
    <row r="1" spans="1:7" ht="15" x14ac:dyDescent="0.25">
      <c r="A1" s="1"/>
      <c r="B1" s="22" t="s">
        <v>116</v>
      </c>
      <c r="D1" s="1"/>
      <c r="E1" s="1"/>
      <c r="F1" s="1"/>
      <c r="G1" s="1"/>
    </row>
    <row r="2" spans="1:7" x14ac:dyDescent="0.2">
      <c r="A2" s="1"/>
      <c r="B2" s="23" t="s">
        <v>117</v>
      </c>
      <c r="D2" s="27">
        <v>45291</v>
      </c>
      <c r="E2" s="1"/>
      <c r="F2" s="1"/>
    </row>
    <row r="3" spans="1:7" ht="16.5" thickBot="1" x14ac:dyDescent="0.3">
      <c r="A3" s="1"/>
      <c r="B3" s="76" t="s">
        <v>129</v>
      </c>
      <c r="C3" s="76"/>
      <c r="D3" s="1"/>
      <c r="E3" s="1"/>
      <c r="F3" s="1"/>
    </row>
    <row r="4" spans="1:7" x14ac:dyDescent="0.2">
      <c r="A4" s="1"/>
      <c r="B4" s="3"/>
      <c r="C4" s="4"/>
      <c r="D4" s="26" t="s">
        <v>41</v>
      </c>
      <c r="E4" s="1"/>
      <c r="F4" s="1"/>
    </row>
    <row r="5" spans="1:7" x14ac:dyDescent="0.2">
      <c r="A5" s="1"/>
      <c r="B5" s="32" t="s">
        <v>40</v>
      </c>
      <c r="C5" s="33"/>
      <c r="D5" s="31"/>
      <c r="E5" s="1"/>
      <c r="F5" s="1"/>
    </row>
    <row r="6" spans="1:7" x14ac:dyDescent="0.2">
      <c r="A6" s="43" t="s">
        <v>133</v>
      </c>
      <c r="B6" s="5" t="s">
        <v>42</v>
      </c>
      <c r="C6" s="44" t="s">
        <v>134</v>
      </c>
      <c r="D6" s="75" t="s">
        <v>145</v>
      </c>
      <c r="E6" s="1"/>
      <c r="F6" s="1"/>
    </row>
    <row r="7" spans="1:7" x14ac:dyDescent="0.2">
      <c r="A7" s="43" t="s">
        <v>133</v>
      </c>
      <c r="B7" s="45" t="s">
        <v>133</v>
      </c>
      <c r="C7" s="6" t="s">
        <v>43</v>
      </c>
      <c r="D7" s="35">
        <f>'863'!D7+'862'!D7+'859'!D7+'858'!D7+'8012'!D7+'9779'!D7+'9780'!D7+'9781'!D7+'13565'!D7+'14229'!D7+'14228'!D7</f>
        <v>0</v>
      </c>
      <c r="E7" s="1"/>
      <c r="F7" s="1"/>
    </row>
    <row r="8" spans="1:7" x14ac:dyDescent="0.2">
      <c r="A8" s="43" t="s">
        <v>133</v>
      </c>
      <c r="B8" s="45" t="s">
        <v>133</v>
      </c>
      <c r="C8" s="6" t="s">
        <v>44</v>
      </c>
      <c r="D8" s="35">
        <f>'863'!D8+'862'!D8+'859'!D8+'858'!D8+'8012'!D8+'9779'!D8+'9780'!D8+'9781'!D8+'13565'!D8+'14229'!D8+'14228'!D8</f>
        <v>1316.4206492406156</v>
      </c>
      <c r="E8" s="1"/>
      <c r="F8" s="1"/>
    </row>
    <row r="9" spans="1:7" x14ac:dyDescent="0.2">
      <c r="A9" s="43" t="s">
        <v>133</v>
      </c>
      <c r="B9" s="46" t="s">
        <v>133</v>
      </c>
      <c r="C9" s="47" t="s">
        <v>133</v>
      </c>
      <c r="D9" s="48" t="s">
        <v>133</v>
      </c>
      <c r="E9" s="1"/>
      <c r="F9" s="1"/>
    </row>
    <row r="10" spans="1:7" x14ac:dyDescent="0.2">
      <c r="A10" s="43" t="s">
        <v>133</v>
      </c>
      <c r="B10" s="5" t="s">
        <v>45</v>
      </c>
      <c r="C10" s="49" t="s">
        <v>133</v>
      </c>
      <c r="D10" s="34">
        <f>SUM(D11:D12)</f>
        <v>37.94311723705804</v>
      </c>
      <c r="E10" s="1"/>
      <c r="F10" s="1"/>
    </row>
    <row r="11" spans="1:7" x14ac:dyDescent="0.2">
      <c r="A11" s="43" t="s">
        <v>133</v>
      </c>
      <c r="B11" s="45" t="s">
        <v>133</v>
      </c>
      <c r="C11" s="6" t="s">
        <v>46</v>
      </c>
      <c r="D11" s="35">
        <f>'863'!D11+'862'!D11+'859'!D11+'858'!D11+'8012'!D11+'9779'!D11+'9780'!D11+'9781'!D11+'13565'!D11+'14229'!D11+'14228'!D11</f>
        <v>0</v>
      </c>
      <c r="E11" s="1"/>
      <c r="F11" s="1"/>
    </row>
    <row r="12" spans="1:7" x14ac:dyDescent="0.2">
      <c r="A12" s="43" t="s">
        <v>133</v>
      </c>
      <c r="B12" s="45" t="s">
        <v>133</v>
      </c>
      <c r="C12" s="6" t="s">
        <v>47</v>
      </c>
      <c r="D12" s="35">
        <f>'863'!D12+'862'!D12+'859'!D12+'858'!D12+'8012'!D12+'9779'!D12+'9780'!D12+'9781'!D12+'13565'!D12+'14229'!D12+'14228'!D12</f>
        <v>37.94311723705804</v>
      </c>
      <c r="E12" s="1"/>
      <c r="F12" s="1"/>
    </row>
    <row r="13" spans="1:7" x14ac:dyDescent="0.2">
      <c r="A13" s="43" t="s">
        <v>133</v>
      </c>
      <c r="B13" s="46" t="s">
        <v>133</v>
      </c>
      <c r="C13" s="47" t="s">
        <v>133</v>
      </c>
      <c r="D13" s="48" t="s">
        <v>133</v>
      </c>
      <c r="E13" s="1"/>
      <c r="F13" s="1"/>
    </row>
    <row r="14" spans="1:7" x14ac:dyDescent="0.2">
      <c r="A14" s="43" t="s">
        <v>133</v>
      </c>
      <c r="B14" s="5" t="s">
        <v>48</v>
      </c>
      <c r="C14" s="49" t="s">
        <v>133</v>
      </c>
      <c r="D14" s="34">
        <f>SUM(D15:D16)</f>
        <v>595.60789088686295</v>
      </c>
      <c r="E14" s="1"/>
      <c r="F14" s="1"/>
    </row>
    <row r="15" spans="1:7" x14ac:dyDescent="0.2">
      <c r="A15" s="43" t="s">
        <v>133</v>
      </c>
      <c r="B15" s="45" t="s">
        <v>133</v>
      </c>
      <c r="C15" s="6" t="s">
        <v>49</v>
      </c>
      <c r="D15" s="35">
        <f>'863'!D15+'862'!D15+'859'!D15+'858'!D15+'8012'!D15+'9779'!D15+'9780'!D15+'9781'!D15+'13565'!D15+'14229'!D15+'14228'!D15</f>
        <v>211.72500999749576</v>
      </c>
      <c r="E15" s="1"/>
      <c r="F15" s="1"/>
    </row>
    <row r="16" spans="1:7" x14ac:dyDescent="0.2">
      <c r="A16" s="43" t="s">
        <v>133</v>
      </c>
      <c r="B16" s="45" t="s">
        <v>133</v>
      </c>
      <c r="C16" s="6" t="s">
        <v>50</v>
      </c>
      <c r="D16" s="35">
        <f>'863'!D16+'862'!D16+'859'!D16+'858'!D16+'8012'!D16+'9779'!D16+'9780'!D16+'9781'!D16+'13565'!D16+'14229'!D16+'14228'!D16</f>
        <v>383.88288088936719</v>
      </c>
      <c r="E16" s="1"/>
      <c r="F16" s="1"/>
    </row>
    <row r="17" spans="1:6" x14ac:dyDescent="0.2">
      <c r="A17" s="43" t="s">
        <v>133</v>
      </c>
      <c r="B17" s="46" t="s">
        <v>133</v>
      </c>
      <c r="C17" s="47" t="s">
        <v>133</v>
      </c>
      <c r="D17" s="48" t="s">
        <v>133</v>
      </c>
      <c r="E17" s="1"/>
      <c r="F17" s="1"/>
    </row>
    <row r="18" spans="1:6" x14ac:dyDescent="0.2">
      <c r="A18" s="43" t="s">
        <v>133</v>
      </c>
      <c r="B18" s="5" t="s">
        <v>51</v>
      </c>
      <c r="C18" s="49" t="s">
        <v>133</v>
      </c>
      <c r="D18" s="36">
        <f>'863'!D18+'862'!D18+'859'!D18+'858'!D18+'8012'!D18+'9779'!D18+'9780'!D18+'9781'!D18+'13565'!D18+'14229'!D18+'14228'!D18</f>
        <v>3812.4169118055293</v>
      </c>
      <c r="E18" s="1"/>
      <c r="F18" s="1"/>
    </row>
    <row r="19" spans="1:6" x14ac:dyDescent="0.2">
      <c r="A19" s="43" t="s">
        <v>133</v>
      </c>
      <c r="B19" s="46" t="s">
        <v>133</v>
      </c>
      <c r="C19" s="47" t="s">
        <v>133</v>
      </c>
      <c r="D19" s="51" t="s">
        <v>133</v>
      </c>
      <c r="E19" s="1"/>
      <c r="F19" s="1"/>
    </row>
    <row r="20" spans="1:6" x14ac:dyDescent="0.2">
      <c r="A20" s="43" t="s">
        <v>133</v>
      </c>
      <c r="B20" s="5" t="s">
        <v>52</v>
      </c>
      <c r="C20" s="49" t="s">
        <v>133</v>
      </c>
      <c r="D20" s="36">
        <f>'863'!D20+'862'!D20+'859'!D20+'858'!D20+'8012'!D20+'9779'!D20+'9780'!D20+'9781'!D20+'13565'!D20+'14229'!D20+'14228'!D20</f>
        <v>12.699708985798866</v>
      </c>
      <c r="E20" s="1"/>
      <c r="F20" s="1"/>
    </row>
    <row r="21" spans="1:6" x14ac:dyDescent="0.2">
      <c r="A21" s="43" t="s">
        <v>133</v>
      </c>
      <c r="B21" s="46" t="s">
        <v>133</v>
      </c>
      <c r="C21" s="47" t="s">
        <v>133</v>
      </c>
      <c r="D21" s="48" t="s">
        <v>133</v>
      </c>
      <c r="E21" s="1"/>
      <c r="F21" s="1"/>
    </row>
    <row r="22" spans="1:6" x14ac:dyDescent="0.2">
      <c r="A22" s="43" t="s">
        <v>133</v>
      </c>
      <c r="B22" s="5" t="s">
        <v>53</v>
      </c>
      <c r="C22" s="49" t="s">
        <v>133</v>
      </c>
      <c r="D22" s="35">
        <f>'863'!D22+'862'!D22+'859'!D22+'858'!D22+'8012'!D22+'9779'!D22+'9780'!D22+'9781'!D22+'13565'!D22+'14229'!D22+'14228'!D22</f>
        <v>0</v>
      </c>
      <c r="E22" s="1"/>
      <c r="F22" s="1"/>
    </row>
    <row r="23" spans="1:6" x14ac:dyDescent="0.2">
      <c r="A23" s="43" t="s">
        <v>133</v>
      </c>
      <c r="B23" s="46" t="s">
        <v>133</v>
      </c>
      <c r="C23" s="47" t="s">
        <v>133</v>
      </c>
      <c r="D23" s="48" t="s">
        <v>133</v>
      </c>
      <c r="E23" s="1"/>
      <c r="F23" s="1"/>
    </row>
    <row r="24" spans="1:6" x14ac:dyDescent="0.2">
      <c r="A24" s="43" t="s">
        <v>133</v>
      </c>
      <c r="B24" s="5" t="s">
        <v>54</v>
      </c>
      <c r="C24" s="49" t="s">
        <v>133</v>
      </c>
      <c r="D24" s="38">
        <f>D6+D10+D14+D18+D20+D22</f>
        <v>5774.6676289152483</v>
      </c>
      <c r="E24" s="1"/>
      <c r="F24" s="1"/>
    </row>
    <row r="25" spans="1:6" x14ac:dyDescent="0.2">
      <c r="A25" s="43" t="s">
        <v>133</v>
      </c>
      <c r="B25" s="46" t="s">
        <v>133</v>
      </c>
      <c r="C25" s="47" t="s">
        <v>133</v>
      </c>
      <c r="D25" s="48" t="s">
        <v>133</v>
      </c>
      <c r="E25" s="1"/>
      <c r="F25" s="1"/>
    </row>
    <row r="26" spans="1:6" x14ac:dyDescent="0.2">
      <c r="A26" s="43" t="s">
        <v>133</v>
      </c>
      <c r="B26" s="5" t="s">
        <v>55</v>
      </c>
      <c r="C26" s="49" t="s">
        <v>133</v>
      </c>
      <c r="D26" s="36">
        <f>(D28+D27)/2</f>
        <v>6216525</v>
      </c>
      <c r="E26" s="1"/>
      <c r="F26" s="1"/>
    </row>
    <row r="27" spans="1:6" x14ac:dyDescent="0.2">
      <c r="A27" s="43" t="s">
        <v>133</v>
      </c>
      <c r="B27" s="45" t="s">
        <v>133</v>
      </c>
      <c r="C27" s="6" t="s">
        <v>56</v>
      </c>
      <c r="D27" s="35">
        <f>'863'!D27+'862'!D27+'859'!D27+'858'!D27+'8012'!D27+'9779'!D27+'9780'!D27+'9781'!D27+'13565'!D27+'14229'!D27+'14228'!D27</f>
        <v>7207983</v>
      </c>
      <c r="E27" s="1"/>
      <c r="F27" s="1"/>
    </row>
    <row r="28" spans="1:6" x14ac:dyDescent="0.2">
      <c r="A28" s="43" t="s">
        <v>133</v>
      </c>
      <c r="B28" s="45" t="s">
        <v>133</v>
      </c>
      <c r="C28" s="6" t="s">
        <v>57</v>
      </c>
      <c r="D28" s="35">
        <f>'863'!D28+'862'!D28+'859'!D28+'858'!D28+'8012'!D28+'9779'!D28+'9780'!D28+'9781'!D28+'13565'!D28+'14229'!D28+'14228'!D28</f>
        <v>5225067</v>
      </c>
      <c r="E28" s="1"/>
      <c r="F28" s="1"/>
    </row>
    <row r="29" spans="1:6" x14ac:dyDescent="0.2">
      <c r="A29" s="43" t="s">
        <v>133</v>
      </c>
      <c r="B29" s="46" t="s">
        <v>133</v>
      </c>
      <c r="C29" s="47" t="s">
        <v>133</v>
      </c>
      <c r="D29" s="48" t="s">
        <v>133</v>
      </c>
      <c r="E29" s="1"/>
      <c r="F29" s="1"/>
    </row>
    <row r="30" spans="1:6" x14ac:dyDescent="0.2">
      <c r="A30" s="43" t="s">
        <v>133</v>
      </c>
      <c r="B30" s="5" t="s">
        <v>58</v>
      </c>
      <c r="C30" s="49" t="s">
        <v>133</v>
      </c>
      <c r="D30" s="39">
        <f>D24/D26</f>
        <v>9.2892212754155229E-4</v>
      </c>
      <c r="E30" s="1"/>
      <c r="F30" s="1"/>
    </row>
    <row r="31" spans="1:6" x14ac:dyDescent="0.2">
      <c r="A31" s="43" t="s">
        <v>133</v>
      </c>
      <c r="B31" s="46" t="s">
        <v>133</v>
      </c>
      <c r="C31" s="47" t="s">
        <v>133</v>
      </c>
      <c r="D31" s="48" t="s">
        <v>133</v>
      </c>
      <c r="E31" s="1"/>
      <c r="F31" s="1"/>
    </row>
    <row r="32" spans="1:6" x14ac:dyDescent="0.2">
      <c r="A32" s="43" t="s">
        <v>133</v>
      </c>
      <c r="B32" s="3" t="s">
        <v>59</v>
      </c>
      <c r="C32" s="47" t="s">
        <v>133</v>
      </c>
      <c r="D32" s="48" t="s">
        <v>133</v>
      </c>
      <c r="E32" s="1"/>
      <c r="F32" s="1"/>
    </row>
    <row r="33" spans="1:6" x14ac:dyDescent="0.2">
      <c r="A33" s="43" t="s">
        <v>133</v>
      </c>
      <c r="B33" s="5" t="s">
        <v>60</v>
      </c>
      <c r="C33" s="49" t="s">
        <v>133</v>
      </c>
      <c r="D33" s="35">
        <f>'863'!D33+'862'!D33+'859'!D33+'858'!D33+'8012'!D33+'9779'!D33+'9780'!D33+'9781'!D33+'13565'!D33+'14229'!D33+'14228'!D33</f>
        <v>2549.5845517649914</v>
      </c>
      <c r="E33" s="1"/>
      <c r="F33" s="1"/>
    </row>
    <row r="34" spans="1:6" x14ac:dyDescent="0.2">
      <c r="A34" s="43" t="s">
        <v>133</v>
      </c>
      <c r="B34" s="46" t="s">
        <v>133</v>
      </c>
      <c r="C34" s="47" t="s">
        <v>133</v>
      </c>
      <c r="D34" s="48" t="s">
        <v>133</v>
      </c>
      <c r="E34" s="1"/>
      <c r="F34" s="1"/>
    </row>
    <row r="35" spans="1:6" x14ac:dyDescent="0.2">
      <c r="A35" s="43" t="s">
        <v>133</v>
      </c>
      <c r="B35" s="5" t="s">
        <v>61</v>
      </c>
      <c r="C35" s="49" t="s">
        <v>133</v>
      </c>
      <c r="D35" s="34">
        <f>SUM(D36:D44)</f>
        <v>9608.6200069369825</v>
      </c>
      <c r="E35" s="1"/>
      <c r="F35" s="1"/>
    </row>
    <row r="36" spans="1:6" x14ac:dyDescent="0.2">
      <c r="A36" s="43" t="s">
        <v>133</v>
      </c>
      <c r="B36" s="45" t="s">
        <v>133</v>
      </c>
      <c r="C36" s="6" t="s">
        <v>62</v>
      </c>
      <c r="D36" s="35">
        <f>'863'!D36+'862'!D36+'859'!D36+'858'!D36+'8012'!D36+'9779'!D36+'9780'!D36+'9781'!D36+'13565'!D36+'14229'!D36+'14228'!D36</f>
        <v>646.14723795719067</v>
      </c>
      <c r="E36" s="1"/>
      <c r="F36" s="1"/>
    </row>
    <row r="37" spans="1:6" x14ac:dyDescent="0.2">
      <c r="A37" s="43" t="s">
        <v>133</v>
      </c>
      <c r="B37" s="45" t="s">
        <v>133</v>
      </c>
      <c r="C37" s="6" t="s">
        <v>63</v>
      </c>
      <c r="D37" s="35">
        <f>'863'!D37+'862'!D37+'859'!D37+'858'!D37+'8012'!D37+'9779'!D37+'9780'!D37+'9781'!D37+'13565'!D37+'14229'!D37+'14228'!D37</f>
        <v>7293.263407060952</v>
      </c>
      <c r="E37" s="1"/>
      <c r="F37" s="1"/>
    </row>
    <row r="38" spans="1:6" x14ac:dyDescent="0.2">
      <c r="A38" s="43" t="s">
        <v>133</v>
      </c>
      <c r="B38" s="45" t="s">
        <v>133</v>
      </c>
      <c r="C38" s="6" t="s">
        <v>64</v>
      </c>
      <c r="D38" s="35">
        <f>'863'!D38+'862'!D38+'859'!D38+'858'!D38+'8012'!D38+'9779'!D38+'9780'!D38+'9781'!D38+'13565'!D38+'14229'!D38+'14228'!D38</f>
        <v>0</v>
      </c>
      <c r="E38" s="1"/>
      <c r="F38" s="1"/>
    </row>
    <row r="39" spans="1:6" x14ac:dyDescent="0.2">
      <c r="A39" s="43" t="s">
        <v>133</v>
      </c>
      <c r="B39" s="45" t="s">
        <v>133</v>
      </c>
      <c r="C39" s="6" t="s">
        <v>65</v>
      </c>
      <c r="D39" s="35">
        <f>'863'!D39+'862'!D39+'859'!D39+'858'!D39+'8012'!D39+'9779'!D39+'9780'!D39+'9781'!D39+'13565'!D39+'14229'!D39+'14228'!D39</f>
        <v>0</v>
      </c>
      <c r="E39" s="1"/>
      <c r="F39" s="1"/>
    </row>
    <row r="40" spans="1:6" x14ac:dyDescent="0.2">
      <c r="A40" s="43" t="s">
        <v>133</v>
      </c>
      <c r="B40" s="45" t="s">
        <v>133</v>
      </c>
      <c r="C40" s="6" t="s">
        <v>66</v>
      </c>
      <c r="D40" s="35">
        <f>'863'!D40+'862'!D40+'859'!D40+'858'!D40+'8012'!D40+'9779'!D40+'9780'!D40+'9781'!D40+'13565'!D40+'14229'!D40+'14228'!D40</f>
        <v>58.554159999999996</v>
      </c>
      <c r="E40" s="1"/>
      <c r="F40" s="1"/>
    </row>
    <row r="41" spans="1:6" x14ac:dyDescent="0.2">
      <c r="A41" s="43" t="s">
        <v>133</v>
      </c>
      <c r="B41" s="45" t="s">
        <v>133</v>
      </c>
      <c r="C41" s="6" t="s">
        <v>67</v>
      </c>
      <c r="D41" s="35">
        <f>'863'!D41+'862'!D41+'859'!D41+'858'!D41+'8012'!D41+'9779'!D41+'9780'!D41+'9781'!D41+'13565'!D41+'14229'!D41+'14228'!D41</f>
        <v>1075.5465376252982</v>
      </c>
      <c r="E41" s="1"/>
      <c r="F41" s="1"/>
    </row>
    <row r="42" spans="1:6" x14ac:dyDescent="0.2">
      <c r="A42" s="43" t="s">
        <v>133</v>
      </c>
      <c r="B42" s="45" t="s">
        <v>133</v>
      </c>
      <c r="C42" s="6" t="s">
        <v>68</v>
      </c>
      <c r="D42" s="35">
        <f>'863'!D42+'862'!D42+'859'!D42+'858'!D42+'8012'!D42+'9779'!D42+'9780'!D42+'9781'!D42+'13565'!D42+'14229'!D42+'14228'!D42</f>
        <v>0</v>
      </c>
      <c r="E42" s="1"/>
      <c r="F42" s="1"/>
    </row>
    <row r="43" spans="1:6" x14ac:dyDescent="0.2">
      <c r="A43" s="43" t="s">
        <v>133</v>
      </c>
      <c r="B43" s="45" t="s">
        <v>133</v>
      </c>
      <c r="C43" s="6" t="s">
        <v>69</v>
      </c>
      <c r="D43" s="35">
        <f>'863'!D43+'862'!D43+'859'!D43+'858'!D43+'8012'!D43+'9779'!D43+'9780'!D43+'9781'!D43+'13565'!D43+'14229'!D43+'14228'!D43</f>
        <v>297.3400575580892</v>
      </c>
      <c r="E43" s="1"/>
      <c r="F43" s="1"/>
    </row>
    <row r="44" spans="1:6" x14ac:dyDescent="0.2">
      <c r="A44" s="43" t="s">
        <v>133</v>
      </c>
      <c r="B44" s="45" t="s">
        <v>133</v>
      </c>
      <c r="C44" s="6" t="s">
        <v>70</v>
      </c>
      <c r="D44" s="35">
        <f>'863'!D44+'862'!D44+'859'!D44+'858'!D44+'8012'!D44+'9779'!D44+'9780'!D44+'9781'!D44+'13565'!D44+'14229'!D44+'14228'!D44</f>
        <v>237.76860673545391</v>
      </c>
      <c r="E44" s="1"/>
      <c r="F44" s="1"/>
    </row>
    <row r="45" spans="1:6" x14ac:dyDescent="0.2">
      <c r="A45" s="43" t="s">
        <v>133</v>
      </c>
      <c r="B45" s="46" t="s">
        <v>133</v>
      </c>
      <c r="C45" s="47" t="s">
        <v>133</v>
      </c>
      <c r="D45" s="48" t="s">
        <v>133</v>
      </c>
      <c r="E45" s="1"/>
      <c r="F45" s="1"/>
    </row>
    <row r="46" spans="1:6" x14ac:dyDescent="0.2">
      <c r="A46" s="43" t="s">
        <v>133</v>
      </c>
      <c r="B46" s="5" t="s">
        <v>71</v>
      </c>
      <c r="C46" s="49" t="s">
        <v>133</v>
      </c>
      <c r="D46" s="39">
        <v>1.8389471531540065E-3</v>
      </c>
      <c r="E46" s="1"/>
      <c r="F46" s="1"/>
    </row>
    <row r="47" spans="1:6" x14ac:dyDescent="0.2">
      <c r="A47" s="43" t="s">
        <v>133</v>
      </c>
      <c r="B47" s="46" t="s">
        <v>133</v>
      </c>
      <c r="C47" s="47" t="s">
        <v>133</v>
      </c>
      <c r="D47" s="48" t="s">
        <v>133</v>
      </c>
      <c r="E47" s="1"/>
      <c r="F47" s="2"/>
    </row>
    <row r="48" spans="1:6" x14ac:dyDescent="0.2">
      <c r="A48" s="43" t="s">
        <v>133</v>
      </c>
      <c r="B48" s="5" t="s">
        <v>72</v>
      </c>
      <c r="C48" s="49" t="s">
        <v>133</v>
      </c>
      <c r="D48" s="39">
        <v>2.2790886902045431E-3</v>
      </c>
      <c r="E48" s="1"/>
      <c r="F48" s="1"/>
    </row>
    <row r="49" spans="1:6" x14ac:dyDescent="0.2">
      <c r="A49" s="43" t="s">
        <v>133</v>
      </c>
      <c r="B49" s="46" t="s">
        <v>133</v>
      </c>
      <c r="C49" s="47" t="s">
        <v>133</v>
      </c>
      <c r="D49" s="48" t="s">
        <v>133</v>
      </c>
      <c r="E49" s="1"/>
      <c r="F49" s="1"/>
    </row>
    <row r="50" spans="1:6" x14ac:dyDescent="0.2">
      <c r="A50" s="43" t="s">
        <v>133</v>
      </c>
      <c r="B50" s="5" t="s">
        <v>73</v>
      </c>
      <c r="C50" s="49" t="s">
        <v>133</v>
      </c>
      <c r="D50" s="40">
        <f>D48-D46</f>
        <v>4.4014153705053665E-4</v>
      </c>
      <c r="E50" s="1"/>
      <c r="F50" s="1"/>
    </row>
    <row r="51" spans="1:6" x14ac:dyDescent="0.2">
      <c r="A51" s="43" t="s">
        <v>133</v>
      </c>
      <c r="B51" s="46" t="s">
        <v>133</v>
      </c>
      <c r="C51" s="47" t="s">
        <v>133</v>
      </c>
      <c r="D51" s="48" t="s">
        <v>133</v>
      </c>
      <c r="E51" s="1"/>
      <c r="F51" s="1"/>
    </row>
    <row r="52" spans="1:6" x14ac:dyDescent="0.2">
      <c r="A52" s="43" t="s">
        <v>133</v>
      </c>
      <c r="B52" s="5" t="s">
        <v>74</v>
      </c>
      <c r="C52" s="6" t="s">
        <v>75</v>
      </c>
      <c r="D52" s="35">
        <f>'863'!D52+'862'!D52+'859'!D52+'858'!D52+'8012'!D52+'9779'!D52+'9780'!D52+'9781'!D52+'13565'!D52+'14229'!D52+'14228'!D52</f>
        <v>112.5</v>
      </c>
      <c r="E52" s="1"/>
      <c r="F52" s="1"/>
    </row>
    <row r="53" spans="1:6" x14ac:dyDescent="0.2">
      <c r="A53" s="43" t="s">
        <v>133</v>
      </c>
      <c r="B53" s="45" t="s">
        <v>133</v>
      </c>
      <c r="C53" s="6" t="s">
        <v>76</v>
      </c>
      <c r="D53" s="39">
        <f>(D35-D52)/D28</f>
        <v>1.8174159311137987E-3</v>
      </c>
      <c r="E53" s="1"/>
      <c r="F53" s="1"/>
    </row>
    <row r="54" spans="1:6" x14ac:dyDescent="0.2">
      <c r="A54" s="43" t="s">
        <v>133</v>
      </c>
      <c r="B54" s="46" t="s">
        <v>133</v>
      </c>
      <c r="C54" s="47" t="s">
        <v>133</v>
      </c>
      <c r="D54" s="48" t="s">
        <v>133</v>
      </c>
      <c r="E54" s="1"/>
      <c r="F54" s="1"/>
    </row>
    <row r="55" spans="1:6" x14ac:dyDescent="0.2">
      <c r="A55" s="43" t="s">
        <v>133</v>
      </c>
      <c r="B55" s="3" t="s">
        <v>77</v>
      </c>
      <c r="C55" s="47" t="s">
        <v>133</v>
      </c>
      <c r="D55" s="48" t="s">
        <v>133</v>
      </c>
      <c r="E55" s="1"/>
      <c r="F55" s="1"/>
    </row>
    <row r="56" spans="1:6" x14ac:dyDescent="0.2">
      <c r="A56" s="43" t="s">
        <v>133</v>
      </c>
      <c r="B56" s="46" t="s">
        <v>133</v>
      </c>
      <c r="C56" s="47" t="s">
        <v>133</v>
      </c>
      <c r="D56" s="48" t="s">
        <v>133</v>
      </c>
      <c r="E56" s="1"/>
      <c r="F56" s="1"/>
    </row>
    <row r="57" spans="1:6" x14ac:dyDescent="0.2">
      <c r="A57" s="43" t="s">
        <v>133</v>
      </c>
      <c r="B57" s="5" t="s">
        <v>78</v>
      </c>
      <c r="C57" s="49" t="s">
        <v>133</v>
      </c>
      <c r="D57" s="41">
        <f>D24+D35-D52</f>
        <v>15270.78763585223</v>
      </c>
      <c r="E57" s="1"/>
      <c r="F57" s="1"/>
    </row>
    <row r="58" spans="1:6" x14ac:dyDescent="0.2">
      <c r="A58" s="43" t="s">
        <v>133</v>
      </c>
      <c r="B58" s="46" t="s">
        <v>133</v>
      </c>
      <c r="C58" s="47" t="s">
        <v>133</v>
      </c>
      <c r="D58" s="48" t="s">
        <v>133</v>
      </c>
      <c r="E58" s="1"/>
      <c r="F58" s="1"/>
    </row>
    <row r="59" spans="1:6" x14ac:dyDescent="0.2">
      <c r="A59" s="43" t="s">
        <v>133</v>
      </c>
      <c r="B59" s="5" t="s">
        <v>79</v>
      </c>
      <c r="C59" s="49" t="s">
        <v>133</v>
      </c>
      <c r="D59" s="39">
        <f>D57/D26</f>
        <v>2.4564829443864907E-3</v>
      </c>
      <c r="E59" s="1"/>
      <c r="F59" s="1"/>
    </row>
    <row r="60" spans="1:6" x14ac:dyDescent="0.2">
      <c r="A60" s="43" t="s">
        <v>133</v>
      </c>
      <c r="B60" s="46" t="s">
        <v>133</v>
      </c>
      <c r="C60" s="47" t="s">
        <v>133</v>
      </c>
      <c r="D60" s="48" t="s">
        <v>133</v>
      </c>
      <c r="E60" s="1"/>
      <c r="F60" s="1"/>
    </row>
    <row r="61" spans="1:6" x14ac:dyDescent="0.2">
      <c r="A61" s="43" t="s">
        <v>133</v>
      </c>
      <c r="B61" s="3" t="s">
        <v>80</v>
      </c>
      <c r="C61" s="47" t="s">
        <v>133</v>
      </c>
      <c r="D61" s="48" t="s">
        <v>133</v>
      </c>
      <c r="E61" s="1"/>
      <c r="F61" s="1"/>
    </row>
    <row r="62" spans="1:6" x14ac:dyDescent="0.2">
      <c r="A62" s="43" t="s">
        <v>133</v>
      </c>
      <c r="B62" s="5" t="s">
        <v>81</v>
      </c>
      <c r="C62" s="49" t="s">
        <v>133</v>
      </c>
      <c r="D62" s="39">
        <v>2.2252373854402731E-3</v>
      </c>
      <c r="E62" s="1"/>
      <c r="F62" s="1"/>
    </row>
    <row r="63" spans="1:6" ht="15" thickBot="1" x14ac:dyDescent="0.25">
      <c r="A63" s="43" t="s">
        <v>133</v>
      </c>
      <c r="B63" s="7" t="s">
        <v>82</v>
      </c>
      <c r="C63" s="50" t="s">
        <v>133</v>
      </c>
      <c r="D63" s="42">
        <f>D62+D30</f>
        <v>3.1541595129818255E-3</v>
      </c>
      <c r="E63" s="1"/>
      <c r="F63" s="1"/>
    </row>
  </sheetData>
  <mergeCells count="1">
    <mergeCell ref="B3:C3"/>
  </mergeCells>
  <conditionalFormatting sqref="D50">
    <cfRule type="cellIs" dxfId="8" priority="1" operator="lessThan">
      <formula>0</formula>
    </cfRule>
  </conditionalFormatting>
  <dataValidations count="1">
    <dataValidation type="list" allowBlank="1" showInputMessage="1" showErrorMessage="1" sqref="F1" xr:uid="{9515FF36-408B-4402-BEC3-DB449B937399}">
      <formula1>$K$3:$K$13</formula1>
    </dataValidation>
  </dataValidations>
  <pageMargins left="0.70866141732283461" right="0.70866141732283461" top="0.3543307086614173" bottom="0.3543307086614173" header="0" footer="0"/>
  <pageSetup paperSize="9" scale="53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Z72"/>
  <sheetViews>
    <sheetView rightToLeft="1" workbookViewId="0"/>
  </sheetViews>
  <sheetFormatPr defaultColWidth="0" defaultRowHeight="14.25" zeroHeight="1" x14ac:dyDescent="0.2"/>
  <cols>
    <col min="1" max="1" width="8.5" customWidth="1"/>
    <col min="2" max="2" width="68.5" customWidth="1"/>
    <col min="3" max="3" width="8.375" bestFit="1" customWidth="1"/>
    <col min="4" max="4" width="26" customWidth="1"/>
    <col min="5" max="5" width="9" hidden="1" customWidth="1"/>
    <col min="6" max="6" width="11" hidden="1" customWidth="1"/>
    <col min="7" max="52" width="0" hidden="1" customWidth="1"/>
    <col min="53" max="16384" width="9" hidden="1"/>
  </cols>
  <sheetData>
    <row r="1" spans="1:4" ht="15" x14ac:dyDescent="0.25">
      <c r="B1" s="22" t="s">
        <v>116</v>
      </c>
      <c r="C1" s="22"/>
    </row>
    <row r="2" spans="1:4" x14ac:dyDescent="0.2">
      <c r="B2" s="29" t="s">
        <v>130</v>
      </c>
      <c r="C2" s="30"/>
      <c r="D2" s="27">
        <v>45291</v>
      </c>
    </row>
    <row r="3" spans="1:4" ht="16.5" thickBot="1" x14ac:dyDescent="0.3">
      <c r="B3" s="76" t="s">
        <v>129</v>
      </c>
      <c r="C3" s="76"/>
      <c r="D3" s="76"/>
    </row>
    <row r="4" spans="1:4" ht="15" x14ac:dyDescent="0.25">
      <c r="B4" s="9"/>
      <c r="C4" s="10"/>
      <c r="D4" s="26" t="s">
        <v>41</v>
      </c>
    </row>
    <row r="5" spans="1:4" ht="15" x14ac:dyDescent="0.25">
      <c r="B5" s="52" t="s">
        <v>83</v>
      </c>
      <c r="C5" s="53"/>
      <c r="D5" s="11"/>
    </row>
    <row r="6" spans="1:4" ht="15" x14ac:dyDescent="0.25">
      <c r="A6" s="59" t="s">
        <v>133</v>
      </c>
      <c r="B6" s="52" t="s">
        <v>5</v>
      </c>
      <c r="C6" s="60" t="s">
        <v>134</v>
      </c>
      <c r="D6" s="61" t="s">
        <v>146</v>
      </c>
    </row>
    <row r="7" spans="1:4" x14ac:dyDescent="0.2">
      <c r="A7" s="59" t="s">
        <v>133</v>
      </c>
      <c r="B7" s="12">
        <v>1</v>
      </c>
      <c r="C7" s="13" t="s">
        <v>21</v>
      </c>
      <c r="D7" s="54">
        <v>0</v>
      </c>
    </row>
    <row r="8" spans="1:4" x14ac:dyDescent="0.2">
      <c r="A8" s="59" t="s">
        <v>133</v>
      </c>
      <c r="B8" s="12">
        <v>2</v>
      </c>
      <c r="C8" s="13" t="s">
        <v>21</v>
      </c>
      <c r="D8" s="54">
        <v>0</v>
      </c>
    </row>
    <row r="9" spans="1:4" x14ac:dyDescent="0.2">
      <c r="A9" s="59" t="s">
        <v>133</v>
      </c>
      <c r="B9" s="12">
        <v>3</v>
      </c>
      <c r="C9" s="13" t="s">
        <v>21</v>
      </c>
      <c r="D9" s="54">
        <v>0</v>
      </c>
    </row>
    <row r="10" spans="1:4" ht="15" x14ac:dyDescent="0.25">
      <c r="A10" s="59" t="s">
        <v>133</v>
      </c>
      <c r="B10" s="9" t="s">
        <v>6</v>
      </c>
      <c r="C10" s="62" t="s">
        <v>133</v>
      </c>
      <c r="D10" s="61" t="s">
        <v>133</v>
      </c>
    </row>
    <row r="11" spans="1:4" x14ac:dyDescent="0.2">
      <c r="A11" s="59" t="s">
        <v>133</v>
      </c>
      <c r="B11" s="12">
        <v>1</v>
      </c>
      <c r="C11" s="13" t="s">
        <v>26</v>
      </c>
      <c r="D11" s="54">
        <v>173.77105305849256</v>
      </c>
    </row>
    <row r="12" spans="1:4" x14ac:dyDescent="0.2">
      <c r="A12" s="59" t="s">
        <v>133</v>
      </c>
      <c r="B12" s="12">
        <v>2</v>
      </c>
      <c r="C12" s="13" t="s">
        <v>7</v>
      </c>
      <c r="D12" s="54">
        <v>1142.6495961821233</v>
      </c>
    </row>
    <row r="13" spans="1:4" x14ac:dyDescent="0.2">
      <c r="A13" s="59" t="s">
        <v>133</v>
      </c>
      <c r="B13" s="12">
        <v>3</v>
      </c>
      <c r="C13" s="13" t="s">
        <v>21</v>
      </c>
      <c r="D13" s="54">
        <v>0</v>
      </c>
    </row>
    <row r="14" spans="1:4" x14ac:dyDescent="0.2">
      <c r="A14" s="59" t="s">
        <v>133</v>
      </c>
      <c r="B14" s="12">
        <v>4</v>
      </c>
      <c r="C14" s="13" t="s">
        <v>21</v>
      </c>
      <c r="D14" s="54">
        <v>0</v>
      </c>
    </row>
    <row r="15" spans="1:4" x14ac:dyDescent="0.2">
      <c r="A15" s="59" t="s">
        <v>133</v>
      </c>
      <c r="B15" s="12">
        <v>5</v>
      </c>
      <c r="C15" s="13" t="s">
        <v>21</v>
      </c>
      <c r="D15" s="54">
        <v>0</v>
      </c>
    </row>
    <row r="16" spans="1:4" x14ac:dyDescent="0.2">
      <c r="A16" s="59" t="s">
        <v>133</v>
      </c>
      <c r="B16" s="12">
        <v>6</v>
      </c>
      <c r="C16" s="13" t="s">
        <v>21</v>
      </c>
      <c r="D16" s="54">
        <v>0</v>
      </c>
    </row>
    <row r="17" spans="1:6" x14ac:dyDescent="0.2">
      <c r="A17" s="59" t="s">
        <v>133</v>
      </c>
      <c r="B17" s="12">
        <v>7</v>
      </c>
      <c r="C17" s="13" t="s">
        <v>21</v>
      </c>
      <c r="D17" s="54">
        <v>0</v>
      </c>
    </row>
    <row r="18" spans="1:6" x14ac:dyDescent="0.2">
      <c r="A18" s="59" t="s">
        <v>133</v>
      </c>
      <c r="B18" s="12">
        <v>8</v>
      </c>
      <c r="C18" s="13" t="s">
        <v>21</v>
      </c>
      <c r="D18" s="54">
        <v>0</v>
      </c>
    </row>
    <row r="19" spans="1:6" ht="15" x14ac:dyDescent="0.25">
      <c r="A19" s="59" t="s">
        <v>133</v>
      </c>
      <c r="B19" s="15" t="s">
        <v>8</v>
      </c>
      <c r="C19" s="63" t="s">
        <v>133</v>
      </c>
      <c r="D19" s="55">
        <f>SUM(D7:D18)</f>
        <v>1316.4206492406158</v>
      </c>
      <c r="F19" s="16" t="s">
        <v>21</v>
      </c>
    </row>
    <row r="20" spans="1:6" x14ac:dyDescent="0.2">
      <c r="A20" s="59" t="s">
        <v>133</v>
      </c>
      <c r="B20" s="64" t="s">
        <v>133</v>
      </c>
      <c r="C20" s="62" t="s">
        <v>133</v>
      </c>
      <c r="D20" s="61" t="s">
        <v>133</v>
      </c>
    </row>
    <row r="21" spans="1:6" ht="15" x14ac:dyDescent="0.25">
      <c r="A21" s="59" t="s">
        <v>133</v>
      </c>
      <c r="B21" s="9" t="s">
        <v>9</v>
      </c>
      <c r="C21" s="62" t="s">
        <v>133</v>
      </c>
      <c r="D21" s="61" t="s">
        <v>133</v>
      </c>
    </row>
    <row r="22" spans="1:6" ht="15" x14ac:dyDescent="0.25">
      <c r="A22" s="59" t="s">
        <v>133</v>
      </c>
      <c r="B22" s="9" t="s">
        <v>5</v>
      </c>
      <c r="C22" s="62" t="s">
        <v>133</v>
      </c>
      <c r="D22" s="61" t="s">
        <v>133</v>
      </c>
    </row>
    <row r="23" spans="1:6" x14ac:dyDescent="0.2">
      <c r="A23" s="59" t="s">
        <v>133</v>
      </c>
      <c r="B23" s="12">
        <v>1</v>
      </c>
      <c r="C23" s="13" t="s">
        <v>21</v>
      </c>
      <c r="D23" s="54">
        <v>0</v>
      </c>
    </row>
    <row r="24" spans="1:6" x14ac:dyDescent="0.2">
      <c r="A24" s="59" t="s">
        <v>133</v>
      </c>
      <c r="B24" s="12">
        <v>2</v>
      </c>
      <c r="C24" s="13" t="s">
        <v>21</v>
      </c>
      <c r="D24" s="54">
        <v>0</v>
      </c>
    </row>
    <row r="25" spans="1:6" x14ac:dyDescent="0.2">
      <c r="A25" s="59" t="s">
        <v>133</v>
      </c>
      <c r="B25" s="12">
        <v>3</v>
      </c>
      <c r="C25" s="13" t="s">
        <v>21</v>
      </c>
      <c r="D25" s="54">
        <v>0</v>
      </c>
    </row>
    <row r="26" spans="1:6" ht="15" x14ac:dyDescent="0.25">
      <c r="A26" s="59" t="s">
        <v>133</v>
      </c>
      <c r="B26" s="9" t="s">
        <v>6</v>
      </c>
      <c r="C26" s="62" t="s">
        <v>133</v>
      </c>
      <c r="D26" s="61" t="s">
        <v>133</v>
      </c>
    </row>
    <row r="27" spans="1:6" x14ac:dyDescent="0.2">
      <c r="A27" s="59" t="s">
        <v>133</v>
      </c>
      <c r="B27" s="12">
        <v>1</v>
      </c>
      <c r="C27" s="13" t="s">
        <v>28</v>
      </c>
      <c r="D27" s="54">
        <v>16.323621765889133</v>
      </c>
    </row>
    <row r="28" spans="1:6" x14ac:dyDescent="0.2">
      <c r="A28" s="59" t="s">
        <v>133</v>
      </c>
      <c r="B28" s="12">
        <v>2</v>
      </c>
      <c r="C28" s="13" t="s">
        <v>29</v>
      </c>
      <c r="D28" s="54">
        <v>13.465832127253439</v>
      </c>
    </row>
    <row r="29" spans="1:6" x14ac:dyDescent="0.2">
      <c r="A29" s="59" t="s">
        <v>133</v>
      </c>
      <c r="B29" s="12">
        <v>3</v>
      </c>
      <c r="C29" s="13" t="s">
        <v>30</v>
      </c>
      <c r="D29" s="54">
        <v>7.35811181168825</v>
      </c>
    </row>
    <row r="30" spans="1:6" x14ac:dyDescent="0.2">
      <c r="A30" s="59" t="s">
        <v>133</v>
      </c>
      <c r="B30" s="12">
        <v>4</v>
      </c>
      <c r="C30" s="13" t="s">
        <v>31</v>
      </c>
      <c r="D30" s="54">
        <v>0.50109737738680737</v>
      </c>
    </row>
    <row r="31" spans="1:6" x14ac:dyDescent="0.2">
      <c r="A31" s="59" t="s">
        <v>133</v>
      </c>
      <c r="B31" s="12">
        <v>5</v>
      </c>
      <c r="C31" s="13" t="s">
        <v>7</v>
      </c>
      <c r="D31" s="54">
        <v>0.29445415484040183</v>
      </c>
    </row>
    <row r="32" spans="1:6" x14ac:dyDescent="0.2">
      <c r="A32" s="59" t="s">
        <v>133</v>
      </c>
      <c r="B32" s="12">
        <v>6</v>
      </c>
      <c r="C32" s="13" t="s">
        <v>21</v>
      </c>
      <c r="D32" s="54">
        <v>0</v>
      </c>
    </row>
    <row r="33" spans="1:6" x14ac:dyDescent="0.2">
      <c r="A33" s="59" t="s">
        <v>133</v>
      </c>
      <c r="B33" s="12">
        <v>7</v>
      </c>
      <c r="C33" s="13" t="s">
        <v>21</v>
      </c>
      <c r="D33" s="54">
        <v>0</v>
      </c>
    </row>
    <row r="34" spans="1:6" x14ac:dyDescent="0.2">
      <c r="A34" s="59" t="s">
        <v>133</v>
      </c>
      <c r="B34" s="12">
        <v>8</v>
      </c>
      <c r="C34" s="13" t="s">
        <v>21</v>
      </c>
      <c r="D34" s="54">
        <v>0</v>
      </c>
    </row>
    <row r="35" spans="1:6" ht="15" x14ac:dyDescent="0.25">
      <c r="A35" s="59" t="s">
        <v>133</v>
      </c>
      <c r="B35" s="15" t="s">
        <v>10</v>
      </c>
      <c r="C35" s="63" t="s">
        <v>133</v>
      </c>
      <c r="D35" s="56">
        <f>SUM(D23:D34)</f>
        <v>37.943117237058033</v>
      </c>
      <c r="F35" s="16" t="s">
        <v>21</v>
      </c>
    </row>
    <row r="36" spans="1:6" x14ac:dyDescent="0.2">
      <c r="A36" s="59" t="s">
        <v>133</v>
      </c>
      <c r="B36" s="64" t="s">
        <v>133</v>
      </c>
      <c r="C36" s="62" t="s">
        <v>133</v>
      </c>
      <c r="D36" s="61" t="s">
        <v>133</v>
      </c>
    </row>
    <row r="37" spans="1:6" ht="15" x14ac:dyDescent="0.25">
      <c r="A37" s="59" t="s">
        <v>133</v>
      </c>
      <c r="B37" s="9" t="s">
        <v>11</v>
      </c>
      <c r="C37" s="62" t="s">
        <v>133</v>
      </c>
      <c r="D37" s="61" t="s">
        <v>133</v>
      </c>
    </row>
    <row r="38" spans="1:6" x14ac:dyDescent="0.2">
      <c r="A38" s="59" t="s">
        <v>133</v>
      </c>
      <c r="B38" s="12">
        <v>1</v>
      </c>
      <c r="C38" s="13" t="s">
        <v>22</v>
      </c>
      <c r="D38" s="54">
        <v>63.069649912953388</v>
      </c>
    </row>
    <row r="39" spans="1:6" x14ac:dyDescent="0.2">
      <c r="A39" s="59" t="s">
        <v>133</v>
      </c>
      <c r="B39" s="12">
        <v>2</v>
      </c>
      <c r="C39" s="13" t="s">
        <v>23</v>
      </c>
      <c r="D39" s="54">
        <v>22.631813346918758</v>
      </c>
    </row>
    <row r="40" spans="1:6" x14ac:dyDescent="0.2">
      <c r="A40" s="59" t="s">
        <v>133</v>
      </c>
      <c r="B40" s="12">
        <v>3</v>
      </c>
      <c r="C40" s="13" t="s">
        <v>7</v>
      </c>
      <c r="D40" s="54">
        <v>126.0235467376237</v>
      </c>
    </row>
    <row r="41" spans="1:6" x14ac:dyDescent="0.2">
      <c r="A41" s="59" t="s">
        <v>133</v>
      </c>
      <c r="B41" s="12">
        <v>4</v>
      </c>
      <c r="C41" s="13" t="s">
        <v>21</v>
      </c>
      <c r="D41" s="54">
        <v>0</v>
      </c>
    </row>
    <row r="42" spans="1:6" x14ac:dyDescent="0.2">
      <c r="A42" s="59" t="s">
        <v>133</v>
      </c>
      <c r="B42" s="12">
        <v>5</v>
      </c>
      <c r="C42" s="13" t="s">
        <v>21</v>
      </c>
      <c r="D42" s="54">
        <v>0</v>
      </c>
    </row>
    <row r="43" spans="1:6" x14ac:dyDescent="0.2">
      <c r="A43" s="59" t="s">
        <v>133</v>
      </c>
      <c r="B43" s="12">
        <v>6</v>
      </c>
      <c r="C43" s="13" t="s">
        <v>21</v>
      </c>
      <c r="D43" s="54">
        <v>0</v>
      </c>
    </row>
    <row r="44" spans="1:6" x14ac:dyDescent="0.2">
      <c r="A44" s="59" t="s">
        <v>133</v>
      </c>
      <c r="B44" s="12">
        <v>7</v>
      </c>
      <c r="C44" s="13" t="s">
        <v>21</v>
      </c>
      <c r="D44" s="54">
        <v>0</v>
      </c>
    </row>
    <row r="45" spans="1:6" ht="15" x14ac:dyDescent="0.25">
      <c r="A45" s="59" t="s">
        <v>133</v>
      </c>
      <c r="B45" s="15" t="s">
        <v>84</v>
      </c>
      <c r="C45" s="63" t="s">
        <v>133</v>
      </c>
      <c r="D45" s="55">
        <f>SUM(D38:D44)</f>
        <v>211.72500999749585</v>
      </c>
      <c r="F45" s="16" t="s">
        <v>21</v>
      </c>
    </row>
    <row r="46" spans="1:6" x14ac:dyDescent="0.2">
      <c r="A46" s="59" t="s">
        <v>133</v>
      </c>
      <c r="B46" s="64" t="s">
        <v>133</v>
      </c>
      <c r="C46" s="62" t="s">
        <v>133</v>
      </c>
      <c r="D46" s="61" t="s">
        <v>133</v>
      </c>
    </row>
    <row r="47" spans="1:6" ht="15" x14ac:dyDescent="0.25">
      <c r="A47" s="59" t="s">
        <v>133</v>
      </c>
      <c r="B47" s="9" t="s">
        <v>12</v>
      </c>
      <c r="C47" s="62" t="s">
        <v>133</v>
      </c>
      <c r="D47" s="61" t="s">
        <v>133</v>
      </c>
    </row>
    <row r="48" spans="1:6" x14ac:dyDescent="0.2">
      <c r="A48" s="59" t="s">
        <v>133</v>
      </c>
      <c r="B48" s="12">
        <v>1</v>
      </c>
      <c r="C48" s="13" t="s">
        <v>22</v>
      </c>
      <c r="D48" s="54">
        <v>95.826198399999996</v>
      </c>
    </row>
    <row r="49" spans="1:6" x14ac:dyDescent="0.2">
      <c r="A49" s="59" t="s">
        <v>133</v>
      </c>
      <c r="B49" s="12">
        <v>2</v>
      </c>
      <c r="C49" s="13" t="s">
        <v>7</v>
      </c>
      <c r="D49" s="54">
        <v>288.05668248936735</v>
      </c>
    </row>
    <row r="50" spans="1:6" x14ac:dyDescent="0.2">
      <c r="A50" s="59" t="s">
        <v>133</v>
      </c>
      <c r="B50" s="12">
        <v>3</v>
      </c>
      <c r="C50" s="13" t="s">
        <v>21</v>
      </c>
      <c r="D50" s="54">
        <v>0</v>
      </c>
    </row>
    <row r="51" spans="1:6" x14ac:dyDescent="0.2">
      <c r="A51" s="59" t="s">
        <v>133</v>
      </c>
      <c r="B51" s="12">
        <v>4</v>
      </c>
      <c r="C51" s="13" t="s">
        <v>21</v>
      </c>
      <c r="D51" s="54">
        <v>0</v>
      </c>
    </row>
    <row r="52" spans="1:6" x14ac:dyDescent="0.2">
      <c r="A52" s="59" t="s">
        <v>133</v>
      </c>
      <c r="B52" s="12">
        <v>5</v>
      </c>
      <c r="C52" s="13" t="s">
        <v>21</v>
      </c>
      <c r="D52" s="54">
        <v>0</v>
      </c>
    </row>
    <row r="53" spans="1:6" x14ac:dyDescent="0.2">
      <c r="A53" s="59" t="s">
        <v>133</v>
      </c>
      <c r="B53" s="12">
        <v>6</v>
      </c>
      <c r="C53" s="13" t="s">
        <v>21</v>
      </c>
      <c r="D53" s="54">
        <v>0</v>
      </c>
    </row>
    <row r="54" spans="1:6" x14ac:dyDescent="0.2">
      <c r="A54" s="59" t="s">
        <v>133</v>
      </c>
      <c r="B54" s="12">
        <v>7</v>
      </c>
      <c r="C54" s="13" t="s">
        <v>21</v>
      </c>
      <c r="D54" s="54">
        <v>0</v>
      </c>
    </row>
    <row r="55" spans="1:6" ht="15" x14ac:dyDescent="0.25">
      <c r="A55" s="59" t="s">
        <v>133</v>
      </c>
      <c r="B55" s="15" t="s">
        <v>0</v>
      </c>
      <c r="C55" s="63" t="s">
        <v>133</v>
      </c>
      <c r="D55" s="55">
        <f>SUM(D48:D54)</f>
        <v>383.88288088936736</v>
      </c>
      <c r="F55" s="16" t="s">
        <v>21</v>
      </c>
    </row>
    <row r="56" spans="1:6" x14ac:dyDescent="0.2">
      <c r="A56" s="59" t="s">
        <v>133</v>
      </c>
      <c r="B56" s="64" t="s">
        <v>133</v>
      </c>
      <c r="C56" s="62" t="s">
        <v>133</v>
      </c>
      <c r="D56" s="61" t="s">
        <v>133</v>
      </c>
    </row>
    <row r="57" spans="1:6" ht="15" x14ac:dyDescent="0.25">
      <c r="A57" s="59" t="s">
        <v>133</v>
      </c>
      <c r="B57" s="15" t="s">
        <v>85</v>
      </c>
      <c r="C57" s="63" t="s">
        <v>133</v>
      </c>
      <c r="D57" s="57">
        <v>3812.4169118055288</v>
      </c>
      <c r="F57" s="16" t="s">
        <v>21</v>
      </c>
    </row>
    <row r="58" spans="1:6" x14ac:dyDescent="0.2">
      <c r="A58" s="59" t="s">
        <v>133</v>
      </c>
      <c r="B58" s="64" t="s">
        <v>133</v>
      </c>
      <c r="C58" s="62" t="s">
        <v>133</v>
      </c>
      <c r="D58" s="61" t="s">
        <v>133</v>
      </c>
    </row>
    <row r="59" spans="1:6" ht="15" x14ac:dyDescent="0.25">
      <c r="A59" s="59" t="s">
        <v>133</v>
      </c>
      <c r="B59" s="9" t="s">
        <v>13</v>
      </c>
      <c r="C59" s="62" t="s">
        <v>133</v>
      </c>
      <c r="D59" s="61" t="s">
        <v>133</v>
      </c>
    </row>
    <row r="60" spans="1:6" x14ac:dyDescent="0.2">
      <c r="A60" s="59" t="s">
        <v>133</v>
      </c>
      <c r="B60" s="12">
        <v>1</v>
      </c>
      <c r="C60" s="13" t="s">
        <v>86</v>
      </c>
      <c r="D60" s="54">
        <v>12.260836633365599</v>
      </c>
    </row>
    <row r="61" spans="1:6" x14ac:dyDescent="0.2">
      <c r="A61" s="59" t="s">
        <v>133</v>
      </c>
      <c r="B61" s="12">
        <v>2</v>
      </c>
      <c r="C61" s="13" t="s">
        <v>87</v>
      </c>
      <c r="D61" s="54">
        <v>0.43887235243326572</v>
      </c>
    </row>
    <row r="62" spans="1:6" x14ac:dyDescent="0.2">
      <c r="A62" s="59" t="s">
        <v>133</v>
      </c>
      <c r="B62" s="12">
        <v>3</v>
      </c>
      <c r="C62" s="13" t="s">
        <v>21</v>
      </c>
      <c r="D62" s="65" t="s">
        <v>133</v>
      </c>
    </row>
    <row r="63" spans="1:6" x14ac:dyDescent="0.2">
      <c r="A63" s="59" t="s">
        <v>133</v>
      </c>
      <c r="B63" s="12">
        <v>4</v>
      </c>
      <c r="C63" s="13" t="s">
        <v>21</v>
      </c>
      <c r="D63" s="65" t="s">
        <v>133</v>
      </c>
    </row>
    <row r="64" spans="1:6" ht="15" x14ac:dyDescent="0.25">
      <c r="A64" s="59" t="s">
        <v>133</v>
      </c>
      <c r="B64" s="15" t="s">
        <v>14</v>
      </c>
      <c r="C64" s="63" t="s">
        <v>133</v>
      </c>
      <c r="D64" s="55">
        <f>SUM(D60:D63)</f>
        <v>12.699708985798866</v>
      </c>
      <c r="F64" s="16" t="s">
        <v>21</v>
      </c>
    </row>
    <row r="65" spans="1:6" x14ac:dyDescent="0.2">
      <c r="A65" s="59" t="s">
        <v>133</v>
      </c>
      <c r="B65" s="64" t="s">
        <v>133</v>
      </c>
      <c r="C65" s="62" t="s">
        <v>133</v>
      </c>
      <c r="D65" s="61" t="s">
        <v>133</v>
      </c>
    </row>
    <row r="66" spans="1:6" ht="15" x14ac:dyDescent="0.25">
      <c r="A66" s="59" t="s">
        <v>133</v>
      </c>
      <c r="B66" s="9" t="s">
        <v>15</v>
      </c>
      <c r="C66" s="62" t="s">
        <v>133</v>
      </c>
      <c r="D66" s="61" t="s">
        <v>133</v>
      </c>
    </row>
    <row r="67" spans="1:6" x14ac:dyDescent="0.2">
      <c r="A67" s="59" t="s">
        <v>133</v>
      </c>
      <c r="B67" s="12">
        <v>1</v>
      </c>
      <c r="C67" s="13" t="s">
        <v>88</v>
      </c>
      <c r="D67" s="54">
        <v>0</v>
      </c>
    </row>
    <row r="68" spans="1:6" x14ac:dyDescent="0.2">
      <c r="A68" s="59" t="s">
        <v>133</v>
      </c>
      <c r="B68" s="12">
        <v>2</v>
      </c>
      <c r="C68" s="13" t="s">
        <v>89</v>
      </c>
      <c r="D68" s="54">
        <v>0</v>
      </c>
    </row>
    <row r="69" spans="1:6" x14ac:dyDescent="0.2">
      <c r="A69" s="59" t="s">
        <v>133</v>
      </c>
      <c r="B69" s="12">
        <v>3</v>
      </c>
      <c r="C69" s="13" t="s">
        <v>7</v>
      </c>
      <c r="D69" s="54">
        <v>0</v>
      </c>
    </row>
    <row r="70" spans="1:6" ht="15" x14ac:dyDescent="0.25">
      <c r="A70" s="59" t="s">
        <v>133</v>
      </c>
      <c r="B70" s="15" t="s">
        <v>4</v>
      </c>
      <c r="C70" s="63" t="s">
        <v>133</v>
      </c>
      <c r="D70" s="55">
        <v>0</v>
      </c>
      <c r="F70" s="16" t="s">
        <v>21</v>
      </c>
    </row>
    <row r="71" spans="1:6" x14ac:dyDescent="0.2">
      <c r="A71" s="59" t="s">
        <v>133</v>
      </c>
      <c r="B71" s="64" t="s">
        <v>133</v>
      </c>
      <c r="C71" s="62" t="s">
        <v>133</v>
      </c>
      <c r="D71" s="61" t="s">
        <v>133</v>
      </c>
    </row>
    <row r="72" spans="1:6" ht="15.75" thickBot="1" x14ac:dyDescent="0.3">
      <c r="A72" s="59" t="s">
        <v>133</v>
      </c>
      <c r="B72" s="17" t="s">
        <v>90</v>
      </c>
      <c r="C72" s="66" t="s">
        <v>133</v>
      </c>
      <c r="D72" s="58">
        <f>D64+D70+D57+D55+D45+D35+D19</f>
        <v>5775.0882781558648</v>
      </c>
      <c r="F72" s="16" t="s">
        <v>21</v>
      </c>
    </row>
  </sheetData>
  <mergeCells count="1">
    <mergeCell ref="B3:D3"/>
  </mergeCells>
  <conditionalFormatting sqref="F19">
    <cfRule type="containsText" dxfId="7" priority="8" operator="containsText" text="FALSE">
      <formula>NOT(ISERROR(SEARCH("FALSE",F19)))</formula>
    </cfRule>
  </conditionalFormatting>
  <conditionalFormatting sqref="F35">
    <cfRule type="containsText" dxfId="6" priority="7" operator="containsText" text="FALSE">
      <formula>NOT(ISERROR(SEARCH("FALSE",F35)))</formula>
    </cfRule>
  </conditionalFormatting>
  <conditionalFormatting sqref="F45">
    <cfRule type="containsText" dxfId="5" priority="6" operator="containsText" text="FALSE">
      <formula>NOT(ISERROR(SEARCH("FALSE",F45)))</formula>
    </cfRule>
  </conditionalFormatting>
  <conditionalFormatting sqref="F55">
    <cfRule type="containsText" dxfId="4" priority="5" operator="containsText" text="FALSE">
      <formula>NOT(ISERROR(SEARCH("FALSE",F55)))</formula>
    </cfRule>
  </conditionalFormatting>
  <conditionalFormatting sqref="F57">
    <cfRule type="containsText" dxfId="3" priority="4" operator="containsText" text="FALSE">
      <formula>NOT(ISERROR(SEARCH("FALSE",F57)))</formula>
    </cfRule>
  </conditionalFormatting>
  <conditionalFormatting sqref="F64">
    <cfRule type="containsText" dxfId="2" priority="3" operator="containsText" text="FALSE">
      <formula>NOT(ISERROR(SEARCH("FALSE",F64)))</formula>
    </cfRule>
  </conditionalFormatting>
  <conditionalFormatting sqref="F70">
    <cfRule type="containsText" dxfId="1" priority="2" operator="containsText" text="FALSE">
      <formula>NOT(ISERROR(SEARCH("FALSE",F70)))</formula>
    </cfRule>
  </conditionalFormatting>
  <conditionalFormatting sqref="F72">
    <cfRule type="containsText" dxfId="0" priority="1" operator="containsText" text="FALSE">
      <formula>NOT(ISERROR(SEARCH("FALSE",F72)))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Z112"/>
  <sheetViews>
    <sheetView rightToLeft="1" topLeftCell="A72" workbookViewId="0">
      <selection activeCell="B6" sqref="B6"/>
    </sheetView>
  </sheetViews>
  <sheetFormatPr defaultColWidth="0" defaultRowHeight="14.25" zeroHeight="1" x14ac:dyDescent="0.2"/>
  <cols>
    <col min="1" max="1" width="1.75" customWidth="1"/>
    <col min="2" max="2" width="119.875" bestFit="1" customWidth="1"/>
    <col min="3" max="3" width="31.125" bestFit="1" customWidth="1"/>
    <col min="4" max="4" width="9.875" bestFit="1" customWidth="1"/>
    <col min="5" max="5" width="9" hidden="1" customWidth="1"/>
    <col min="6" max="6" width="11.375" hidden="1" customWidth="1"/>
    <col min="7" max="52" width="0" hidden="1" customWidth="1"/>
    <col min="53" max="16384" width="9" hidden="1"/>
  </cols>
  <sheetData>
    <row r="1" spans="1:6" ht="15" x14ac:dyDescent="0.25">
      <c r="B1" s="22" t="s">
        <v>116</v>
      </c>
      <c r="C1" s="30"/>
    </row>
    <row r="2" spans="1:6" x14ac:dyDescent="0.2">
      <c r="B2" s="29" t="s">
        <v>131</v>
      </c>
      <c r="C2" s="30"/>
      <c r="D2" s="27">
        <v>45291</v>
      </c>
    </row>
    <row r="3" spans="1:6" ht="16.5" thickBot="1" x14ac:dyDescent="0.3">
      <c r="B3" s="76" t="s">
        <v>129</v>
      </c>
      <c r="C3" s="76"/>
    </row>
    <row r="4" spans="1:6" ht="15" x14ac:dyDescent="0.25">
      <c r="B4" s="9"/>
      <c r="C4" s="14"/>
      <c r="D4" s="26" t="s">
        <v>41</v>
      </c>
    </row>
    <row r="5" spans="1:6" ht="15" x14ac:dyDescent="0.25">
      <c r="B5" s="52" t="s">
        <v>91</v>
      </c>
      <c r="C5" s="67"/>
      <c r="D5" s="11"/>
      <c r="F5" s="16"/>
    </row>
    <row r="6" spans="1:6" ht="15" x14ac:dyDescent="0.25">
      <c r="A6" s="59" t="s">
        <v>133</v>
      </c>
      <c r="B6" s="74" t="s">
        <v>147</v>
      </c>
      <c r="C6" s="68" t="s">
        <v>88</v>
      </c>
      <c r="D6" s="73" t="s">
        <v>148</v>
      </c>
      <c r="F6" s="16"/>
    </row>
    <row r="7" spans="1:6" ht="15" x14ac:dyDescent="0.25">
      <c r="A7" s="59" t="s">
        <v>133</v>
      </c>
      <c r="B7" s="19">
        <v>2</v>
      </c>
      <c r="C7" s="13" t="s">
        <v>89</v>
      </c>
      <c r="D7" s="54">
        <v>94.304092430926815</v>
      </c>
      <c r="F7" s="16"/>
    </row>
    <row r="8" spans="1:6" ht="15" x14ac:dyDescent="0.25">
      <c r="A8" s="59" t="s">
        <v>133</v>
      </c>
      <c r="B8" s="19">
        <v>3</v>
      </c>
      <c r="C8" s="13" t="s">
        <v>92</v>
      </c>
      <c r="D8" s="54">
        <v>86.065730072728201</v>
      </c>
      <c r="F8" s="16"/>
    </row>
    <row r="9" spans="1:6" ht="15" x14ac:dyDescent="0.25">
      <c r="A9" s="59" t="s">
        <v>133</v>
      </c>
      <c r="B9" s="19">
        <v>4</v>
      </c>
      <c r="C9" s="13" t="s">
        <v>93</v>
      </c>
      <c r="D9" s="54">
        <v>79.312947983828053</v>
      </c>
      <c r="F9" s="16"/>
    </row>
    <row r="10" spans="1:6" ht="15" x14ac:dyDescent="0.25">
      <c r="A10" s="59" t="s">
        <v>133</v>
      </c>
      <c r="B10" s="19">
        <v>5</v>
      </c>
      <c r="C10" s="13" t="s">
        <v>94</v>
      </c>
      <c r="D10" s="54">
        <v>58.340985211571102</v>
      </c>
      <c r="F10" s="16"/>
    </row>
    <row r="11" spans="1:6" ht="15" x14ac:dyDescent="0.25">
      <c r="A11" s="59" t="s">
        <v>133</v>
      </c>
      <c r="B11" s="19">
        <v>6</v>
      </c>
      <c r="C11" s="13" t="s">
        <v>95</v>
      </c>
      <c r="D11" s="54">
        <v>57.892644202041559</v>
      </c>
      <c r="F11" s="16"/>
    </row>
    <row r="12" spans="1:6" ht="15" x14ac:dyDescent="0.25">
      <c r="A12" s="59" t="s">
        <v>133</v>
      </c>
      <c r="B12" s="19">
        <v>7</v>
      </c>
      <c r="C12" s="13" t="s">
        <v>7</v>
      </c>
      <c r="D12" s="54">
        <v>170.20738325065116</v>
      </c>
      <c r="F12" s="16"/>
    </row>
    <row r="13" spans="1:6" ht="15" x14ac:dyDescent="0.25">
      <c r="A13" s="59" t="s">
        <v>133</v>
      </c>
      <c r="B13" s="19">
        <v>8</v>
      </c>
      <c r="C13" s="63" t="s">
        <v>133</v>
      </c>
      <c r="D13" s="54">
        <v>0</v>
      </c>
      <c r="F13" s="16"/>
    </row>
    <row r="14" spans="1:6" ht="15" x14ac:dyDescent="0.25">
      <c r="A14" s="59" t="s">
        <v>133</v>
      </c>
      <c r="B14" s="19">
        <v>9</v>
      </c>
      <c r="C14" s="63" t="s">
        <v>133</v>
      </c>
      <c r="D14" s="54">
        <v>0</v>
      </c>
      <c r="F14" s="16"/>
    </row>
    <row r="15" spans="1:6" ht="15" x14ac:dyDescent="0.25">
      <c r="A15" s="59" t="s">
        <v>133</v>
      </c>
      <c r="B15" s="15" t="s">
        <v>1</v>
      </c>
      <c r="C15" s="63" t="s">
        <v>133</v>
      </c>
      <c r="D15" s="56">
        <f>SUM(D6:D14)</f>
        <v>546.12378315174692</v>
      </c>
      <c r="F15" s="16" t="s">
        <v>21</v>
      </c>
    </row>
    <row r="16" spans="1:6" ht="15" x14ac:dyDescent="0.25">
      <c r="A16" s="59" t="s">
        <v>133</v>
      </c>
      <c r="B16" s="70" t="s">
        <v>133</v>
      </c>
      <c r="C16" s="63" t="s">
        <v>133</v>
      </c>
      <c r="D16" s="71" t="s">
        <v>133</v>
      </c>
      <c r="F16" s="16"/>
    </row>
    <row r="17" spans="1:6" ht="15" x14ac:dyDescent="0.25">
      <c r="A17" s="59" t="s">
        <v>133</v>
      </c>
      <c r="B17" s="15" t="s">
        <v>98</v>
      </c>
      <c r="C17" s="63" t="s">
        <v>133</v>
      </c>
      <c r="D17" s="71" t="s">
        <v>133</v>
      </c>
      <c r="F17" s="16"/>
    </row>
    <row r="18" spans="1:6" ht="15" x14ac:dyDescent="0.25">
      <c r="A18" s="59" t="s">
        <v>133</v>
      </c>
      <c r="B18" s="19">
        <v>1</v>
      </c>
      <c r="C18" s="13" t="s">
        <v>88</v>
      </c>
      <c r="D18" s="54">
        <v>0</v>
      </c>
      <c r="F18" s="16"/>
    </row>
    <row r="19" spans="1:6" ht="15" x14ac:dyDescent="0.25">
      <c r="A19" s="59" t="s">
        <v>133</v>
      </c>
      <c r="B19" s="19">
        <v>2</v>
      </c>
      <c r="C19" s="13" t="s">
        <v>89</v>
      </c>
      <c r="D19" s="54">
        <v>0</v>
      </c>
      <c r="F19" s="16"/>
    </row>
    <row r="20" spans="1:6" ht="15" x14ac:dyDescent="0.25">
      <c r="A20" s="59" t="s">
        <v>133</v>
      </c>
      <c r="B20" s="19">
        <v>3</v>
      </c>
      <c r="C20" s="13" t="s">
        <v>92</v>
      </c>
      <c r="D20" s="54">
        <v>0</v>
      </c>
      <c r="F20" s="16"/>
    </row>
    <row r="21" spans="1:6" ht="15" x14ac:dyDescent="0.25">
      <c r="A21" s="59" t="s">
        <v>133</v>
      </c>
      <c r="B21" s="19">
        <v>4</v>
      </c>
      <c r="C21" s="13" t="s">
        <v>93</v>
      </c>
      <c r="D21" s="54">
        <v>0</v>
      </c>
      <c r="F21" s="16"/>
    </row>
    <row r="22" spans="1:6" ht="15" x14ac:dyDescent="0.25">
      <c r="A22" s="59" t="s">
        <v>133</v>
      </c>
      <c r="B22" s="19">
        <v>5</v>
      </c>
      <c r="C22" s="13" t="s">
        <v>94</v>
      </c>
      <c r="D22" s="54">
        <v>0</v>
      </c>
      <c r="F22" s="16"/>
    </row>
    <row r="23" spans="1:6" ht="15" x14ac:dyDescent="0.25">
      <c r="A23" s="59" t="s">
        <v>133</v>
      </c>
      <c r="B23" s="19">
        <v>6</v>
      </c>
      <c r="C23" s="13" t="s">
        <v>95</v>
      </c>
      <c r="D23" s="54">
        <v>0</v>
      </c>
      <c r="F23" s="16"/>
    </row>
    <row r="24" spans="1:6" ht="15" x14ac:dyDescent="0.25">
      <c r="A24" s="59" t="s">
        <v>133</v>
      </c>
      <c r="B24" s="19">
        <v>7</v>
      </c>
      <c r="C24" s="13" t="s">
        <v>96</v>
      </c>
      <c r="D24" s="54">
        <v>0</v>
      </c>
      <c r="F24" s="16"/>
    </row>
    <row r="25" spans="1:6" ht="15" x14ac:dyDescent="0.25">
      <c r="A25" s="59" t="s">
        <v>133</v>
      </c>
      <c r="B25" s="19">
        <v>8</v>
      </c>
      <c r="C25" s="13" t="s">
        <v>97</v>
      </c>
      <c r="D25" s="54">
        <v>0</v>
      </c>
      <c r="F25" s="16"/>
    </row>
    <row r="26" spans="1:6" ht="15" x14ac:dyDescent="0.25">
      <c r="A26" s="59" t="s">
        <v>133</v>
      </c>
      <c r="B26" s="19">
        <v>9</v>
      </c>
      <c r="C26" s="13" t="s">
        <v>7</v>
      </c>
      <c r="D26" s="54">
        <v>7293.2634070609474</v>
      </c>
      <c r="F26" s="16"/>
    </row>
    <row r="27" spans="1:6" ht="15" x14ac:dyDescent="0.25">
      <c r="A27" s="59" t="s">
        <v>133</v>
      </c>
      <c r="B27" s="15" t="s">
        <v>2</v>
      </c>
      <c r="C27" s="63" t="s">
        <v>133</v>
      </c>
      <c r="D27" s="56">
        <f>SUM(D18:D26)</f>
        <v>7293.2634070609474</v>
      </c>
      <c r="F27" s="16" t="s">
        <v>21</v>
      </c>
    </row>
    <row r="28" spans="1:6" ht="15" x14ac:dyDescent="0.25">
      <c r="A28" s="59" t="s">
        <v>133</v>
      </c>
      <c r="B28" s="70" t="s">
        <v>133</v>
      </c>
      <c r="C28" s="63" t="s">
        <v>133</v>
      </c>
      <c r="D28" s="71" t="s">
        <v>133</v>
      </c>
      <c r="F28" s="16"/>
    </row>
    <row r="29" spans="1:6" ht="15" x14ac:dyDescent="0.25">
      <c r="A29" s="59" t="s">
        <v>133</v>
      </c>
      <c r="B29" s="15" t="s">
        <v>16</v>
      </c>
      <c r="C29" s="63" t="s">
        <v>133</v>
      </c>
      <c r="D29" s="71" t="s">
        <v>133</v>
      </c>
      <c r="F29" s="16"/>
    </row>
    <row r="30" spans="1:6" ht="15" x14ac:dyDescent="0.25">
      <c r="A30" s="59" t="s">
        <v>133</v>
      </c>
      <c r="B30" s="19">
        <v>1</v>
      </c>
      <c r="C30" s="13" t="s">
        <v>88</v>
      </c>
      <c r="D30" s="54">
        <v>0</v>
      </c>
      <c r="F30" s="16"/>
    </row>
    <row r="31" spans="1:6" ht="15" x14ac:dyDescent="0.25">
      <c r="A31" s="59" t="s">
        <v>133</v>
      </c>
      <c r="B31" s="19">
        <v>2</v>
      </c>
      <c r="C31" s="13" t="s">
        <v>89</v>
      </c>
      <c r="D31" s="54">
        <v>0</v>
      </c>
      <c r="F31" s="16"/>
    </row>
    <row r="32" spans="1:6" ht="15" x14ac:dyDescent="0.25">
      <c r="A32" s="59" t="s">
        <v>133</v>
      </c>
      <c r="B32" s="19">
        <v>3</v>
      </c>
      <c r="C32" s="13" t="s">
        <v>7</v>
      </c>
      <c r="D32" s="54">
        <v>0</v>
      </c>
      <c r="F32" s="16"/>
    </row>
    <row r="33" spans="1:6" ht="15" x14ac:dyDescent="0.25">
      <c r="A33" s="59" t="s">
        <v>133</v>
      </c>
      <c r="B33" s="15" t="s">
        <v>17</v>
      </c>
      <c r="C33" s="63" t="s">
        <v>133</v>
      </c>
      <c r="D33" s="55">
        <f>SUM(D30:D32)</f>
        <v>0</v>
      </c>
      <c r="F33" s="16" t="s">
        <v>21</v>
      </c>
    </row>
    <row r="34" spans="1:6" ht="15" x14ac:dyDescent="0.25">
      <c r="A34" s="59" t="s">
        <v>133</v>
      </c>
      <c r="B34" s="70" t="s">
        <v>133</v>
      </c>
      <c r="C34" s="63" t="s">
        <v>133</v>
      </c>
      <c r="D34" s="71" t="s">
        <v>133</v>
      </c>
      <c r="F34" s="16"/>
    </row>
    <row r="35" spans="1:6" ht="15" x14ac:dyDescent="0.25">
      <c r="A35" s="59" t="s">
        <v>133</v>
      </c>
      <c r="B35" s="15" t="s">
        <v>18</v>
      </c>
      <c r="C35" s="63" t="s">
        <v>133</v>
      </c>
      <c r="D35" s="71" t="s">
        <v>133</v>
      </c>
      <c r="F35" s="16"/>
    </row>
    <row r="36" spans="1:6" ht="15" x14ac:dyDescent="0.25">
      <c r="A36" s="59" t="s">
        <v>133</v>
      </c>
      <c r="B36" s="19">
        <v>1</v>
      </c>
      <c r="C36" s="13" t="s">
        <v>88</v>
      </c>
      <c r="D36" s="54">
        <v>0</v>
      </c>
      <c r="F36" s="16"/>
    </row>
    <row r="37" spans="1:6" ht="15" x14ac:dyDescent="0.25">
      <c r="A37" s="59" t="s">
        <v>133</v>
      </c>
      <c r="B37" s="19">
        <v>2</v>
      </c>
      <c r="C37" s="13" t="s">
        <v>89</v>
      </c>
      <c r="D37" s="54">
        <v>0</v>
      </c>
      <c r="F37" s="16"/>
    </row>
    <row r="38" spans="1:6" ht="15" x14ac:dyDescent="0.25">
      <c r="A38" s="59" t="s">
        <v>133</v>
      </c>
      <c r="B38" s="19">
        <v>3</v>
      </c>
      <c r="C38" s="13" t="s">
        <v>7</v>
      </c>
      <c r="D38" s="54">
        <v>0</v>
      </c>
      <c r="F38" s="16"/>
    </row>
    <row r="39" spans="1:6" ht="15" x14ac:dyDescent="0.25">
      <c r="A39" s="59" t="s">
        <v>133</v>
      </c>
      <c r="B39" s="15" t="s">
        <v>99</v>
      </c>
      <c r="C39" s="63" t="s">
        <v>133</v>
      </c>
      <c r="D39" s="55">
        <f>SUM(D36:D38)</f>
        <v>0</v>
      </c>
      <c r="F39" s="16" t="s">
        <v>21</v>
      </c>
    </row>
    <row r="40" spans="1:6" ht="15" x14ac:dyDescent="0.25">
      <c r="A40" s="59" t="s">
        <v>133</v>
      </c>
      <c r="B40" s="70" t="s">
        <v>133</v>
      </c>
      <c r="C40" s="63" t="s">
        <v>133</v>
      </c>
      <c r="D40" s="71" t="s">
        <v>133</v>
      </c>
      <c r="F40" s="16"/>
    </row>
    <row r="41" spans="1:6" ht="15" x14ac:dyDescent="0.25">
      <c r="A41" s="59" t="s">
        <v>133</v>
      </c>
      <c r="B41" s="15" t="s">
        <v>100</v>
      </c>
      <c r="C41" s="63" t="s">
        <v>133</v>
      </c>
      <c r="D41" s="71" t="s">
        <v>133</v>
      </c>
      <c r="F41" s="16"/>
    </row>
    <row r="42" spans="1:6" ht="15" x14ac:dyDescent="0.25">
      <c r="A42" s="59" t="s">
        <v>133</v>
      </c>
      <c r="B42" s="19">
        <v>1</v>
      </c>
      <c r="C42" s="13" t="s">
        <v>101</v>
      </c>
      <c r="D42" s="54">
        <v>29.455300000000005</v>
      </c>
      <c r="F42" s="16"/>
    </row>
    <row r="43" spans="1:6" ht="15" x14ac:dyDescent="0.25">
      <c r="A43" s="59" t="s">
        <v>133</v>
      </c>
      <c r="B43" s="19">
        <v>2</v>
      </c>
      <c r="C43" s="13" t="s">
        <v>102</v>
      </c>
      <c r="D43" s="54">
        <v>18.13486</v>
      </c>
      <c r="F43" s="16"/>
    </row>
    <row r="44" spans="1:6" ht="15" x14ac:dyDescent="0.25">
      <c r="A44" s="59" t="s">
        <v>133</v>
      </c>
      <c r="B44" s="19">
        <v>3</v>
      </c>
      <c r="C44" s="13" t="s">
        <v>103</v>
      </c>
      <c r="D44" s="54">
        <v>9.6682699999999997</v>
      </c>
      <c r="F44" s="16"/>
    </row>
    <row r="45" spans="1:6" ht="15" x14ac:dyDescent="0.25">
      <c r="A45" s="59" t="s">
        <v>133</v>
      </c>
      <c r="B45" s="19">
        <v>4</v>
      </c>
      <c r="C45" s="13" t="s">
        <v>104</v>
      </c>
      <c r="D45" s="54">
        <v>1.276</v>
      </c>
      <c r="F45" s="16"/>
    </row>
    <row r="46" spans="1:6" ht="15" x14ac:dyDescent="0.25">
      <c r="A46" s="59" t="s">
        <v>133</v>
      </c>
      <c r="B46" s="19">
        <v>5</v>
      </c>
      <c r="C46" s="13" t="s">
        <v>7</v>
      </c>
      <c r="D46" s="54">
        <v>1.9729999999998915E-2</v>
      </c>
      <c r="F46" s="16"/>
    </row>
    <row r="47" spans="1:6" ht="15" x14ac:dyDescent="0.25">
      <c r="A47" s="59" t="s">
        <v>133</v>
      </c>
      <c r="B47" s="19">
        <v>6</v>
      </c>
      <c r="C47" s="13" t="s">
        <v>21</v>
      </c>
      <c r="D47" s="54">
        <v>0</v>
      </c>
      <c r="F47" s="16"/>
    </row>
    <row r="48" spans="1:6" ht="15" x14ac:dyDescent="0.25">
      <c r="A48" s="59" t="s">
        <v>133</v>
      </c>
      <c r="B48" s="19">
        <v>7</v>
      </c>
      <c r="C48" s="13" t="s">
        <v>21</v>
      </c>
      <c r="D48" s="54">
        <v>0</v>
      </c>
      <c r="F48" s="16"/>
    </row>
    <row r="49" spans="1:6" ht="15" x14ac:dyDescent="0.25">
      <c r="A49" s="59" t="s">
        <v>133</v>
      </c>
      <c r="B49" s="19">
        <v>8</v>
      </c>
      <c r="C49" s="13" t="s">
        <v>21</v>
      </c>
      <c r="D49" s="54">
        <v>0</v>
      </c>
      <c r="F49" s="16"/>
    </row>
    <row r="50" spans="1:6" ht="15" x14ac:dyDescent="0.25">
      <c r="A50" s="59" t="s">
        <v>133</v>
      </c>
      <c r="B50" s="19">
        <v>9</v>
      </c>
      <c r="C50" s="13" t="s">
        <v>21</v>
      </c>
      <c r="D50" s="54">
        <v>0</v>
      </c>
      <c r="F50" s="16"/>
    </row>
    <row r="51" spans="1:6" ht="15" x14ac:dyDescent="0.25">
      <c r="A51" s="59" t="s">
        <v>133</v>
      </c>
      <c r="B51" s="15" t="s">
        <v>105</v>
      </c>
      <c r="C51" s="63" t="s">
        <v>133</v>
      </c>
      <c r="D51" s="55">
        <f>SUM(D42:D50)</f>
        <v>58.554160000000003</v>
      </c>
      <c r="F51" s="16" t="s">
        <v>21</v>
      </c>
    </row>
    <row r="52" spans="1:6" ht="15" x14ac:dyDescent="0.25">
      <c r="A52" s="59" t="s">
        <v>133</v>
      </c>
      <c r="B52" s="70" t="s">
        <v>133</v>
      </c>
      <c r="C52" s="63" t="s">
        <v>133</v>
      </c>
      <c r="D52" s="71" t="s">
        <v>133</v>
      </c>
      <c r="F52" s="16"/>
    </row>
    <row r="53" spans="1:6" ht="15" x14ac:dyDescent="0.25">
      <c r="A53" s="59" t="s">
        <v>133</v>
      </c>
      <c r="B53" s="15" t="s">
        <v>106</v>
      </c>
      <c r="C53" s="63" t="s">
        <v>133</v>
      </c>
      <c r="D53" s="71" t="s">
        <v>133</v>
      </c>
      <c r="F53" s="16"/>
    </row>
    <row r="54" spans="1:6" ht="15" x14ac:dyDescent="0.25">
      <c r="A54" s="59" t="s">
        <v>133</v>
      </c>
      <c r="B54" s="19">
        <v>1</v>
      </c>
      <c r="C54" s="13" t="s">
        <v>24</v>
      </c>
      <c r="D54" s="54">
        <v>284.18286062041676</v>
      </c>
      <c r="F54" s="16"/>
    </row>
    <row r="55" spans="1:6" ht="15" x14ac:dyDescent="0.25">
      <c r="A55" s="59" t="s">
        <v>133</v>
      </c>
      <c r="B55" s="19">
        <v>2</v>
      </c>
      <c r="C55" s="13" t="s">
        <v>32</v>
      </c>
      <c r="D55" s="54">
        <v>140.15338005465406</v>
      </c>
      <c r="F55" s="16"/>
    </row>
    <row r="56" spans="1:6" ht="15" x14ac:dyDescent="0.25">
      <c r="A56" s="59" t="s">
        <v>133</v>
      </c>
      <c r="B56" s="19">
        <v>3</v>
      </c>
      <c r="C56" s="13" t="s">
        <v>35</v>
      </c>
      <c r="D56" s="54">
        <v>134.14033701336439</v>
      </c>
      <c r="F56" s="16"/>
    </row>
    <row r="57" spans="1:6" ht="15" x14ac:dyDescent="0.25">
      <c r="A57" s="59" t="s">
        <v>133</v>
      </c>
      <c r="B57" s="19">
        <v>4</v>
      </c>
      <c r="C57" s="13" t="s">
        <v>36</v>
      </c>
      <c r="D57" s="54">
        <v>122.35735226102648</v>
      </c>
      <c r="F57" s="16"/>
    </row>
    <row r="58" spans="1:6" ht="15" x14ac:dyDescent="0.25">
      <c r="A58" s="59" t="s">
        <v>133</v>
      </c>
      <c r="B58" s="19">
        <v>5</v>
      </c>
      <c r="C58" s="13" t="s">
        <v>25</v>
      </c>
      <c r="D58" s="54">
        <v>108.13012312315708</v>
      </c>
      <c r="F58" s="16"/>
    </row>
    <row r="59" spans="1:6" ht="15" x14ac:dyDescent="0.25">
      <c r="A59" s="59" t="s">
        <v>133</v>
      </c>
      <c r="B59" s="19">
        <v>6</v>
      </c>
      <c r="C59" s="13" t="s">
        <v>39</v>
      </c>
      <c r="D59" s="54">
        <v>76.017373610624986</v>
      </c>
      <c r="F59" s="16"/>
    </row>
    <row r="60" spans="1:6" ht="15" x14ac:dyDescent="0.25">
      <c r="A60" s="59" t="s">
        <v>133</v>
      </c>
      <c r="B60" s="19">
        <v>7</v>
      </c>
      <c r="C60" s="13" t="s">
        <v>7</v>
      </c>
      <c r="D60" s="54">
        <v>210.56511094205405</v>
      </c>
      <c r="F60" s="16"/>
    </row>
    <row r="61" spans="1:6" ht="15" x14ac:dyDescent="0.25">
      <c r="A61" s="59" t="s">
        <v>133</v>
      </c>
      <c r="B61" s="19">
        <v>8</v>
      </c>
      <c r="C61" s="13" t="s">
        <v>21</v>
      </c>
      <c r="D61" s="54">
        <v>0</v>
      </c>
      <c r="F61" s="16"/>
    </row>
    <row r="62" spans="1:6" ht="15" x14ac:dyDescent="0.25">
      <c r="A62" s="59" t="s">
        <v>133</v>
      </c>
      <c r="B62" s="19">
        <v>9</v>
      </c>
      <c r="C62" s="13" t="s">
        <v>21</v>
      </c>
      <c r="D62" s="54">
        <v>0</v>
      </c>
      <c r="F62" s="16"/>
    </row>
    <row r="63" spans="1:6" ht="15" x14ac:dyDescent="0.25">
      <c r="A63" s="59" t="s">
        <v>133</v>
      </c>
      <c r="B63" s="15" t="s">
        <v>107</v>
      </c>
      <c r="C63" s="63" t="s">
        <v>133</v>
      </c>
      <c r="D63" s="55">
        <f>SUM(D54:D62)</f>
        <v>1075.5465376252978</v>
      </c>
      <c r="F63" s="16" t="s">
        <v>21</v>
      </c>
    </row>
    <row r="64" spans="1:6" ht="15" x14ac:dyDescent="0.25">
      <c r="A64" s="59" t="s">
        <v>133</v>
      </c>
      <c r="B64" s="70" t="s">
        <v>133</v>
      </c>
      <c r="C64" s="63" t="s">
        <v>133</v>
      </c>
      <c r="D64" s="71" t="s">
        <v>133</v>
      </c>
      <c r="F64" s="16"/>
    </row>
    <row r="65" spans="1:6" ht="15" x14ac:dyDescent="0.25">
      <c r="A65" s="59" t="s">
        <v>133</v>
      </c>
      <c r="B65" s="15" t="s">
        <v>108</v>
      </c>
      <c r="C65" s="63" t="s">
        <v>133</v>
      </c>
      <c r="D65" s="71" t="s">
        <v>133</v>
      </c>
      <c r="F65" s="16"/>
    </row>
    <row r="66" spans="1:6" ht="15" x14ac:dyDescent="0.25">
      <c r="A66" s="59" t="s">
        <v>133</v>
      </c>
      <c r="B66" s="15" t="s">
        <v>19</v>
      </c>
      <c r="C66" s="63" t="s">
        <v>133</v>
      </c>
      <c r="D66" s="71" t="s">
        <v>133</v>
      </c>
      <c r="F66" s="16"/>
    </row>
    <row r="67" spans="1:6" ht="15" x14ac:dyDescent="0.25">
      <c r="A67" s="59" t="s">
        <v>133</v>
      </c>
      <c r="B67" s="19">
        <v>1</v>
      </c>
      <c r="C67" s="13" t="s">
        <v>21</v>
      </c>
      <c r="D67" s="54">
        <v>0</v>
      </c>
      <c r="F67" s="16"/>
    </row>
    <row r="68" spans="1:6" ht="15" x14ac:dyDescent="0.25">
      <c r="A68" s="59" t="s">
        <v>133</v>
      </c>
      <c r="B68" s="19">
        <v>2</v>
      </c>
      <c r="C68" s="13" t="s">
        <v>21</v>
      </c>
      <c r="D68" s="54">
        <v>0</v>
      </c>
      <c r="F68" s="16"/>
    </row>
    <row r="69" spans="1:6" ht="15" x14ac:dyDescent="0.25">
      <c r="A69" s="59" t="s">
        <v>133</v>
      </c>
      <c r="B69" s="19">
        <v>3</v>
      </c>
      <c r="C69" s="13" t="s">
        <v>21</v>
      </c>
      <c r="D69" s="54">
        <v>0</v>
      </c>
      <c r="F69" s="16"/>
    </row>
    <row r="70" spans="1:6" ht="15" x14ac:dyDescent="0.25">
      <c r="A70" s="59" t="s">
        <v>133</v>
      </c>
      <c r="B70" s="19">
        <v>4</v>
      </c>
      <c r="C70" s="13" t="s">
        <v>21</v>
      </c>
      <c r="D70" s="54">
        <v>0</v>
      </c>
      <c r="F70" s="16"/>
    </row>
    <row r="71" spans="1:6" ht="15" x14ac:dyDescent="0.25">
      <c r="A71" s="59" t="s">
        <v>133</v>
      </c>
      <c r="B71" s="19">
        <v>5</v>
      </c>
      <c r="C71" s="63" t="s">
        <v>133</v>
      </c>
      <c r="D71" s="54">
        <v>0</v>
      </c>
      <c r="F71" s="16"/>
    </row>
    <row r="72" spans="1:6" ht="15" x14ac:dyDescent="0.25">
      <c r="A72" s="59" t="s">
        <v>133</v>
      </c>
      <c r="B72" s="15" t="s">
        <v>109</v>
      </c>
      <c r="C72" s="63" t="s">
        <v>133</v>
      </c>
      <c r="D72" s="55">
        <f>SUM(D67:D71)</f>
        <v>0</v>
      </c>
      <c r="F72" s="16" t="s">
        <v>21</v>
      </c>
    </row>
    <row r="73" spans="1:6" ht="15" x14ac:dyDescent="0.25">
      <c r="A73" s="59" t="s">
        <v>133</v>
      </c>
      <c r="B73" s="70" t="s">
        <v>133</v>
      </c>
      <c r="C73" s="63" t="s">
        <v>133</v>
      </c>
      <c r="D73" s="71" t="s">
        <v>133</v>
      </c>
      <c r="F73" s="16"/>
    </row>
    <row r="74" spans="1:6" ht="15" x14ac:dyDescent="0.25">
      <c r="A74" s="59" t="s">
        <v>133</v>
      </c>
      <c r="B74" s="15" t="s">
        <v>110</v>
      </c>
      <c r="C74" s="63" t="s">
        <v>133</v>
      </c>
      <c r="D74" s="71" t="s">
        <v>133</v>
      </c>
      <c r="F74" s="16"/>
    </row>
    <row r="75" spans="1:6" ht="15" x14ac:dyDescent="0.25">
      <c r="A75" s="59" t="s">
        <v>133</v>
      </c>
      <c r="B75" s="19">
        <v>1</v>
      </c>
      <c r="C75" s="13" t="s">
        <v>34</v>
      </c>
      <c r="D75" s="54">
        <v>54.647081228281763</v>
      </c>
      <c r="F75" s="16"/>
    </row>
    <row r="76" spans="1:6" ht="15" x14ac:dyDescent="0.25">
      <c r="A76" s="59" t="s">
        <v>133</v>
      </c>
      <c r="B76" s="19">
        <v>2</v>
      </c>
      <c r="C76" s="13" t="s">
        <v>27</v>
      </c>
      <c r="D76" s="54">
        <v>53.76378250968785</v>
      </c>
      <c r="F76" s="16"/>
    </row>
    <row r="77" spans="1:6" ht="15" x14ac:dyDescent="0.25">
      <c r="A77" s="59" t="s">
        <v>133</v>
      </c>
      <c r="B77" s="19">
        <v>3</v>
      </c>
      <c r="C77" s="13" t="s">
        <v>33</v>
      </c>
      <c r="D77" s="54">
        <v>44.646854379236565</v>
      </c>
      <c r="F77" s="16"/>
    </row>
    <row r="78" spans="1:6" ht="15" x14ac:dyDescent="0.25">
      <c r="A78" s="59" t="s">
        <v>133</v>
      </c>
      <c r="B78" s="19">
        <v>4</v>
      </c>
      <c r="C78" s="13" t="s">
        <v>37</v>
      </c>
      <c r="D78" s="54">
        <v>41.415137900255125</v>
      </c>
      <c r="F78" s="16"/>
    </row>
    <row r="79" spans="1:6" ht="15" x14ac:dyDescent="0.25">
      <c r="A79" s="59" t="s">
        <v>133</v>
      </c>
      <c r="B79" s="19">
        <v>5</v>
      </c>
      <c r="C79" s="13" t="s">
        <v>38</v>
      </c>
      <c r="D79" s="54">
        <v>25.405075489628409</v>
      </c>
      <c r="F79" s="16"/>
    </row>
    <row r="80" spans="1:6" ht="15" x14ac:dyDescent="0.25">
      <c r="A80" s="59" t="s">
        <v>133</v>
      </c>
      <c r="B80" s="19">
        <v>6</v>
      </c>
      <c r="C80" s="13" t="s">
        <v>7</v>
      </c>
      <c r="D80" s="54">
        <v>77.46212605099953</v>
      </c>
      <c r="F80" s="16"/>
    </row>
    <row r="81" spans="1:6" ht="15" x14ac:dyDescent="0.25">
      <c r="A81" s="59" t="s">
        <v>133</v>
      </c>
      <c r="B81" s="19">
        <v>7</v>
      </c>
      <c r="C81" s="13" t="s">
        <v>21</v>
      </c>
      <c r="D81" s="54">
        <v>0</v>
      </c>
      <c r="F81" s="16"/>
    </row>
    <row r="82" spans="1:6" ht="15" x14ac:dyDescent="0.25">
      <c r="A82" s="59" t="s">
        <v>133</v>
      </c>
      <c r="B82" s="19">
        <v>8</v>
      </c>
      <c r="C82" s="13" t="s">
        <v>21</v>
      </c>
      <c r="D82" s="54">
        <v>0</v>
      </c>
      <c r="F82" s="16"/>
    </row>
    <row r="83" spans="1:6" ht="15" x14ac:dyDescent="0.25">
      <c r="A83" s="59" t="s">
        <v>133</v>
      </c>
      <c r="B83" s="19">
        <v>9</v>
      </c>
      <c r="C83" s="13" t="s">
        <v>21</v>
      </c>
      <c r="D83" s="54">
        <v>0</v>
      </c>
      <c r="F83" s="16"/>
    </row>
    <row r="84" spans="1:6" ht="15" x14ac:dyDescent="0.25">
      <c r="A84" s="59" t="s">
        <v>133</v>
      </c>
      <c r="B84" s="15" t="s">
        <v>3</v>
      </c>
      <c r="C84" s="63" t="s">
        <v>133</v>
      </c>
      <c r="D84" s="55">
        <f>SUM(D75:D83)</f>
        <v>297.34005755808926</v>
      </c>
      <c r="F84" s="16" t="s">
        <v>21</v>
      </c>
    </row>
    <row r="85" spans="1:6" ht="15" x14ac:dyDescent="0.25">
      <c r="A85" s="59" t="s">
        <v>133</v>
      </c>
      <c r="B85" s="70" t="s">
        <v>133</v>
      </c>
      <c r="C85" s="63" t="s">
        <v>133</v>
      </c>
      <c r="D85" s="71" t="s">
        <v>133</v>
      </c>
      <c r="F85" s="16"/>
    </row>
    <row r="86" spans="1:6" ht="15" x14ac:dyDescent="0.25">
      <c r="A86" s="59" t="s">
        <v>133</v>
      </c>
      <c r="B86" s="15" t="s">
        <v>111</v>
      </c>
      <c r="C86" s="63" t="s">
        <v>133</v>
      </c>
      <c r="D86" s="71" t="s">
        <v>133</v>
      </c>
      <c r="F86" s="16"/>
    </row>
    <row r="87" spans="1:6" ht="15" x14ac:dyDescent="0.25">
      <c r="A87" s="59" t="s">
        <v>133</v>
      </c>
      <c r="B87" s="19">
        <v>1</v>
      </c>
      <c r="C87" s="13" t="s">
        <v>88</v>
      </c>
      <c r="D87" s="54">
        <v>59.381766502296372</v>
      </c>
      <c r="F87" s="16"/>
    </row>
    <row r="88" spans="1:6" ht="15" x14ac:dyDescent="0.25">
      <c r="A88" s="59" t="s">
        <v>133</v>
      </c>
      <c r="B88" s="19">
        <v>2</v>
      </c>
      <c r="C88" s="13" t="s">
        <v>89</v>
      </c>
      <c r="D88" s="54">
        <v>40.533036082657688</v>
      </c>
      <c r="F88" s="16"/>
    </row>
    <row r="89" spans="1:6" ht="15" x14ac:dyDescent="0.25">
      <c r="A89" s="59" t="s">
        <v>133</v>
      </c>
      <c r="B89" s="19">
        <v>3</v>
      </c>
      <c r="C89" s="13" t="s">
        <v>92</v>
      </c>
      <c r="D89" s="54">
        <v>37.198059044645248</v>
      </c>
      <c r="F89" s="16"/>
    </row>
    <row r="90" spans="1:6" ht="15" x14ac:dyDescent="0.25">
      <c r="A90" s="59" t="s">
        <v>133</v>
      </c>
      <c r="B90" s="19">
        <v>4</v>
      </c>
      <c r="C90" s="13" t="s">
        <v>93</v>
      </c>
      <c r="D90" s="54">
        <v>36.4003991136682</v>
      </c>
      <c r="F90" s="16"/>
    </row>
    <row r="91" spans="1:6" ht="15" x14ac:dyDescent="0.25">
      <c r="A91" s="59" t="s">
        <v>133</v>
      </c>
      <c r="B91" s="19">
        <v>5</v>
      </c>
      <c r="C91" s="13" t="s">
        <v>94</v>
      </c>
      <c r="D91" s="54">
        <v>36.1470432839781</v>
      </c>
      <c r="F91" s="16"/>
    </row>
    <row r="92" spans="1:6" ht="15" x14ac:dyDescent="0.25">
      <c r="A92" s="59" t="s">
        <v>133</v>
      </c>
      <c r="B92" s="19">
        <v>6</v>
      </c>
      <c r="C92" s="13" t="s">
        <v>95</v>
      </c>
      <c r="D92" s="54">
        <v>18.754622050872033</v>
      </c>
      <c r="F92" s="16"/>
    </row>
    <row r="93" spans="1:6" ht="15" x14ac:dyDescent="0.25">
      <c r="A93" s="59" t="s">
        <v>133</v>
      </c>
      <c r="B93" s="19">
        <v>7</v>
      </c>
      <c r="C93" s="13" t="s">
        <v>96</v>
      </c>
      <c r="D93" s="54">
        <v>9.3536806573362696</v>
      </c>
      <c r="F93" s="16"/>
    </row>
    <row r="94" spans="1:6" ht="15" x14ac:dyDescent="0.25">
      <c r="A94" s="59" t="s">
        <v>133</v>
      </c>
      <c r="B94" s="19">
        <v>8</v>
      </c>
      <c r="C94" s="63" t="s">
        <v>133</v>
      </c>
      <c r="D94" s="54">
        <v>0</v>
      </c>
      <c r="F94" s="16"/>
    </row>
    <row r="95" spans="1:6" ht="15" x14ac:dyDescent="0.25">
      <c r="A95" s="59" t="s">
        <v>133</v>
      </c>
      <c r="B95" s="19">
        <v>9</v>
      </c>
      <c r="C95" s="63" t="s">
        <v>133</v>
      </c>
      <c r="D95" s="54">
        <v>0</v>
      </c>
      <c r="F95" s="16"/>
    </row>
    <row r="96" spans="1:6" ht="15" x14ac:dyDescent="0.25">
      <c r="A96" s="59" t="s">
        <v>133</v>
      </c>
      <c r="B96" s="15" t="s">
        <v>112</v>
      </c>
      <c r="C96" s="63" t="s">
        <v>133</v>
      </c>
      <c r="D96" s="55">
        <f>SUM(D87:D95)</f>
        <v>237.76860673545389</v>
      </c>
      <c r="F96" s="16" t="s">
        <v>21</v>
      </c>
    </row>
    <row r="97" spans="1:6" ht="15" x14ac:dyDescent="0.25">
      <c r="A97" s="59" t="s">
        <v>133</v>
      </c>
      <c r="B97" s="70" t="s">
        <v>133</v>
      </c>
      <c r="C97" s="63" t="s">
        <v>133</v>
      </c>
      <c r="D97" s="71" t="s">
        <v>133</v>
      </c>
      <c r="F97" s="20"/>
    </row>
    <row r="98" spans="1:6" ht="15" x14ac:dyDescent="0.25">
      <c r="A98" s="59" t="s">
        <v>133</v>
      </c>
      <c r="B98" s="15" t="s">
        <v>20</v>
      </c>
      <c r="C98" s="63" t="s">
        <v>133</v>
      </c>
      <c r="D98" s="56">
        <f>D96+D84+D72+D63+D51+D39+D33+D27+D15</f>
        <v>9508.5965521315338</v>
      </c>
      <c r="F98" s="16" t="s">
        <v>21</v>
      </c>
    </row>
    <row r="99" spans="1:6" ht="15" x14ac:dyDescent="0.25">
      <c r="A99" s="59" t="s">
        <v>133</v>
      </c>
      <c r="B99" s="70" t="s">
        <v>133</v>
      </c>
      <c r="C99" s="63" t="s">
        <v>133</v>
      </c>
      <c r="D99" s="71" t="s">
        <v>133</v>
      </c>
      <c r="F99" s="16"/>
    </row>
    <row r="100" spans="1:6" ht="15" x14ac:dyDescent="0.25">
      <c r="A100" s="59" t="s">
        <v>133</v>
      </c>
      <c r="B100" s="15" t="s">
        <v>113</v>
      </c>
      <c r="C100" s="63" t="s">
        <v>133</v>
      </c>
      <c r="D100" s="71" t="s">
        <v>133</v>
      </c>
      <c r="F100" s="16"/>
    </row>
    <row r="101" spans="1:6" ht="15" x14ac:dyDescent="0.25">
      <c r="A101" s="59" t="s">
        <v>133</v>
      </c>
      <c r="B101" s="19">
        <v>1</v>
      </c>
      <c r="C101" s="13" t="s">
        <v>88</v>
      </c>
      <c r="D101" s="54">
        <v>262.73949673542177</v>
      </c>
      <c r="F101" s="16"/>
    </row>
    <row r="102" spans="1:6" ht="15" x14ac:dyDescent="0.25">
      <c r="A102" s="59" t="s">
        <v>133</v>
      </c>
      <c r="B102" s="19">
        <v>2</v>
      </c>
      <c r="C102" s="13" t="s">
        <v>7</v>
      </c>
      <c r="D102" s="54">
        <v>2286.8450550295688</v>
      </c>
      <c r="F102" s="16"/>
    </row>
    <row r="103" spans="1:6" ht="15" x14ac:dyDescent="0.25">
      <c r="A103" s="59" t="s">
        <v>133</v>
      </c>
      <c r="B103" s="19">
        <v>3</v>
      </c>
      <c r="C103" s="63" t="s">
        <v>133</v>
      </c>
      <c r="D103" s="54">
        <v>0</v>
      </c>
      <c r="F103" s="16"/>
    </row>
    <row r="104" spans="1:6" ht="15" x14ac:dyDescent="0.25">
      <c r="A104" s="59" t="s">
        <v>133</v>
      </c>
      <c r="B104" s="19">
        <v>4</v>
      </c>
      <c r="C104" s="63" t="s">
        <v>133</v>
      </c>
      <c r="D104" s="54">
        <v>0</v>
      </c>
      <c r="F104" s="16"/>
    </row>
    <row r="105" spans="1:6" ht="15" x14ac:dyDescent="0.25">
      <c r="A105" s="59" t="s">
        <v>133</v>
      </c>
      <c r="B105" s="19">
        <v>5</v>
      </c>
      <c r="C105" s="63" t="s">
        <v>133</v>
      </c>
      <c r="D105" s="54">
        <v>0</v>
      </c>
      <c r="F105" s="16"/>
    </row>
    <row r="106" spans="1:6" ht="15" x14ac:dyDescent="0.25">
      <c r="A106" s="59" t="s">
        <v>133</v>
      </c>
      <c r="B106" s="15" t="s">
        <v>114</v>
      </c>
      <c r="C106" s="63" t="s">
        <v>133</v>
      </c>
      <c r="D106" s="56">
        <f>SUM(D101:D105)</f>
        <v>2549.5845517649905</v>
      </c>
      <c r="F106" s="16" t="s">
        <v>21</v>
      </c>
    </row>
    <row r="107" spans="1:6" ht="15" x14ac:dyDescent="0.25">
      <c r="A107" s="59" t="s">
        <v>133</v>
      </c>
      <c r="B107" s="70" t="s">
        <v>133</v>
      </c>
      <c r="C107" s="63" t="s">
        <v>133</v>
      </c>
      <c r="D107" s="71" t="s">
        <v>133</v>
      </c>
      <c r="F107" s="16"/>
    </row>
    <row r="108" spans="1:6" ht="15.75" thickBot="1" x14ac:dyDescent="0.3">
      <c r="A108" s="59" t="s">
        <v>133</v>
      </c>
      <c r="B108" s="21" t="s">
        <v>115</v>
      </c>
      <c r="C108" s="72" t="s">
        <v>133</v>
      </c>
      <c r="D108" s="69">
        <f>'מגדל תגמולים- נספח 1'!D28</f>
        <v>5225067</v>
      </c>
      <c r="F108" s="16"/>
    </row>
    <row r="109" spans="1:6" ht="15" hidden="1" x14ac:dyDescent="0.25">
      <c r="B109" s="18"/>
      <c r="C109" s="8"/>
      <c r="F109" s="16"/>
    </row>
    <row r="110" spans="1:6" ht="15" hidden="1" x14ac:dyDescent="0.25">
      <c r="B110" s="18"/>
      <c r="C110" s="8"/>
      <c r="F110" s="16"/>
    </row>
    <row r="111" spans="1:6" ht="15" hidden="1" x14ac:dyDescent="0.25">
      <c r="B111" s="18"/>
      <c r="C111" s="8"/>
      <c r="F111" s="16"/>
    </row>
    <row r="112" spans="1:6" ht="15" hidden="1" x14ac:dyDescent="0.25">
      <c r="B112" s="18"/>
      <c r="C112" s="8"/>
      <c r="F112" s="16"/>
    </row>
  </sheetData>
  <mergeCells count="1">
    <mergeCell ref="B3:C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14</vt:i4>
      </vt:variant>
      <vt:variant>
        <vt:lpstr>טווחים בעלי שם</vt:lpstr>
      </vt:variant>
      <vt:variant>
        <vt:i4>14</vt:i4>
      </vt:variant>
    </vt:vector>
  </HeadingPairs>
  <TitlesOfParts>
    <vt:vector size="28" baseType="lpstr">
      <vt:lpstr>863</vt:lpstr>
      <vt:lpstr>862</vt:lpstr>
      <vt:lpstr>859</vt:lpstr>
      <vt:lpstr>858</vt:lpstr>
      <vt:lpstr>8012</vt:lpstr>
      <vt:lpstr>9779</vt:lpstr>
      <vt:lpstr>9780</vt:lpstr>
      <vt:lpstr>9781</vt:lpstr>
      <vt:lpstr>13565</vt:lpstr>
      <vt:lpstr>14229</vt:lpstr>
      <vt:lpstr>14228</vt:lpstr>
      <vt:lpstr>מגדל תגמולים- נספח 1</vt:lpstr>
      <vt:lpstr>מגדל תגמולים-נספח 2</vt:lpstr>
      <vt:lpstr>מגדל תגמולים-נספח 3</vt:lpstr>
      <vt:lpstr>'13565'!WPrint_Area_W</vt:lpstr>
      <vt:lpstr>'14228'!WPrint_Area_W</vt:lpstr>
      <vt:lpstr>'14229'!WPrint_Area_W</vt:lpstr>
      <vt:lpstr>'8012'!WPrint_Area_W</vt:lpstr>
      <vt:lpstr>'858'!WPrint_Area_W</vt:lpstr>
      <vt:lpstr>'859'!WPrint_Area_W</vt:lpstr>
      <vt:lpstr>'862'!WPrint_Area_W</vt:lpstr>
      <vt:lpstr>'863'!WPrint_Area_W</vt:lpstr>
      <vt:lpstr>'9779'!WPrint_Area_W</vt:lpstr>
      <vt:lpstr>'9780'!WPrint_Area_W</vt:lpstr>
      <vt:lpstr>'9781'!WPrint_Area_W</vt:lpstr>
      <vt:lpstr>'מגדל תגמולים- נספח 1'!WPrint_Area_W</vt:lpstr>
      <vt:lpstr>'מגדל תגמולים-נספח 2'!WPrint_Area_W</vt:lpstr>
      <vt:lpstr>'מגדל תגמולים-נספח 3'!WPrint_Area_W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הוצאות ישירות</dc:title>
  <dc:creator>Migdal</dc:creator>
  <dc:description>מונגש</dc:description>
  <cp:lastModifiedBy>אופיר שנקר</cp:lastModifiedBy>
  <cp:lastPrinted>2014-11-25T09:37:00Z</cp:lastPrinted>
  <dcterms:created xsi:type="dcterms:W3CDTF">2013-05-20T07:11:09Z</dcterms:created>
  <dcterms:modified xsi:type="dcterms:W3CDTF">2024-06-27T07:53:06Z</dcterms:modified>
</cp:coreProperties>
</file>