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46" i="20" l="1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C31" i="1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C17" i="1"/>
  <c r="C11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C37" i="1"/>
  <c r="J18" i="26"/>
  <c r="J17" i="26"/>
  <c r="J16" i="26"/>
  <c r="J15" i="26"/>
  <c r="J14" i="26"/>
  <c r="J13" i="26"/>
  <c r="J12" i="26"/>
  <c r="J11" i="26"/>
  <c r="I11" i="26"/>
  <c r="I12" i="26"/>
  <c r="I13" i="26"/>
  <c r="C42" i="1" l="1"/>
  <c r="K16" i="26"/>
  <c r="D14" i="1"/>
  <c r="D35" i="1"/>
  <c r="D42" i="1"/>
  <c r="D43" i="1"/>
  <c r="L31" i="2"/>
  <c r="L29" i="2"/>
  <c r="L23" i="2"/>
  <c r="L21" i="2"/>
  <c r="L15" i="2"/>
  <c r="L13" i="2"/>
  <c r="D17" i="1"/>
  <c r="D13" i="1"/>
  <c r="D26" i="1"/>
  <c r="D41" i="1"/>
  <c r="D37" i="1"/>
  <c r="D33" i="1"/>
  <c r="D40" i="1"/>
  <c r="L36" i="2"/>
  <c r="L30" i="2"/>
  <c r="L28" i="2"/>
  <c r="L22" i="2"/>
  <c r="L20" i="2"/>
  <c r="L14" i="2"/>
  <c r="L12" i="2"/>
  <c r="D15" i="1"/>
  <c r="D36" i="1"/>
  <c r="D24" i="1"/>
  <c r="D39" i="1"/>
  <c r="K15" i="26"/>
  <c r="K17" i="26"/>
  <c r="K14" i="26"/>
  <c r="K45" i="20" l="1"/>
  <c r="K43" i="20"/>
  <c r="K41" i="20"/>
  <c r="K39" i="20"/>
  <c r="K37" i="20"/>
  <c r="K35" i="20"/>
  <c r="K33" i="20"/>
  <c r="K31" i="20"/>
  <c r="K29" i="20"/>
  <c r="K27" i="20"/>
  <c r="K25" i="20"/>
  <c r="K23" i="20"/>
  <c r="K21" i="20"/>
  <c r="K19" i="20"/>
  <c r="K17" i="20"/>
  <c r="K15" i="20"/>
  <c r="K13" i="20"/>
  <c r="K11" i="20"/>
  <c r="K46" i="20"/>
  <c r="K44" i="20"/>
  <c r="K42" i="20"/>
  <c r="K40" i="20"/>
  <c r="K38" i="20"/>
  <c r="K36" i="20"/>
  <c r="K34" i="20"/>
  <c r="K32" i="20"/>
  <c r="K30" i="20"/>
  <c r="K28" i="20"/>
  <c r="K26" i="20"/>
  <c r="K24" i="20"/>
  <c r="K22" i="20"/>
  <c r="K20" i="20"/>
  <c r="K18" i="20"/>
  <c r="K16" i="20"/>
  <c r="K14" i="20"/>
  <c r="K12" i="20"/>
  <c r="K18" i="26"/>
  <c r="K13" i="26"/>
  <c r="D28" i="1"/>
  <c r="D19" i="1"/>
  <c r="L16" i="2"/>
  <c r="L24" i="2"/>
  <c r="L32" i="2"/>
  <c r="D25" i="1"/>
  <c r="D16" i="1"/>
  <c r="D30" i="1"/>
  <c r="D21" i="1"/>
  <c r="L17" i="2"/>
  <c r="L25" i="2"/>
  <c r="L33" i="2"/>
  <c r="D27" i="1"/>
  <c r="D18" i="1"/>
  <c r="K12" i="26"/>
  <c r="K11" i="26"/>
  <c r="D32" i="1"/>
  <c r="D11" i="1"/>
  <c r="L18" i="2"/>
  <c r="L26" i="2"/>
  <c r="L34" i="2"/>
  <c r="D29" i="1"/>
  <c r="D20" i="1"/>
  <c r="D34" i="1"/>
  <c r="L11" i="2"/>
  <c r="L19" i="2"/>
  <c r="L27" i="2"/>
  <c r="L35" i="2"/>
  <c r="D31" i="1"/>
  <c r="D22" i="1"/>
  <c r="N11" i="7"/>
  <c r="N68" i="7"/>
  <c r="N66" i="7"/>
  <c r="N64" i="7"/>
  <c r="N62" i="7"/>
  <c r="N60" i="7"/>
  <c r="N58" i="7"/>
  <c r="N56" i="7"/>
  <c r="N54" i="7"/>
  <c r="N52" i="7"/>
  <c r="N50" i="7"/>
  <c r="N48" i="7"/>
  <c r="N46" i="7"/>
  <c r="N44" i="7"/>
  <c r="N42" i="7"/>
  <c r="N40" i="7"/>
  <c r="N38" i="7"/>
  <c r="N36" i="7"/>
  <c r="N34" i="7"/>
  <c r="N32" i="7"/>
  <c r="N30" i="7"/>
  <c r="N28" i="7"/>
  <c r="N26" i="7"/>
  <c r="N24" i="7"/>
  <c r="N22" i="7"/>
  <c r="N20" i="7"/>
  <c r="N18" i="7"/>
  <c r="N16" i="7"/>
  <c r="N14" i="7"/>
  <c r="N12" i="7"/>
  <c r="N69" i="7"/>
  <c r="N67" i="7"/>
  <c r="N65" i="7"/>
  <c r="N63" i="7"/>
  <c r="N61" i="7"/>
  <c r="N59" i="7"/>
  <c r="N57" i="7"/>
  <c r="N55" i="7"/>
  <c r="N53" i="7"/>
  <c r="N51" i="7"/>
  <c r="N49" i="7"/>
  <c r="N47" i="7"/>
  <c r="N45" i="7"/>
  <c r="N43" i="7"/>
  <c r="N41" i="7"/>
  <c r="N39" i="7"/>
  <c r="N37" i="7"/>
  <c r="N35" i="7"/>
  <c r="N33" i="7"/>
  <c r="N31" i="7"/>
  <c r="N29" i="7"/>
  <c r="N27" i="7"/>
  <c r="N25" i="7"/>
  <c r="N23" i="7"/>
  <c r="N21" i="7"/>
  <c r="N19" i="7"/>
  <c r="N17" i="7"/>
  <c r="N15" i="7"/>
  <c r="N13" i="7"/>
</calcChain>
</file>

<file path=xl/sharedStrings.xml><?xml version="1.0" encoding="utf-8"?>
<sst xmlns="http://schemas.openxmlformats.org/spreadsheetml/2006/main" count="2871" uniqueCount="484">
  <si>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</si>
  <si>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</si>
  <si>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</si>
  <si>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</si>
  <si>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</si>
  <si>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</si>
  <si>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</si>
  <si>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</si>
  <si>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</si>
  <si>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</si>
  <si>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</si>
  <si>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</si>
  <si>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</si>
  <si>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</si>
  <si>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</si>
  <si>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</si>
  <si>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</si>
  <si>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</si>
  <si>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</si>
  <si>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</si>
  <si>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</si>
  <si>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</si>
  <si>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</si>
  <si>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</si>
  <si>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</si>
  <si>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</si>
  <si>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</si>
  <si>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</si>
  <si>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</si>
  <si>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</si>
  <si>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</si>
  <si>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</si>
  <si>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</si>
  <si>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</si>
  <si>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</si>
  <si>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</si>
  <si>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</si>
  <si>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</si>
  <si>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</si>
  <si>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</si>
  <si>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</si>
  <si>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</si>
  <si>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</si>
  <si>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</si>
  <si>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</si>
  <si>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</si>
  <si>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</si>
  <si>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</si>
  <si>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</si>
  <si>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</si>
  <si>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</si>
  <si>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</si>
  <si>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</si>
  <si>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</si>
  <si>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</si>
  <si>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</si>
  <si>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</si>
  <si>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</si>
  <si>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</si>
  <si>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</si>
  <si>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</si>
  <si>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</si>
  <si>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</si>
  <si>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</si>
  <si>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</si>
  <si>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</si>
  <si>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</si>
  <si>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</si>
  <si>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</si>
  <si>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</si>
  <si>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</si>
  <si>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</si>
  <si>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</si>
  <si>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</si>
  <si>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</si>
  <si>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</si>
  <si>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</si>
  <si>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</si>
  <si>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</si>
  <si>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</si>
  <si>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</si>
  <si>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</si>
  <si>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</si>
  <si>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</si>
  <si>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</si>
  <si>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</si>
  <si>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</si>
  <si>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</si>
  <si>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</si>
  <si>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</si>
  <si>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</si>
  <si>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</si>
  <si>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</si>
  <si>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</si>
  <si>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</si>
  <si>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</si>
  <si>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</si>
  <si>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</si>
  <si>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</si>
  <si>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</si>
  <si>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</si>
  <si>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</si>
  <si>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</si>
  <si>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</si>
  <si>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</si>
  <si>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</si>
  <si>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</si>
  <si>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</si>
  <si>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</si>
  <si>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</si>
  <si>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</si>
  <si>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</si>
  <si>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</si>
  <si>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</si>
  <si>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</si>
  <si>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</si>
  <si>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</si>
  <si>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</si>
  <si>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</si>
  <si>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</si>
  <si>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</si>
  <si>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</si>
  <si>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</si>
  <si>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</si>
  <si>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</si>
  <si>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</si>
  <si>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</si>
  <si>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</si>
  <si>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</si>
  <si>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</si>
  <si>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</si>
  <si>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</si>
  <si>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</si>
  <si>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</si>
  <si>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</si>
  <si>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</si>
  <si>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</si>
  <si>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</si>
  <si>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</si>
  <si>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</si>
  <si>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</si>
  <si>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</si>
  <si>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</si>
  <si>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</si>
  <si>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</si>
  <si>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</si>
  <si>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</si>
  <si>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</si>
  <si>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</si>
  <si>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</si>
  <si>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</si>
  <si>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</si>
  <si>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</si>
  <si>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</si>
  <si>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</si>
  <si>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</si>
  <si>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</si>
  <si>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</si>
  <si>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</si>
  <si>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</si>
  <si>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</si>
  <si>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</si>
  <si>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</si>
  <si>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</si>
  <si>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</si>
  <si>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</si>
  <si>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</si>
  <si>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</si>
  <si>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</si>
  <si>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</si>
  <si>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</si>
  <si>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</si>
  <si>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</si>
  <si>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</si>
  <si>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</si>
  <si>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</si>
  <si>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</si>
  <si>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</si>
  <si>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</si>
  <si>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</si>
  <si>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</si>
  <si>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</si>
  <si>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</si>
  <si>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</si>
  <si>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</si>
  <si>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</si>
  <si>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</si>
  <si>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</si>
  <si>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</si>
  <si>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</si>
  <si>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</si>
  <si>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</si>
  <si>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</si>
  <si>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</si>
  <si>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</si>
  <si>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</si>
  <si>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</si>
  <si>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</si>
  <si>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</si>
  <si>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</si>
  <si>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</si>
  <si>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</si>
  <si>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</si>
  <si>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</si>
  <si>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</si>
  <si>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</si>
  <si>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</si>
  <si>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</si>
  <si>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</si>
  <si>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</si>
  <si>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</si>
  <si>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</si>
  <si>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</si>
  <si>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</si>
  <si>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</si>
  <si>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</si>
  <si>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</si>
  <si>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</si>
  <si>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</si>
  <si>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</si>
  <si>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</si>
  <si>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</si>
  <si>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</si>
  <si>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</si>
  <si>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</si>
  <si>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</si>
  <si>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</si>
  <si>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</si>
  <si>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</si>
  <si>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</si>
  <si>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</si>
  <si>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</si>
  <si>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</si>
  <si>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</si>
  <si>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</si>
  <si>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</si>
  <si>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</si>
  <si>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</si>
  <si>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</si>
  <si>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</si>
  <si>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</si>
  <si>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</si>
  <si>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</si>
  <si>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</si>
  <si>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</si>
  <si>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</si>
  <si>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</si>
  <si>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</si>
  <si>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</si>
  <si>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</si>
  <si>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</si>
  <si>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</si>
  <si>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</si>
  <si>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</si>
  <si>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</si>
  <si>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</si>
  <si>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</si>
  <si>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</si>
  <si>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</si>
  <si>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</si>
  <si>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</si>
  <si>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</si>
  <si>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</si>
  <si>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</si>
  <si>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מדד בע"מ</t>
  </si>
  <si>
    <t>1148899</t>
  </si>
  <si>
    <t>513930768</t>
  </si>
  <si>
    <t>פסגות ETF תא 125- פסגות קרנות מדדים בע"מ</t>
  </si>
  <si>
    <t>1148808</t>
  </si>
  <si>
    <t>513865626</t>
  </si>
  <si>
    <t>קסם ETF תא 125- קסם קרנות נאמנות בע"מ</t>
  </si>
  <si>
    <t>1146356</t>
  </si>
  <si>
    <t>510938608</t>
  </si>
  <si>
    <t>תכלית סל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</si>
  <si>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</si>
  <si>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</si>
  <si>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</si>
  <si>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</si>
  <si>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הראל מדדיות5-10- הראל סל בע"מ</t>
  </si>
  <si>
    <t>5116785</t>
  </si>
  <si>
    <t>514103811</t>
  </si>
  <si>
    <t>פסג.גליל 2-5- פסגות פלטינום מוצרים מובנים בע"מ</t>
  </si>
  <si>
    <t>1147917</t>
  </si>
  <si>
    <t>513669713</t>
  </si>
  <si>
    <t>פסג.שחר 5+- פסגות פלטינום מוצרים מובנים בע"מ</t>
  </si>
  <si>
    <t>1147818</t>
  </si>
  <si>
    <t>קסם.שחר 5+- קסם תעודות סל ומוצרי מדדים בע"מ</t>
  </si>
  <si>
    <t>1146174</t>
  </si>
  <si>
    <t>513502211</t>
  </si>
  <si>
    <t>תכ.שחר2-5- תכלית תעודות סל בע"מ</t>
  </si>
  <si>
    <t>1145150</t>
  </si>
  <si>
    <t>513594101</t>
  </si>
  <si>
    <t>הראל סל תל בונד 60- הראל קרנות מדד בע"מ</t>
  </si>
  <si>
    <t>1150473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</si>
  <si>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</si>
  <si>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</si>
  <si>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</si>
  <si>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</si>
  <si>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</si>
  <si>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</si>
  <si>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</si>
  <si>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</si>
  <si>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</si>
  <si>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</si>
  <si>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</si>
  <si>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</si>
  <si>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</si>
  <si>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</si>
  <si>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</si>
  <si>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</si>
  <si>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</si>
  <si>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</si>
  <si>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</si>
  <si>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</si>
  <si>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</si>
  <si>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</si>
  <si>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</si>
  <si>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NASDAQ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</si>
  <si>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</si>
  <si>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</si>
  <si>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</si>
  <si>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</si>
  <si>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</si>
  <si>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</si>
  <si>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</si>
  <si>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</si>
  <si>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</si>
  <si>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</si>
  <si>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</si>
  <si>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</si>
  <si>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</si>
  <si>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</si>
  <si>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</si>
  <si>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</si>
  <si>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</si>
  <si>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</si>
  <si>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</si>
  <si>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</si>
  <si>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</si>
  <si>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</si>
  <si>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</si>
  <si>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</si>
  <si>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</si>
  <si>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</si>
  <si>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</si>
  <si>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</si>
  <si>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</si>
  <si>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</si>
  <si>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</si>
  <si>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</si>
  <si>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</si>
  <si>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</si>
  <si>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Spdr s&amp;p 500 etf trust- SPY</t>
  </si>
  <si>
    <t>US78462F1030</t>
  </si>
  <si>
    <t>10681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</si>
  <si>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</si>
  <si>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</si>
  <si>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</si>
  <si>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</si>
  <si>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</si>
  <si>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</si>
  <si>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</si>
  <si>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</si>
  <si>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</si>
  <si>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</si>
  <si>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</si>
  <si>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</si>
  <si>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</si>
  <si>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</si>
  <si>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</si>
  <si>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</si>
  <si>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</si>
  <si>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</si>
  <si>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</si>
  <si>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</si>
  <si>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</si>
  <si>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</si>
  <si>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</si>
  <si>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</si>
  <si>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</si>
  <si>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</si>
  <si>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</si>
  <si>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</si>
  <si>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</si>
  <si>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</si>
  <si>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</si>
  <si>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</si>
  <si>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</si>
  <si>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</si>
  <si>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</si>
  <si>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</si>
  <si>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</si>
  <si>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</si>
  <si>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</si>
  <si>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</si>
  <si>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</si>
  <si>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</si>
  <si>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</si>
  <si>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</si>
  <si>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</si>
  <si>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</si>
  <si>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</si>
  <si>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</si>
  <si>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</si>
  <si>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</si>
  <si>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</si>
  <si>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</si>
  <si>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</si>
  <si>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</si>
  <si>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</si>
  <si>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</si>
  <si>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</si>
  <si>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</si>
  <si>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</si>
  <si>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</si>
  <si>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</si>
  <si>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</si>
  <si>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</si>
  <si>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</si>
  <si>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</si>
  <si>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</si>
  <si>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</si>
  <si>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20181002 USD\ILS 3.5721000 20190618- בנק לאומי לישראל בע"מ</t>
  </si>
  <si>
    <t>90007169</t>
  </si>
  <si>
    <t>02/10/18</t>
  </si>
  <si>
    <t>FWD CCY\ILS 20181017 USD\ILS 3.5848000 20190522- בנק לאומי לישראל בע"מ</t>
  </si>
  <si>
    <t>90007236</t>
  </si>
  <si>
    <t>17/10/18</t>
  </si>
  <si>
    <t>FWD CCY\ILS 20181121 USD\ILS 3.6823000 20190522- בנק לאומי לישראל בע"מ</t>
  </si>
  <si>
    <t>90007422</t>
  </si>
  <si>
    <t>21/11/18</t>
  </si>
  <si>
    <t>FWD CCY\ILS 20181204 USD\ILS 3.7045000 20190225- בנק לאומי לישראל בע"מ</t>
  </si>
  <si>
    <t>90007498</t>
  </si>
  <si>
    <t>04/12/18</t>
  </si>
  <si>
    <t>FWD CCY\ILS 20181210 USD\ILS 3.6923000 20190522- בנק לאומי לישראל בע"מ</t>
  </si>
  <si>
    <t>90007529</t>
  </si>
  <si>
    <t>10/12/18</t>
  </si>
  <si>
    <t>FWD CCY\ILS 20181220 USD\ILS 3.7175000 20190522- בנק לאומי לישראל בע"מ</t>
  </si>
  <si>
    <t>90007612</t>
  </si>
  <si>
    <t>20/12/18</t>
  </si>
  <si>
    <t>FWD CCY\CCY 20180725 EUR\USD 1.1865400 20190129- בנק לאומי לישראל בע"מ</t>
  </si>
  <si>
    <t>90006951</t>
  </si>
  <si>
    <t>25/07/18</t>
  </si>
  <si>
    <t>FWD CCY\CCY 20180808 EUR\USD 1.1758000 20190129- בנק לאומי לישראל בע"מ</t>
  </si>
  <si>
    <t>90007008</t>
  </si>
  <si>
    <t>08/08/18</t>
  </si>
  <si>
    <t>FWD CCY\CCY 20180815 EUR\USD 1.1466000 20190129- בנק לאומי לישראל בע"מ</t>
  </si>
  <si>
    <t>90007029</t>
  </si>
  <si>
    <t>15/08/18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</si>
  <si>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</si>
  <si>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</si>
  <si>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</si>
  <si>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</si>
  <si>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FWD CCY\CCY 20181204 EUR\USD 1.1457000 20190129- בנק לאומי לישראל בע"מ</t>
  </si>
  <si>
    <t>90007497</t>
  </si>
  <si>
    <t>FWD CCY\CCY 20181213 EUR\USD 1.1526000 20190612- בנק לאומי לישראל בע"מ</t>
  </si>
  <si>
    <t>90007569</t>
  </si>
  <si>
    <t>13/12/18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</si>
  <si>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</si>
  <si>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</si>
  <si>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</si>
  <si>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</si>
  <si>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</si>
  <si>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</si>
  <si>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</si>
  <si>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</si>
  <si>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</si>
  <si>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</si>
  <si>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</si>
  <si>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</si>
  <si>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</si>
  <si>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</si>
  <si>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</si>
  <si>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</si>
  <si>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</si>
  <si>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</si>
  <si>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</si>
  <si>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</si>
  <si>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עו'ש(לקבל)</t>
  </si>
  <si>
    <t>1111111111</t>
  </si>
  <si>
    <t>עו'ש(לשלם)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</si>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</sst>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>
      <c r="B1" s="2" t="s">
        <v>0</v>
      </c>
      <c r="C1" s="94">
        <v>43465</v>
      </c>
    </row>
    <row r="2" spans="1:35">
      <c r="B2" s="2" t="s">
        <v>1</v>
      </c>
      <c r="C2" s="12" t="s">
        <v>481</v>
      </c>
    </row>
    <row r="3" spans="1:35">
      <c r="B3" s="2" t="s">
        <v>2</v>
      </c>
      <c r="C3" s="95" t="s">
        <v>482</v>
      </c>
    </row>
    <row r="4" spans="1:35">
      <c r="B4" s="2" t="s">
        <v>3</v>
      </c>
      <c r="C4" s="96" t="s">
        <v>218</v>
      </c>
    </row>
    <row r="5" spans="1:35">
      <c r="B5" s="89" t="s">
        <v>219</v>
      </c>
      <c r="C5" t="s">
        <v>220</v>
      </c>
    </row>
    <row r="6" spans="1:35" ht="26.25" customHeight="1">
      <c r="B6" s="97" t="s">
        <v>4</v>
      </c>
      <c r="C6" s="98"/>
      <c r="D6" s="99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f>מזומנים!J11</f>
        <v>3262.34404648593</v>
      </c>
      <c r="D11" s="90">
        <f>C11/$C$42*100</f>
        <v>6.6017994034028931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0</v>
      </c>
      <c r="D13" s="91">
        <f t="shared" ref="D13:D22" si="0">C13/$C$42*100</f>
        <v>0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0</v>
      </c>
      <c r="D15" s="91">
        <f t="shared" si="0"/>
        <v>0</v>
      </c>
    </row>
    <row r="16" spans="1:35">
      <c r="A16" s="10" t="s">
        <v>13</v>
      </c>
      <c r="B16" s="70" t="s">
        <v>19</v>
      </c>
      <c r="C16" s="91">
        <v>0</v>
      </c>
      <c r="D16" s="91">
        <f t="shared" si="0"/>
        <v>0</v>
      </c>
    </row>
    <row r="17" spans="1:4">
      <c r="A17" s="10" t="s">
        <v>13</v>
      </c>
      <c r="B17" s="70" t="s">
        <v>20</v>
      </c>
      <c r="C17" s="91">
        <f>'תעודות סל'!K11</f>
        <v>46467.799147717997</v>
      </c>
      <c r="D17" s="91">
        <f t="shared" si="0"/>
        <v>94.033947468321742</v>
      </c>
    </row>
    <row r="18" spans="1:4" ht="33">
      <c r="A18" s="10" t="s">
        <v>13</v>
      </c>
      <c r="B18" s="70" t="s">
        <v>21</v>
      </c>
      <c r="C18" s="91">
        <v>0</v>
      </c>
      <c r="D18" s="91">
        <f t="shared" si="0"/>
        <v>0</v>
      </c>
    </row>
    <row r="19" spans="1:4">
      <c r="A19" s="10" t="s">
        <v>13</v>
      </c>
      <c r="B19" s="70" t="s">
        <v>22</v>
      </c>
      <c r="C19" s="91">
        <v>0</v>
      </c>
      <c r="D19" s="91">
        <f t="shared" si="0"/>
        <v>0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0</v>
      </c>
      <c r="D22" s="91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0</v>
      </c>
      <c r="D26" s="91">
        <f t="shared" si="1"/>
        <v>0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f>'לא סחיר - חוזים עתידיים'!I11</f>
        <v>-599.69313370539362</v>
      </c>
      <c r="D31" s="91">
        <f t="shared" si="1"/>
        <v>-1.2135610824326202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0</v>
      </c>
      <c r="D33" s="91">
        <f t="shared" si="1"/>
        <v>0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285.53257000000008</v>
      </c>
      <c r="D37" s="91">
        <f t="shared" si="1"/>
        <v>0.57781421070796468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49415.98263049854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v>0</v>
      </c>
      <c r="D43" s="91">
        <f>C43/$C$42*100</f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481</v>
      </c>
    </row>
    <row r="3" spans="2:61" s="1" customFormat="1">
      <c r="B3" s="2" t="s">
        <v>2</v>
      </c>
      <c r="C3" s="95" t="s">
        <v>482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383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384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385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258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383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386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385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387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258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481</v>
      </c>
    </row>
    <row r="3" spans="1:60" s="1" customFormat="1">
      <c r="B3" s="2" t="s">
        <v>2</v>
      </c>
      <c r="C3" s="95" t="s">
        <v>482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481</v>
      </c>
    </row>
    <row r="3" spans="2:81" s="1" customFormat="1">
      <c r="B3" s="2" t="s">
        <v>2</v>
      </c>
      <c r="C3" s="95" t="s">
        <v>482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388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237</v>
      </c>
      <c r="C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389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237</v>
      </c>
      <c r="C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390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237</v>
      </c>
      <c r="C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237</v>
      </c>
      <c r="C19" t="s">
        <v>237</v>
      </c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237</v>
      </c>
      <c r="C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237</v>
      </c>
      <c r="C21" t="s">
        <v>237</v>
      </c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242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388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237</v>
      </c>
      <c r="C24" t="s">
        <v>237</v>
      </c>
      <c r="E24" t="s">
        <v>237</v>
      </c>
      <c r="H24" s="91">
        <v>0</v>
      </c>
      <c r="I24" t="s">
        <v>237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389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237</v>
      </c>
      <c r="C26" t="s">
        <v>237</v>
      </c>
      <c r="E26" t="s">
        <v>237</v>
      </c>
      <c r="H26" s="91">
        <v>0</v>
      </c>
      <c r="I26" t="s">
        <v>237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390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237</v>
      </c>
      <c r="C29" t="s">
        <v>237</v>
      </c>
      <c r="E29" t="s">
        <v>237</v>
      </c>
      <c r="H29" s="91">
        <v>0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237</v>
      </c>
      <c r="C30" t="s">
        <v>237</v>
      </c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237</v>
      </c>
      <c r="C31" t="s">
        <v>237</v>
      </c>
      <c r="E31" t="s">
        <v>237</v>
      </c>
      <c r="H31" s="91">
        <v>0</v>
      </c>
      <c r="I31" t="s">
        <v>237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244</v>
      </c>
    </row>
    <row r="33" spans="2:2">
      <c r="B33" t="s">
        <v>250</v>
      </c>
    </row>
    <row r="34" spans="2:2">
      <c r="B34" t="s">
        <v>251</v>
      </c>
    </row>
    <row r="35" spans="2:2">
      <c r="B35" t="s">
        <v>252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481</v>
      </c>
    </row>
    <row r="3" spans="2:72" s="1" customFormat="1">
      <c r="B3" s="2" t="s">
        <v>2</v>
      </c>
      <c r="C3" s="95" t="s">
        <v>482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391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237</v>
      </c>
      <c r="C14" t="s">
        <v>237</v>
      </c>
      <c r="D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392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237</v>
      </c>
      <c r="C16" t="s">
        <v>237</v>
      </c>
      <c r="D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393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394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237</v>
      </c>
      <c r="C22" t="s">
        <v>237</v>
      </c>
      <c r="D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248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G25" s="91">
        <v>0</v>
      </c>
      <c r="H25" t="s">
        <v>237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395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237</v>
      </c>
      <c r="C27" t="s">
        <v>237</v>
      </c>
      <c r="D27" t="s">
        <v>237</v>
      </c>
      <c r="G27" s="91">
        <v>0</v>
      </c>
      <c r="H27" t="s">
        <v>237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481</v>
      </c>
    </row>
    <row r="3" spans="2:65" s="1" customFormat="1">
      <c r="B3" s="2" t="s">
        <v>2</v>
      </c>
      <c r="C3" s="95" t="s">
        <v>482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396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397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255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258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398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399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481</v>
      </c>
    </row>
    <row r="3" spans="2:81" s="1" customFormat="1">
      <c r="B3" s="2" t="s">
        <v>2</v>
      </c>
      <c r="C3" s="95" t="s">
        <v>482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396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397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255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258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256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257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481</v>
      </c>
    </row>
    <row r="3" spans="2:98" s="1" customFormat="1">
      <c r="B3" s="2" t="s">
        <v>2</v>
      </c>
      <c r="C3" s="95" t="s">
        <v>482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256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257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481</v>
      </c>
    </row>
    <row r="3" spans="2:55" s="1" customFormat="1">
      <c r="B3" s="2" t="s">
        <v>2</v>
      </c>
      <c r="C3" s="95" t="s">
        <v>482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400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237</v>
      </c>
      <c r="C14" t="s">
        <v>237</v>
      </c>
      <c r="D14" t="s">
        <v>237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401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237</v>
      </c>
      <c r="C16" t="s">
        <v>237</v>
      </c>
      <c r="D16" t="s">
        <v>237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402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403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237</v>
      </c>
      <c r="C20" t="s">
        <v>237</v>
      </c>
      <c r="D20" t="s">
        <v>237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404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237</v>
      </c>
      <c r="C23" t="s">
        <v>237</v>
      </c>
      <c r="D23" t="s">
        <v>237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405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237</v>
      </c>
      <c r="C25" t="s">
        <v>237</v>
      </c>
      <c r="D25" t="s">
        <v>237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406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237</v>
      </c>
      <c r="C27" t="s">
        <v>237</v>
      </c>
      <c r="D27" t="s">
        <v>237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407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237</v>
      </c>
      <c r="C29" t="s">
        <v>237</v>
      </c>
      <c r="D29" t="s">
        <v>237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244</v>
      </c>
      <c r="C30" s="16"/>
    </row>
    <row r="31" spans="2:11">
      <c r="B31" t="s">
        <v>250</v>
      </c>
      <c r="C31" s="16"/>
    </row>
    <row r="32" spans="2:11">
      <c r="B32" t="s">
        <v>251</v>
      </c>
      <c r="C32" s="16"/>
    </row>
    <row r="33" spans="2:3">
      <c r="B33" t="s">
        <v>252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481</v>
      </c>
    </row>
    <row r="3" spans="2:59" s="1" customFormat="1">
      <c r="B3" s="2" t="s">
        <v>2</v>
      </c>
      <c r="C3" s="95" t="s">
        <v>482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408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382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244</v>
      </c>
      <c r="C16" s="16"/>
      <c r="D16" s="16"/>
    </row>
    <row r="17" spans="2:4">
      <c r="B17" t="s">
        <v>250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481</v>
      </c>
    </row>
    <row r="3" spans="2:52" s="1" customFormat="1">
      <c r="B3" s="2" t="s">
        <v>2</v>
      </c>
      <c r="C3" s="95" t="s">
        <v>482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383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384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409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385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383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386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385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387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258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244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2" sqref="K12:L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481</v>
      </c>
    </row>
    <row r="3" spans="2:13" s="1" customFormat="1">
      <c r="B3" s="2" t="s">
        <v>2</v>
      </c>
      <c r="C3" s="95" t="s">
        <v>482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3262.34404648593</v>
      </c>
      <c r="K11" s="90">
        <f>J11/$J$11*100</f>
        <v>100</v>
      </c>
      <c r="L11" s="90">
        <f>J11/'סכום נכסי הקרן'!$C$42*100</f>
        <v>6.6017994034028931</v>
      </c>
    </row>
    <row r="12" spans="2:13">
      <c r="B12" s="92" t="s">
        <v>223</v>
      </c>
      <c r="C12" s="26"/>
      <c r="D12" s="27"/>
      <c r="E12" s="27"/>
      <c r="F12" s="27"/>
      <c r="G12" s="27"/>
      <c r="H12" s="27"/>
      <c r="I12" s="93">
        <v>0</v>
      </c>
      <c r="J12" s="93">
        <v>3262.34404648593</v>
      </c>
      <c r="K12" s="93">
        <f t="shared" ref="K12:K36" si="0">J12/$J$11*100</f>
        <v>100</v>
      </c>
      <c r="L12" s="93">
        <f>J12/'סכום נכסי הקרן'!$C$42*100</f>
        <v>6.6017994034028931</v>
      </c>
    </row>
    <row r="13" spans="2:13">
      <c r="B13" s="92" t="s">
        <v>224</v>
      </c>
      <c r="C13" s="26"/>
      <c r="D13" s="27"/>
      <c r="E13" s="27"/>
      <c r="F13" s="27"/>
      <c r="G13" s="27"/>
      <c r="H13" s="27"/>
      <c r="I13" s="93">
        <v>0</v>
      </c>
      <c r="J13" s="93">
        <v>2137.71326</v>
      </c>
      <c r="K13" s="93">
        <f t="shared" si="0"/>
        <v>65.526910391399753</v>
      </c>
      <c r="L13" s="93">
        <f>J13/'סכום נכסי הקרן'!$C$42*100</f>
        <v>4.3259551792877771</v>
      </c>
    </row>
    <row r="14" spans="2:13">
      <c r="B14" t="s">
        <v>483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v>2137.71326</v>
      </c>
      <c r="K14" s="91">
        <f t="shared" si="0"/>
        <v>65.526910391399753</v>
      </c>
      <c r="L14" s="91">
        <f>J14/'סכום נכסי הקרן'!$C$42*100</f>
        <v>4.3259551792877771</v>
      </c>
    </row>
    <row r="15" spans="2:13">
      <c r="B15" s="92" t="s">
        <v>229</v>
      </c>
      <c r="C15" s="26"/>
      <c r="D15" s="27"/>
      <c r="E15" s="27"/>
      <c r="F15" s="27"/>
      <c r="G15" s="27"/>
      <c r="H15" s="27"/>
      <c r="I15" s="93">
        <v>0</v>
      </c>
      <c r="J15" s="93">
        <v>1124.63078648593</v>
      </c>
      <c r="K15" s="93">
        <f t="shared" si="0"/>
        <v>34.473089608600247</v>
      </c>
      <c r="L15" s="93">
        <f>J15/'סכום נכסי הקרן'!$C$42*100</f>
        <v>2.275844224115116</v>
      </c>
    </row>
    <row r="16" spans="2:13">
      <c r="B16" t="s">
        <v>483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29.812964667999999</v>
      </c>
      <c r="K16" s="91">
        <f t="shared" si="0"/>
        <v>0.91385102990941025</v>
      </c>
      <c r="L16" s="91">
        <f>J16/'סכום נכסי הקרן'!$C$42*100</f>
        <v>6.0330611840550635E-2</v>
      </c>
    </row>
    <row r="17" spans="2:12">
      <c r="B17" t="s">
        <v>483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1001.3561584</v>
      </c>
      <c r="K17" s="91">
        <f t="shared" si="0"/>
        <v>30.694376317501582</v>
      </c>
      <c r="L17" s="91">
        <f>J17/'סכום נכסי הקרן'!$C$42*100</f>
        <v>2.0263811526070583</v>
      </c>
    </row>
    <row r="18" spans="2:12">
      <c r="B18" t="s">
        <v>483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0.70952584500000004</v>
      </c>
      <c r="K18" s="91">
        <f t="shared" si="0"/>
        <v>2.1748958260986412E-2</v>
      </c>
      <c r="L18" s="91">
        <f>J18/'סכום נכסי הקרן'!$C$42*100</f>
        <v>1.4358225967201451E-3</v>
      </c>
    </row>
    <row r="19" spans="2:12">
      <c r="B19" t="s">
        <v>483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87.642711872000007</v>
      </c>
      <c r="K19" s="91">
        <f t="shared" si="0"/>
        <v>2.6864950668340861</v>
      </c>
      <c r="L19" s="91">
        <f>J19/'סכום נכסי הקרן'!$C$42*100</f>
        <v>0.17735701529470085</v>
      </c>
    </row>
    <row r="20" spans="2:12">
      <c r="B20" t="s">
        <v>483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0.18511794693</v>
      </c>
      <c r="K20" s="91">
        <f t="shared" si="0"/>
        <v>5.6743845619042499E-3</v>
      </c>
      <c r="L20" s="91">
        <f>J20/'סכום נכסי הקרן'!$C$42*100</f>
        <v>3.7461148615458063E-4</v>
      </c>
    </row>
    <row r="21" spans="2:12">
      <c r="B21" t="s">
        <v>483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4.924307754</v>
      </c>
      <c r="K21" s="91">
        <f t="shared" si="0"/>
        <v>0.15094385153228312</v>
      </c>
      <c r="L21" s="91">
        <f>J21/'סכום נכסי הקרן'!$C$42*100</f>
        <v>9.9650102899316167E-3</v>
      </c>
    </row>
    <row r="22" spans="2:12">
      <c r="B22" s="92" t="s">
        <v>236</v>
      </c>
      <c r="D22" s="16"/>
      <c r="I22" s="93">
        <v>0</v>
      </c>
      <c r="J22" s="93">
        <v>0</v>
      </c>
      <c r="K22" s="93">
        <f t="shared" si="0"/>
        <v>0</v>
      </c>
      <c r="L22" s="93">
        <f>J22/'סכום נכסי הקרן'!$C$42*100</f>
        <v>0</v>
      </c>
    </row>
    <row r="23" spans="2:12">
      <c r="B23" t="s">
        <v>237</v>
      </c>
      <c r="C23" t="s">
        <v>237</v>
      </c>
      <c r="D23" s="16"/>
      <c r="E23" t="s">
        <v>237</v>
      </c>
      <c r="G23" t="s">
        <v>237</v>
      </c>
      <c r="H23" s="91">
        <v>0</v>
      </c>
      <c r="I23" s="91">
        <v>0</v>
      </c>
      <c r="J23" s="91">
        <v>0</v>
      </c>
      <c r="K23" s="91">
        <f t="shared" si="0"/>
        <v>0</v>
      </c>
      <c r="L23" s="91">
        <f>J23/'סכום נכסי הקרן'!$C$42*100</f>
        <v>0</v>
      </c>
    </row>
    <row r="24" spans="2:12">
      <c r="B24" s="92" t="s">
        <v>238</v>
      </c>
      <c r="D24" s="16"/>
      <c r="I24" s="93">
        <v>0</v>
      </c>
      <c r="J24" s="93">
        <v>0</v>
      </c>
      <c r="K24" s="93">
        <f t="shared" si="0"/>
        <v>0</v>
      </c>
      <c r="L24" s="93">
        <f>J24/'סכום נכסי הקרן'!$C$42*100</f>
        <v>0</v>
      </c>
    </row>
    <row r="25" spans="2:12">
      <c r="B25" t="s">
        <v>237</v>
      </c>
      <c r="C25" t="s">
        <v>237</v>
      </c>
      <c r="D25" s="16"/>
      <c r="E25" t="s">
        <v>237</v>
      </c>
      <c r="G25" t="s">
        <v>237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2" t="s">
        <v>239</v>
      </c>
      <c r="D26" s="16"/>
      <c r="I26" s="93">
        <v>0</v>
      </c>
      <c r="J26" s="93">
        <v>0</v>
      </c>
      <c r="K26" s="93">
        <f t="shared" si="0"/>
        <v>0</v>
      </c>
      <c r="L26" s="93">
        <f>J26/'סכום נכסי הקרן'!$C$42*100</f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2" t="s">
        <v>240</v>
      </c>
      <c r="D28" s="16"/>
      <c r="I28" s="93">
        <v>0</v>
      </c>
      <c r="J28" s="93">
        <v>0</v>
      </c>
      <c r="K28" s="93">
        <f t="shared" si="0"/>
        <v>0</v>
      </c>
      <c r="L28" s="93">
        <f>J28/'סכום נכסי הקרן'!$C$42*100</f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2" t="s">
        <v>241</v>
      </c>
      <c r="D30" s="16"/>
      <c r="I30" s="93">
        <v>0</v>
      </c>
      <c r="J30" s="93">
        <v>0</v>
      </c>
      <c r="K30" s="93">
        <f t="shared" si="0"/>
        <v>0</v>
      </c>
      <c r="L30" s="93">
        <f>J30/'סכום נכסי הקרן'!$C$42*100</f>
        <v>0</v>
      </c>
    </row>
    <row r="31" spans="2:12">
      <c r="B31" t="s">
        <v>237</v>
      </c>
      <c r="C31" t="s">
        <v>237</v>
      </c>
      <c r="D31" s="16"/>
      <c r="E31" t="s">
        <v>237</v>
      </c>
      <c r="G31" t="s">
        <v>237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2" t="s">
        <v>242</v>
      </c>
      <c r="D32" s="16"/>
      <c r="I32" s="93">
        <v>0</v>
      </c>
      <c r="J32" s="93">
        <v>0</v>
      </c>
      <c r="K32" s="93">
        <f t="shared" si="0"/>
        <v>0</v>
      </c>
      <c r="L32" s="93">
        <f>J32/'סכום נכסי הקרן'!$C$42*100</f>
        <v>0</v>
      </c>
    </row>
    <row r="33" spans="2:12">
      <c r="B33" s="92" t="s">
        <v>243</v>
      </c>
      <c r="D33" s="16"/>
      <c r="I33" s="93">
        <v>0</v>
      </c>
      <c r="J33" s="93">
        <v>0</v>
      </c>
      <c r="K33" s="93">
        <f t="shared" si="0"/>
        <v>0</v>
      </c>
      <c r="L33" s="93">
        <f>J33/'סכום נכסי הקרן'!$C$42*100</f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2" t="s">
        <v>241</v>
      </c>
      <c r="D35" s="16"/>
      <c r="I35" s="93">
        <v>0</v>
      </c>
      <c r="J35" s="93">
        <v>0</v>
      </c>
      <c r="K35" s="93">
        <f t="shared" si="0"/>
        <v>0</v>
      </c>
      <c r="L35" s="93">
        <f>J35/'סכום נכסי הקרן'!$C$42*100</f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481</v>
      </c>
    </row>
    <row r="3" spans="2:49" s="1" customFormat="1">
      <c r="B3" s="2" t="s">
        <v>2</v>
      </c>
      <c r="C3" s="95" t="s">
        <v>482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-2363600</v>
      </c>
      <c r="H11" s="7"/>
      <c r="I11" s="90">
        <v>-599.69313370539362</v>
      </c>
      <c r="J11" s="90">
        <f>I11/$I$11*100</f>
        <v>100</v>
      </c>
      <c r="K11" s="90">
        <f>I11/'סכום נכסי הקרן'!$C$42*100</f>
        <v>-1.2135610824326202</v>
      </c>
      <c r="AW11" s="16"/>
    </row>
    <row r="12" spans="2:49">
      <c r="B12" s="92" t="s">
        <v>223</v>
      </c>
      <c r="C12" s="16"/>
      <c r="D12" s="16"/>
      <c r="G12" s="93">
        <v>-2363600</v>
      </c>
      <c r="I12" s="93">
        <v>-599.69313370539362</v>
      </c>
      <c r="J12" s="93">
        <f t="shared" ref="J12:J46" si="0">I12/$I$11*100</f>
        <v>100</v>
      </c>
      <c r="K12" s="93">
        <f>I12/'סכום נכסי הקרן'!$C$42*100</f>
        <v>-1.2135610824326202</v>
      </c>
    </row>
    <row r="13" spans="2:49">
      <c r="B13" s="92" t="s">
        <v>383</v>
      </c>
      <c r="C13" s="16"/>
      <c r="D13" s="16"/>
      <c r="G13" s="93">
        <v>0</v>
      </c>
      <c r="I13" s="93">
        <v>0</v>
      </c>
      <c r="J13" s="93">
        <f t="shared" si="0"/>
        <v>0</v>
      </c>
      <c r="K13" s="93">
        <f>I13/'סכום נכסי הקרן'!$C$42*100</f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f t="shared" si="0"/>
        <v>0</v>
      </c>
      <c r="K14" s="91">
        <f>I14/'סכום נכסי הקרן'!$C$42*100</f>
        <v>0</v>
      </c>
    </row>
    <row r="15" spans="2:49">
      <c r="B15" s="92" t="s">
        <v>384</v>
      </c>
      <c r="C15" s="16"/>
      <c r="D15" s="16"/>
      <c r="G15" s="93">
        <v>-2237200</v>
      </c>
      <c r="I15" s="93">
        <v>-630.31059753692136</v>
      </c>
      <c r="J15" s="93">
        <f t="shared" si="0"/>
        <v>105.10552182619601</v>
      </c>
      <c r="K15" s="93">
        <f>I15/'סכום נכסי הקרן'!$C$42*100</f>
        <v>-1.2755197083704382</v>
      </c>
    </row>
    <row r="16" spans="2:49">
      <c r="B16" t="s">
        <v>410</v>
      </c>
      <c r="C16" t="s">
        <v>411</v>
      </c>
      <c r="D16" t="s">
        <v>126</v>
      </c>
      <c r="E16" t="s">
        <v>109</v>
      </c>
      <c r="F16" t="s">
        <v>412</v>
      </c>
      <c r="G16" s="91">
        <v>88000</v>
      </c>
      <c r="H16" s="91">
        <v>5.9712500000000004</v>
      </c>
      <c r="I16" s="91">
        <v>5.2546999999999997</v>
      </c>
      <c r="J16" s="91">
        <f t="shared" si="0"/>
        <v>-0.87623147651069055</v>
      </c>
      <c r="K16" s="91">
        <f>I16/'סכום נכסי הקרן'!$C$42*100</f>
        <v>1.0633604190958464E-2</v>
      </c>
    </row>
    <row r="17" spans="2:11">
      <c r="B17" t="s">
        <v>413</v>
      </c>
      <c r="C17" t="s">
        <v>414</v>
      </c>
      <c r="D17" t="s">
        <v>126</v>
      </c>
      <c r="E17" t="s">
        <v>109</v>
      </c>
      <c r="F17" t="s">
        <v>415</v>
      </c>
      <c r="G17" s="91">
        <v>-100000</v>
      </c>
      <c r="H17" s="91">
        <v>31.994399999999999</v>
      </c>
      <c r="I17" s="91">
        <v>-31.994399999999999</v>
      </c>
      <c r="J17" s="91">
        <f t="shared" si="0"/>
        <v>5.3351286185840552</v>
      </c>
      <c r="K17" s="91">
        <f>I17/'סכום נכסי הקרן'!$C$42*100</f>
        <v>-6.4745044612861152E-2</v>
      </c>
    </row>
    <row r="18" spans="2:11">
      <c r="B18" t="s">
        <v>416</v>
      </c>
      <c r="C18" t="s">
        <v>417</v>
      </c>
      <c r="D18" t="s">
        <v>126</v>
      </c>
      <c r="E18" t="s">
        <v>109</v>
      </c>
      <c r="F18" t="s">
        <v>418</v>
      </c>
      <c r="G18" s="91">
        <v>-2583200</v>
      </c>
      <c r="H18" s="91">
        <v>23.749594364504414</v>
      </c>
      <c r="I18" s="91">
        <v>-613.49952162387797</v>
      </c>
      <c r="J18" s="91">
        <f t="shared" si="0"/>
        <v>102.30224212059544</v>
      </c>
      <c r="K18" s="91">
        <f>I18/'סכום נכסי הקרן'!$C$42*100</f>
        <v>-1.241500196831538</v>
      </c>
    </row>
    <row r="19" spans="2:11">
      <c r="B19" t="s">
        <v>419</v>
      </c>
      <c r="C19" t="s">
        <v>420</v>
      </c>
      <c r="D19" t="s">
        <v>126</v>
      </c>
      <c r="E19" t="s">
        <v>109</v>
      </c>
      <c r="F19" t="s">
        <v>421</v>
      </c>
      <c r="G19" s="91">
        <v>-220000</v>
      </c>
      <c r="H19" s="91">
        <v>16.5852</v>
      </c>
      <c r="I19" s="91">
        <v>-36.487439999999999</v>
      </c>
      <c r="J19" s="91">
        <f t="shared" si="0"/>
        <v>6.0843518041553715</v>
      </c>
      <c r="K19" s="91">
        <f>I19/'סכום נכסי הקרן'!$C$42*100</f>
        <v>-7.383732561351658E-2</v>
      </c>
    </row>
    <row r="20" spans="2:11">
      <c r="B20" t="s">
        <v>422</v>
      </c>
      <c r="C20" t="s">
        <v>423</v>
      </c>
      <c r="D20" t="s">
        <v>126</v>
      </c>
      <c r="E20" t="s">
        <v>109</v>
      </c>
      <c r="F20" t="s">
        <v>424</v>
      </c>
      <c r="G20" s="91">
        <v>-70000</v>
      </c>
      <c r="H20" s="91">
        <v>12.5728285714286</v>
      </c>
      <c r="I20" s="91">
        <v>-8.8009800000000205</v>
      </c>
      <c r="J20" s="91">
        <f t="shared" si="0"/>
        <v>1.4675805850269426</v>
      </c>
      <c r="K20" s="91">
        <f>I20/'סכום נכסי הקרן'!$C$42*100</f>
        <v>-1.7809986833223941E-2</v>
      </c>
    </row>
    <row r="21" spans="2:11">
      <c r="B21" t="s">
        <v>425</v>
      </c>
      <c r="C21" t="s">
        <v>426</v>
      </c>
      <c r="D21" t="s">
        <v>126</v>
      </c>
      <c r="E21" t="s">
        <v>109</v>
      </c>
      <c r="F21" t="s">
        <v>427</v>
      </c>
      <c r="G21" s="91">
        <v>442000</v>
      </c>
      <c r="H21" s="91">
        <v>12.104149321266991</v>
      </c>
      <c r="I21" s="91">
        <v>53.500340000000101</v>
      </c>
      <c r="J21" s="91">
        <f t="shared" si="0"/>
        <v>-8.9212860699990575</v>
      </c>
      <c r="K21" s="91">
        <f>I21/'סכום נכסי הקרן'!$C$42*100</f>
        <v>0.10826525579799111</v>
      </c>
    </row>
    <row r="22" spans="2:11">
      <c r="B22" t="s">
        <v>428</v>
      </c>
      <c r="C22" t="s">
        <v>429</v>
      </c>
      <c r="D22" t="s">
        <v>126</v>
      </c>
      <c r="E22" t="s">
        <v>109</v>
      </c>
      <c r="F22" t="s">
        <v>430</v>
      </c>
      <c r="G22" s="91">
        <v>100000</v>
      </c>
      <c r="H22" s="91">
        <v>2.3495499999999998</v>
      </c>
      <c r="I22" s="91">
        <v>2.3495499999999998</v>
      </c>
      <c r="J22" s="91">
        <f t="shared" si="0"/>
        <v>-0.39179204628916836</v>
      </c>
      <c r="K22" s="91">
        <f>I22/'סכום נכסי הקרן'!$C$42*100</f>
        <v>4.7546357978317426E-3</v>
      </c>
    </row>
    <row r="23" spans="2:11">
      <c r="B23" t="s">
        <v>431</v>
      </c>
      <c r="C23" t="s">
        <v>432</v>
      </c>
      <c r="D23" t="s">
        <v>126</v>
      </c>
      <c r="E23" t="s">
        <v>109</v>
      </c>
      <c r="F23" t="s">
        <v>433</v>
      </c>
      <c r="G23" s="91">
        <v>-60000</v>
      </c>
      <c r="H23" s="91">
        <v>2.6863199999999998</v>
      </c>
      <c r="I23" s="91">
        <v>-1.6117919999999999</v>
      </c>
      <c r="J23" s="91">
        <f t="shared" si="0"/>
        <v>0.26876946048073508</v>
      </c>
      <c r="K23" s="91">
        <f>I23/'סכום נכסי הקרן'!$C$42*100</f>
        <v>-3.2616815738583222E-3</v>
      </c>
    </row>
    <row r="24" spans="2:11">
      <c r="B24" t="s">
        <v>434</v>
      </c>
      <c r="C24" t="s">
        <v>435</v>
      </c>
      <c r="D24" t="s">
        <v>126</v>
      </c>
      <c r="E24" t="s">
        <v>109</v>
      </c>
      <c r="F24" t="s">
        <v>436</v>
      </c>
      <c r="G24" s="91">
        <v>116000</v>
      </c>
      <c r="H24" s="91">
        <v>1.3491086956521725</v>
      </c>
      <c r="I24" s="91">
        <v>1.5649660869565201</v>
      </c>
      <c r="J24" s="91">
        <f t="shared" si="0"/>
        <v>-0.26096114812702326</v>
      </c>
      <c r="K24" s="91">
        <f>I24/'סכום נכסי הקרן'!$C$42*100</f>
        <v>3.1669229339388971E-3</v>
      </c>
    </row>
    <row r="25" spans="2:11">
      <c r="B25" t="s">
        <v>437</v>
      </c>
      <c r="C25" t="s">
        <v>438</v>
      </c>
      <c r="D25" t="s">
        <v>126</v>
      </c>
      <c r="E25" t="s">
        <v>109</v>
      </c>
      <c r="F25" t="s">
        <v>439</v>
      </c>
      <c r="G25" s="91">
        <v>50000</v>
      </c>
      <c r="H25" s="91">
        <v>-1.17204</v>
      </c>
      <c r="I25" s="91">
        <v>-0.58601999999999999</v>
      </c>
      <c r="J25" s="91">
        <f t="shared" si="0"/>
        <v>9.7719978279406025E-2</v>
      </c>
      <c r="K25" s="91">
        <f>I25/'סכום נכסי הקרן'!$C$42*100</f>
        <v>-1.185891626160481E-3</v>
      </c>
    </row>
    <row r="26" spans="2:11">
      <c r="B26" s="92" t="s">
        <v>409</v>
      </c>
      <c r="C26" s="16"/>
      <c r="D26" s="16"/>
      <c r="G26" s="93">
        <v>-126400</v>
      </c>
      <c r="I26" s="93">
        <v>30.617463831527761</v>
      </c>
      <c r="J26" s="93">
        <f t="shared" si="0"/>
        <v>-5.1055218261960214</v>
      </c>
      <c r="K26" s="93">
        <f>I26/'סכום נכסי הקרן'!$C$42*100</f>
        <v>6.1958625937818111E-2</v>
      </c>
    </row>
    <row r="27" spans="2:11">
      <c r="B27" t="s">
        <v>440</v>
      </c>
      <c r="C27" t="s">
        <v>441</v>
      </c>
      <c r="D27" t="s">
        <v>126</v>
      </c>
      <c r="E27" t="s">
        <v>113</v>
      </c>
      <c r="F27" t="s">
        <v>442</v>
      </c>
      <c r="G27" s="91">
        <v>-227400</v>
      </c>
      <c r="H27" s="91">
        <v>-14.4599210110584</v>
      </c>
      <c r="I27" s="91">
        <v>32.881860379146801</v>
      </c>
      <c r="J27" s="91">
        <f t="shared" si="0"/>
        <v>-5.4831143681729078</v>
      </c>
      <c r="K27" s="91">
        <f>I27/'סכום נכסי הקרן'!$C$42*100</f>
        <v>6.6540942077417647E-2</v>
      </c>
    </row>
    <row r="28" spans="2:11">
      <c r="B28" t="s">
        <v>443</v>
      </c>
      <c r="C28" t="s">
        <v>444</v>
      </c>
      <c r="D28" t="s">
        <v>126</v>
      </c>
      <c r="E28" t="s">
        <v>113</v>
      </c>
      <c r="F28" t="s">
        <v>445</v>
      </c>
      <c r="G28" s="91">
        <v>31000</v>
      </c>
      <c r="H28" s="91">
        <v>-10.44364516129029</v>
      </c>
      <c r="I28" s="91">
        <v>-3.2375299999999898</v>
      </c>
      <c r="J28" s="91">
        <f t="shared" si="0"/>
        <v>0.53986444366902908</v>
      </c>
      <c r="K28" s="91">
        <f>I28/'סכום נכסי הקרן'!$C$42*100</f>
        <v>-6.5515847862587118E-3</v>
      </c>
    </row>
    <row r="29" spans="2:11">
      <c r="B29" t="s">
        <v>446</v>
      </c>
      <c r="C29" t="s">
        <v>447</v>
      </c>
      <c r="D29" t="s">
        <v>126</v>
      </c>
      <c r="E29" t="s">
        <v>113</v>
      </c>
      <c r="F29" t="s">
        <v>448</v>
      </c>
      <c r="G29" s="91">
        <v>7000</v>
      </c>
      <c r="H29" s="91">
        <v>0.47575000000000001</v>
      </c>
      <c r="I29" s="91">
        <v>3.3302499999999999E-2</v>
      </c>
      <c r="J29" s="91">
        <f t="shared" si="0"/>
        <v>-5.5532568455853373E-3</v>
      </c>
      <c r="K29" s="91">
        <f>I29/'סכום נכסי הקרן'!$C$42*100</f>
        <v>6.7392163885548993E-5</v>
      </c>
    </row>
    <row r="30" spans="2:11">
      <c r="B30" t="s">
        <v>449</v>
      </c>
      <c r="C30" t="s">
        <v>450</v>
      </c>
      <c r="D30" t="s">
        <v>126</v>
      </c>
      <c r="E30" t="s">
        <v>113</v>
      </c>
      <c r="F30" t="s">
        <v>427</v>
      </c>
      <c r="G30" s="91">
        <v>-11000</v>
      </c>
      <c r="H30" s="91">
        <v>-6.2885714285714274</v>
      </c>
      <c r="I30" s="91">
        <v>0.69174285714285699</v>
      </c>
      <c r="J30" s="91">
        <f t="shared" si="0"/>
        <v>-0.11534947096504258</v>
      </c>
      <c r="K30" s="91">
        <f>I30/'סכום נכסי הקרן'!$C$42*100</f>
        <v>1.3998362884236715E-3</v>
      </c>
    </row>
    <row r="31" spans="2:11">
      <c r="B31" t="s">
        <v>451</v>
      </c>
      <c r="C31" t="s">
        <v>452</v>
      </c>
      <c r="D31" t="s">
        <v>126</v>
      </c>
      <c r="E31" t="s">
        <v>113</v>
      </c>
      <c r="F31" t="s">
        <v>430</v>
      </c>
      <c r="G31" s="91">
        <v>15000</v>
      </c>
      <c r="H31" s="91">
        <v>2.7142857142857066E-2</v>
      </c>
      <c r="I31" s="91">
        <v>4.0714285714285601E-3</v>
      </c>
      <c r="J31" s="91">
        <f t="shared" si="0"/>
        <v>-6.7891865732594794E-4</v>
      </c>
      <c r="K31" s="91">
        <f>I31/'סכום נכסי הקרן'!$C$42*100</f>
        <v>8.2390926066817854E-6</v>
      </c>
    </row>
    <row r="32" spans="2:11">
      <c r="B32" t="s">
        <v>453</v>
      </c>
      <c r="C32" t="s">
        <v>454</v>
      </c>
      <c r="D32" t="s">
        <v>126</v>
      </c>
      <c r="E32" t="s">
        <v>113</v>
      </c>
      <c r="F32" t="s">
        <v>433</v>
      </c>
      <c r="G32" s="91">
        <v>69000</v>
      </c>
      <c r="H32" s="91">
        <v>0.8125</v>
      </c>
      <c r="I32" s="91">
        <v>0.56062500000000004</v>
      </c>
      <c r="J32" s="91">
        <f t="shared" si="0"/>
        <v>-9.3485312485737701E-2</v>
      </c>
      <c r="K32" s="91">
        <f>I32/'סכום נכסי הקרן'!$C$42*100</f>
        <v>1.1345013701174358E-3</v>
      </c>
    </row>
    <row r="33" spans="2:11">
      <c r="B33" t="s">
        <v>455</v>
      </c>
      <c r="C33" t="s">
        <v>456</v>
      </c>
      <c r="D33" t="s">
        <v>126</v>
      </c>
      <c r="E33" t="s">
        <v>113</v>
      </c>
      <c r="F33" t="s">
        <v>457</v>
      </c>
      <c r="G33" s="91">
        <v>-10000</v>
      </c>
      <c r="H33" s="91">
        <v>3.1660833333333298</v>
      </c>
      <c r="I33" s="91">
        <v>-0.31660833333333299</v>
      </c>
      <c r="J33" s="91">
        <f t="shared" si="0"/>
        <v>5.2795057261547804E-2</v>
      </c>
      <c r="K33" s="91">
        <f>I33/'סכום נכסי הקרן'!$C$42*100</f>
        <v>-6.4070026837416113E-4</v>
      </c>
    </row>
    <row r="34" spans="2:11">
      <c r="B34" s="92" t="s">
        <v>385</v>
      </c>
      <c r="C34" s="16"/>
      <c r="D34" s="16"/>
      <c r="G34" s="93">
        <v>0</v>
      </c>
      <c r="I34" s="93">
        <v>0</v>
      </c>
      <c r="J34" s="93">
        <f t="shared" si="0"/>
        <v>0</v>
      </c>
      <c r="K34" s="93">
        <f>I34/'סכום נכסי הקרן'!$C$42*100</f>
        <v>0</v>
      </c>
    </row>
    <row r="35" spans="2:11">
      <c r="B35" t="s">
        <v>237</v>
      </c>
      <c r="C35" t="s">
        <v>237</v>
      </c>
      <c r="D35" t="s">
        <v>237</v>
      </c>
      <c r="E35" t="s">
        <v>237</v>
      </c>
      <c r="G35" s="91">
        <v>0</v>
      </c>
      <c r="H35" s="91">
        <v>0</v>
      </c>
      <c r="I35" s="91">
        <v>0</v>
      </c>
      <c r="J35" s="91">
        <f t="shared" si="0"/>
        <v>0</v>
      </c>
      <c r="K35" s="91">
        <f>I35/'סכום נכסי הקרן'!$C$42*100</f>
        <v>0</v>
      </c>
    </row>
    <row r="36" spans="2:11">
      <c r="B36" s="92" t="s">
        <v>258</v>
      </c>
      <c r="C36" s="16"/>
      <c r="D36" s="16"/>
      <c r="G36" s="93">
        <v>0</v>
      </c>
      <c r="I36" s="93">
        <v>0</v>
      </c>
      <c r="J36" s="93">
        <f t="shared" si="0"/>
        <v>0</v>
      </c>
      <c r="K36" s="93">
        <f>I36/'סכום נכסי הקרן'!$C$42*100</f>
        <v>0</v>
      </c>
    </row>
    <row r="37" spans="2:11">
      <c r="B37" t="s">
        <v>237</v>
      </c>
      <c r="C37" t="s">
        <v>237</v>
      </c>
      <c r="D37" t="s">
        <v>237</v>
      </c>
      <c r="E37" t="s">
        <v>237</v>
      </c>
      <c r="G37" s="91">
        <v>0</v>
      </c>
      <c r="H37" s="91">
        <v>0</v>
      </c>
      <c r="I37" s="91">
        <v>0</v>
      </c>
      <c r="J37" s="91">
        <f t="shared" si="0"/>
        <v>0</v>
      </c>
      <c r="K37" s="91">
        <f>I37/'סכום נכסי הקרן'!$C$42*100</f>
        <v>0</v>
      </c>
    </row>
    <row r="38" spans="2:11">
      <c r="B38" s="92" t="s">
        <v>242</v>
      </c>
      <c r="C38" s="16"/>
      <c r="D38" s="16"/>
      <c r="G38" s="93">
        <v>0</v>
      </c>
      <c r="I38" s="93">
        <v>0</v>
      </c>
      <c r="J38" s="93">
        <f t="shared" si="0"/>
        <v>0</v>
      </c>
      <c r="K38" s="93">
        <f>I38/'סכום נכסי הקרן'!$C$42*100</f>
        <v>0</v>
      </c>
    </row>
    <row r="39" spans="2:11">
      <c r="B39" s="92" t="s">
        <v>383</v>
      </c>
      <c r="C39" s="16"/>
      <c r="D39" s="16"/>
      <c r="G39" s="93">
        <v>0</v>
      </c>
      <c r="I39" s="93">
        <v>0</v>
      </c>
      <c r="J39" s="93">
        <f t="shared" si="0"/>
        <v>0</v>
      </c>
      <c r="K39" s="93">
        <f>I39/'סכום נכסי הקרן'!$C$42*100</f>
        <v>0</v>
      </c>
    </row>
    <row r="40" spans="2:11">
      <c r="B40" t="s">
        <v>237</v>
      </c>
      <c r="C40" t="s">
        <v>237</v>
      </c>
      <c r="D40" t="s">
        <v>237</v>
      </c>
      <c r="E40" t="s">
        <v>237</v>
      </c>
      <c r="G40" s="91">
        <v>0</v>
      </c>
      <c r="H40" s="91">
        <v>0</v>
      </c>
      <c r="I40" s="91">
        <v>0</v>
      </c>
      <c r="J40" s="91">
        <f t="shared" si="0"/>
        <v>0</v>
      </c>
      <c r="K40" s="91">
        <f>I40/'סכום נכסי הקרן'!$C$42*100</f>
        <v>0</v>
      </c>
    </row>
    <row r="41" spans="2:11">
      <c r="B41" s="92" t="s">
        <v>386</v>
      </c>
      <c r="C41" s="16"/>
      <c r="D41" s="16"/>
      <c r="G41" s="93">
        <v>0</v>
      </c>
      <c r="I41" s="93">
        <v>0</v>
      </c>
      <c r="J41" s="93">
        <f t="shared" si="0"/>
        <v>0</v>
      </c>
      <c r="K41" s="93">
        <f>I41/'סכום נכסי הקרן'!$C$42*100</f>
        <v>0</v>
      </c>
    </row>
    <row r="42" spans="2:11">
      <c r="B42" t="s">
        <v>237</v>
      </c>
      <c r="C42" t="s">
        <v>237</v>
      </c>
      <c r="D42" t="s">
        <v>237</v>
      </c>
      <c r="E42" t="s">
        <v>237</v>
      </c>
      <c r="G42" s="91">
        <v>0</v>
      </c>
      <c r="H42" s="91">
        <v>0</v>
      </c>
      <c r="I42" s="91">
        <v>0</v>
      </c>
      <c r="J42" s="91">
        <f t="shared" si="0"/>
        <v>0</v>
      </c>
      <c r="K42" s="91">
        <f>I42/'סכום נכסי הקרן'!$C$42*100</f>
        <v>0</v>
      </c>
    </row>
    <row r="43" spans="2:11">
      <c r="B43" s="92" t="s">
        <v>385</v>
      </c>
      <c r="C43" s="16"/>
      <c r="D43" s="16"/>
      <c r="G43" s="93">
        <v>0</v>
      </c>
      <c r="I43" s="93">
        <v>0</v>
      </c>
      <c r="J43" s="93">
        <f t="shared" si="0"/>
        <v>0</v>
      </c>
      <c r="K43" s="93">
        <f>I43/'סכום נכסי הקרן'!$C$42*100</f>
        <v>0</v>
      </c>
    </row>
    <row r="44" spans="2:11">
      <c r="B44" t="s">
        <v>237</v>
      </c>
      <c r="C44" t="s">
        <v>237</v>
      </c>
      <c r="D44" t="s">
        <v>237</v>
      </c>
      <c r="E44" t="s">
        <v>237</v>
      </c>
      <c r="G44" s="91">
        <v>0</v>
      </c>
      <c r="H44" s="91">
        <v>0</v>
      </c>
      <c r="I44" s="91">
        <v>0</v>
      </c>
      <c r="J44" s="91">
        <f t="shared" si="0"/>
        <v>0</v>
      </c>
      <c r="K44" s="91">
        <f>I44/'סכום נכסי הקרן'!$C$42*100</f>
        <v>0</v>
      </c>
    </row>
    <row r="45" spans="2:11">
      <c r="B45" s="92" t="s">
        <v>258</v>
      </c>
      <c r="C45" s="16"/>
      <c r="D45" s="16"/>
      <c r="G45" s="93">
        <v>0</v>
      </c>
      <c r="I45" s="93">
        <v>0</v>
      </c>
      <c r="J45" s="93">
        <f t="shared" si="0"/>
        <v>0</v>
      </c>
      <c r="K45" s="93">
        <f>I45/'סכום נכסי הקרן'!$C$42*100</f>
        <v>0</v>
      </c>
    </row>
    <row r="46" spans="2:11">
      <c r="B46" t="s">
        <v>237</v>
      </c>
      <c r="C46" t="s">
        <v>237</v>
      </c>
      <c r="D46" t="s">
        <v>237</v>
      </c>
      <c r="E46" t="s">
        <v>237</v>
      </c>
      <c r="G46" s="91">
        <v>0</v>
      </c>
      <c r="H46" s="91">
        <v>0</v>
      </c>
      <c r="I46" s="91">
        <v>0</v>
      </c>
      <c r="J46" s="91">
        <f t="shared" si="0"/>
        <v>0</v>
      </c>
      <c r="K46" s="91">
        <f>I46/'סכום נכסי הקרן'!$C$42*100</f>
        <v>0</v>
      </c>
    </row>
    <row r="47" spans="2:11">
      <c r="B47" t="s">
        <v>244</v>
      </c>
      <c r="C47" s="16"/>
      <c r="D47" s="16"/>
    </row>
    <row r="48" spans="2:11">
      <c r="B48" t="s">
        <v>250</v>
      </c>
      <c r="C48" s="16"/>
      <c r="D48" s="16"/>
    </row>
    <row r="49" spans="2:4">
      <c r="B49" t="s">
        <v>251</v>
      </c>
      <c r="C49" s="16"/>
      <c r="D49" s="16"/>
    </row>
    <row r="50" spans="2:4">
      <c r="B50" t="s">
        <v>252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481</v>
      </c>
    </row>
    <row r="3" spans="2:78" s="1" customFormat="1">
      <c r="B3" s="2" t="s">
        <v>2</v>
      </c>
      <c r="C3" s="95" t="s">
        <v>482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388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389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390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237</v>
      </c>
      <c r="C18" t="s">
        <v>237</v>
      </c>
      <c r="D18" s="16"/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237</v>
      </c>
      <c r="C20" t="s">
        <v>237</v>
      </c>
      <c r="D20" s="16"/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242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388</v>
      </c>
      <c r="D23" s="16"/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91">
        <v>0</v>
      </c>
      <c r="I24" t="s">
        <v>237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389</v>
      </c>
      <c r="D25" s="16"/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91">
        <v>0</v>
      </c>
      <c r="I26" t="s">
        <v>237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390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91">
        <v>0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91">
        <v>0</v>
      </c>
      <c r="I31" t="s">
        <v>237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244</v>
      </c>
      <c r="D32" s="16"/>
    </row>
    <row r="33" spans="2:4">
      <c r="B33" t="s">
        <v>250</v>
      </c>
      <c r="D33" s="16"/>
    </row>
    <row r="34" spans="2:4">
      <c r="B34" t="s">
        <v>251</v>
      </c>
      <c r="D34" s="16"/>
    </row>
    <row r="35" spans="2:4">
      <c r="B35" t="s">
        <v>252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481</v>
      </c>
    </row>
    <row r="3" spans="2:59" s="1" customFormat="1">
      <c r="B3" s="2" t="s">
        <v>2</v>
      </c>
      <c r="C3" s="95" t="s">
        <v>482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458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237</v>
      </c>
      <c r="D14" t="s">
        <v>237</v>
      </c>
      <c r="F14" t="s">
        <v>237</v>
      </c>
      <c r="I14" s="91">
        <v>0</v>
      </c>
      <c r="J14" t="s">
        <v>237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459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237</v>
      </c>
      <c r="D16" t="s">
        <v>237</v>
      </c>
      <c r="F16" t="s">
        <v>237</v>
      </c>
      <c r="I16" s="91">
        <v>0</v>
      </c>
      <c r="J16" t="s">
        <v>237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460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237</v>
      </c>
      <c r="D18" t="s">
        <v>237</v>
      </c>
      <c r="F18" t="s">
        <v>237</v>
      </c>
      <c r="I18" s="91">
        <v>0</v>
      </c>
      <c r="J18" t="s">
        <v>237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461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237</v>
      </c>
      <c r="D20" t="s">
        <v>237</v>
      </c>
      <c r="F20" t="s">
        <v>237</v>
      </c>
      <c r="I20" s="91">
        <v>0</v>
      </c>
      <c r="J20" t="s">
        <v>237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462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237</v>
      </c>
      <c r="D22" t="s">
        <v>237</v>
      </c>
      <c r="F22" t="s">
        <v>237</v>
      </c>
      <c r="I22" s="91">
        <v>0</v>
      </c>
      <c r="J22" t="s">
        <v>237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463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464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237</v>
      </c>
      <c r="D25" t="s">
        <v>237</v>
      </c>
      <c r="F25" t="s">
        <v>237</v>
      </c>
      <c r="I25" s="91">
        <v>0</v>
      </c>
      <c r="J25" t="s">
        <v>237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465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237</v>
      </c>
      <c r="D27" t="s">
        <v>237</v>
      </c>
      <c r="F27" t="s">
        <v>237</v>
      </c>
      <c r="I27" s="91">
        <v>0</v>
      </c>
      <c r="J27" t="s">
        <v>237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466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237</v>
      </c>
      <c r="D29" t="s">
        <v>237</v>
      </c>
      <c r="F29" t="s">
        <v>237</v>
      </c>
      <c r="I29" s="91">
        <v>0</v>
      </c>
      <c r="J29" t="s">
        <v>237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467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237</v>
      </c>
      <c r="D31" t="s">
        <v>237</v>
      </c>
      <c r="F31" t="s">
        <v>237</v>
      </c>
      <c r="I31" s="91">
        <v>0</v>
      </c>
      <c r="J31" t="s">
        <v>237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242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468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237</v>
      </c>
      <c r="D34" t="s">
        <v>237</v>
      </c>
      <c r="F34" t="s">
        <v>237</v>
      </c>
      <c r="I34" s="91">
        <v>0</v>
      </c>
      <c r="J34" t="s">
        <v>237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460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237</v>
      </c>
      <c r="D36" t="s">
        <v>237</v>
      </c>
      <c r="F36" t="s">
        <v>237</v>
      </c>
      <c r="I36" s="91">
        <v>0</v>
      </c>
      <c r="J36" t="s">
        <v>237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461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237</v>
      </c>
      <c r="D38" t="s">
        <v>237</v>
      </c>
      <c r="F38" t="s">
        <v>237</v>
      </c>
      <c r="I38" s="91">
        <v>0</v>
      </c>
      <c r="J38" t="s">
        <v>237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467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237</v>
      </c>
      <c r="D40" t="s">
        <v>237</v>
      </c>
      <c r="F40" t="s">
        <v>237</v>
      </c>
      <c r="I40" s="91">
        <v>0</v>
      </c>
      <c r="J40" t="s">
        <v>237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244</v>
      </c>
    </row>
    <row r="42" spans="2:17">
      <c r="B42" t="s">
        <v>250</v>
      </c>
    </row>
    <row r="43" spans="2:17">
      <c r="B43" t="s">
        <v>251</v>
      </c>
    </row>
    <row r="44" spans="2:17">
      <c r="B44" t="s">
        <v>252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481</v>
      </c>
    </row>
    <row r="3" spans="2:64" s="1" customFormat="1">
      <c r="B3" s="2" t="s">
        <v>2</v>
      </c>
      <c r="C3" s="95" t="s">
        <v>482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396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237</v>
      </c>
      <c r="C14" t="s">
        <v>237</v>
      </c>
      <c r="E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397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237</v>
      </c>
      <c r="C16" t="s">
        <v>237</v>
      </c>
      <c r="E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469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470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237</v>
      </c>
      <c r="C22" t="s">
        <v>237</v>
      </c>
      <c r="E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237</v>
      </c>
      <c r="C24" t="s">
        <v>237</v>
      </c>
      <c r="E24" t="s">
        <v>237</v>
      </c>
      <c r="G24" s="91">
        <v>0</v>
      </c>
      <c r="H24" t="s">
        <v>237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244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481</v>
      </c>
    </row>
    <row r="3" spans="2:55" s="1" customFormat="1">
      <c r="B3" s="2" t="s">
        <v>2</v>
      </c>
      <c r="C3" s="95" t="s">
        <v>482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471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237</v>
      </c>
      <c r="E14" s="91">
        <v>0</v>
      </c>
      <c r="F14" t="s">
        <v>237</v>
      </c>
      <c r="G14" s="91">
        <v>0</v>
      </c>
      <c r="H14" s="91">
        <v>0</v>
      </c>
      <c r="I14" s="91">
        <v>0</v>
      </c>
    </row>
    <row r="15" spans="2:55">
      <c r="B15" s="92" t="s">
        <v>472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237</v>
      </c>
      <c r="E16" s="91">
        <v>0</v>
      </c>
      <c r="F16" t="s">
        <v>237</v>
      </c>
      <c r="G16" s="91">
        <v>0</v>
      </c>
      <c r="H16" s="91">
        <v>0</v>
      </c>
      <c r="I16" s="91">
        <v>0</v>
      </c>
    </row>
    <row r="17" spans="2:9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471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237</v>
      </c>
      <c r="E19" s="91">
        <v>0</v>
      </c>
      <c r="F19" t="s">
        <v>237</v>
      </c>
      <c r="G19" s="91">
        <v>0</v>
      </c>
      <c r="H19" s="91">
        <v>0</v>
      </c>
      <c r="I19" s="91">
        <v>0</v>
      </c>
    </row>
    <row r="20" spans="2:9">
      <c r="B20" s="92" t="s">
        <v>472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237</v>
      </c>
      <c r="E21" s="91">
        <v>0</v>
      </c>
      <c r="F21" t="s">
        <v>237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481</v>
      </c>
    </row>
    <row r="3" spans="2:60" s="1" customFormat="1">
      <c r="B3" s="2" t="s">
        <v>2</v>
      </c>
      <c r="C3" s="95" t="s">
        <v>482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237</v>
      </c>
      <c r="D13" t="s">
        <v>237</v>
      </c>
      <c r="E13" s="19"/>
      <c r="F13" s="91">
        <v>0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237</v>
      </c>
      <c r="D15" t="s">
        <v>237</v>
      </c>
      <c r="E15" s="19"/>
      <c r="F15" s="91">
        <v>0</v>
      </c>
      <c r="G15" t="s">
        <v>237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481</v>
      </c>
    </row>
    <row r="3" spans="2:60" s="1" customFormat="1">
      <c r="B3" s="2" t="s">
        <v>2</v>
      </c>
      <c r="C3" s="95" t="s">
        <v>482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I12+I17</f>
        <v>285.53257000000008</v>
      </c>
      <c r="J11" s="90">
        <f>I11/$I$11*100</f>
        <v>100</v>
      </c>
      <c r="K11" s="90">
        <f>I11/'סכום נכסי הקרן'!$C$42*100</f>
        <v>0.57781421070796468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f>SUM(I13:I16)</f>
        <v>285.53257000000008</v>
      </c>
      <c r="J12" s="93">
        <f t="shared" ref="J12:J18" si="0">I12/$I$11*100</f>
        <v>100</v>
      </c>
      <c r="K12" s="93">
        <f>I12/'סכום נכסי הקרן'!$C$42*100</f>
        <v>0.57781421070796468</v>
      </c>
    </row>
    <row r="13" spans="2:60">
      <c r="B13" t="s">
        <v>473</v>
      </c>
      <c r="C13" t="s">
        <v>474</v>
      </c>
      <c r="D13" t="s">
        <v>237</v>
      </c>
      <c r="E13" t="s">
        <v>475</v>
      </c>
      <c r="F13" s="91">
        <v>0</v>
      </c>
      <c r="G13" t="s">
        <v>105</v>
      </c>
      <c r="H13" s="91">
        <v>0</v>
      </c>
      <c r="I13" s="91">
        <f>-14.24911-13.57</f>
        <v>-27.819110000000002</v>
      </c>
      <c r="J13" s="91">
        <f t="shared" si="0"/>
        <v>-9.7428850235894267</v>
      </c>
      <c r="K13" s="91">
        <f>I13/'סכום נכסי הקרן'!$C$42*100</f>
        <v>-5.6295774199237744E-2</v>
      </c>
    </row>
    <row r="14" spans="2:60">
      <c r="B14" t="s">
        <v>476</v>
      </c>
      <c r="C14" t="s">
        <v>477</v>
      </c>
      <c r="D14" t="s">
        <v>237</v>
      </c>
      <c r="E14" t="s">
        <v>475</v>
      </c>
      <c r="F14" s="91">
        <v>0</v>
      </c>
      <c r="G14" t="s">
        <v>105</v>
      </c>
      <c r="H14" s="91">
        <v>0</v>
      </c>
      <c r="I14" s="91">
        <v>-17.079409999999999</v>
      </c>
      <c r="J14" s="91">
        <f t="shared" si="0"/>
        <v>-5.9815978261254035</v>
      </c>
      <c r="K14" s="91">
        <f>I14/'סכום נכסי הקרן'!$C$42*100</f>
        <v>-3.4562522266751272E-2</v>
      </c>
    </row>
    <row r="15" spans="2:60">
      <c r="B15" t="s">
        <v>478</v>
      </c>
      <c r="C15" t="s">
        <v>479</v>
      </c>
      <c r="D15" t="s">
        <v>237</v>
      </c>
      <c r="E15" t="s">
        <v>228</v>
      </c>
      <c r="F15" s="91">
        <v>0</v>
      </c>
      <c r="G15" t="s">
        <v>105</v>
      </c>
      <c r="H15" s="91">
        <v>0</v>
      </c>
      <c r="I15" s="91">
        <v>600.29006000000004</v>
      </c>
      <c r="J15" s="91">
        <f t="shared" si="0"/>
        <v>210.23523165851094</v>
      </c>
      <c r="K15" s="91">
        <f>I15/'סכום נכסי הקרן'!$C$42*100</f>
        <v>1.2147690444376862</v>
      </c>
    </row>
    <row r="16" spans="2:60">
      <c r="B16" t="s">
        <v>480</v>
      </c>
      <c r="C16" t="s">
        <v>479</v>
      </c>
      <c r="D16" t="s">
        <v>237</v>
      </c>
      <c r="E16" t="s">
        <v>228</v>
      </c>
      <c r="F16" s="91">
        <v>0</v>
      </c>
      <c r="G16" t="s">
        <v>105</v>
      </c>
      <c r="H16" s="91">
        <v>0</v>
      </c>
      <c r="I16" s="91">
        <v>-269.85897</v>
      </c>
      <c r="J16" s="91">
        <f t="shared" si="0"/>
        <v>-94.510748808796109</v>
      </c>
      <c r="K16" s="91">
        <f>I16/'סכום נכסי הקרן'!$C$42*100</f>
        <v>-0.54609653726373242</v>
      </c>
    </row>
    <row r="17" spans="2:11">
      <c r="B17" s="92" t="s">
        <v>242</v>
      </c>
      <c r="D17" s="19"/>
      <c r="E17" s="19"/>
      <c r="F17" s="19"/>
      <c r="G17" s="19"/>
      <c r="H17" s="93">
        <v>0</v>
      </c>
      <c r="I17" s="93">
        <v>0</v>
      </c>
      <c r="J17" s="93">
        <f t="shared" si="0"/>
        <v>0</v>
      </c>
      <c r="K17" s="93">
        <f>I17/'סכום נכסי הקרן'!$C$42*100</f>
        <v>0</v>
      </c>
    </row>
    <row r="18" spans="2:11">
      <c r="B18" t="s">
        <v>237</v>
      </c>
      <c r="C18" t="s">
        <v>237</v>
      </c>
      <c r="D18" t="s">
        <v>237</v>
      </c>
      <c r="E18" s="19"/>
      <c r="F18" s="91">
        <v>0</v>
      </c>
      <c r="G18" t="s">
        <v>237</v>
      </c>
      <c r="H18" s="91">
        <v>0</v>
      </c>
      <c r="I18" s="91">
        <v>0</v>
      </c>
      <c r="J18" s="91">
        <f t="shared" si="0"/>
        <v>0</v>
      </c>
      <c r="K18" s="91">
        <f>I18/'סכום נכסי הקרן'!$C$42*100</f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481</v>
      </c>
    </row>
    <row r="3" spans="2:17" s="1" customFormat="1">
      <c r="B3" s="2" t="s">
        <v>2</v>
      </c>
      <c r="C3" s="95" t="s">
        <v>482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0" t="s">
        <v>172</v>
      </c>
      <c r="C7" s="111"/>
      <c r="D7" s="111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v>0</v>
      </c>
    </row>
    <row r="13" spans="2:17">
      <c r="B13" t="s">
        <v>237</v>
      </c>
      <c r="C13" s="91">
        <v>0</v>
      </c>
    </row>
    <row r="14" spans="2:17">
      <c r="B14" s="92" t="s">
        <v>242</v>
      </c>
      <c r="C14" s="93">
        <v>0</v>
      </c>
    </row>
    <row r="15" spans="2:17">
      <c r="B15" t="s">
        <v>237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481</v>
      </c>
    </row>
    <row r="3" spans="2:18" s="1" customFormat="1">
      <c r="B3" s="2" t="s">
        <v>2</v>
      </c>
      <c r="C3" s="95" t="s">
        <v>482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254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246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255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258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256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257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481</v>
      </c>
    </row>
    <row r="3" spans="2:18" s="1" customFormat="1">
      <c r="B3" s="2" t="s">
        <v>2</v>
      </c>
      <c r="C3" s="95" t="s">
        <v>482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396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397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255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258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256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257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481</v>
      </c>
    </row>
    <row r="3" spans="2:53" s="1" customFormat="1">
      <c r="B3" s="2" t="s">
        <v>2</v>
      </c>
      <c r="C3" s="95" t="s">
        <v>482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90">
        <v>0</v>
      </c>
      <c r="P11" s="7"/>
      <c r="Q11" s="90">
        <v>0</v>
      </c>
      <c r="R11" s="90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0</v>
      </c>
      <c r="K12" s="93">
        <v>0</v>
      </c>
      <c r="L12" s="93">
        <v>0</v>
      </c>
      <c r="N12" s="93">
        <v>0</v>
      </c>
      <c r="O12" s="93">
        <v>0</v>
      </c>
      <c r="Q12" s="93">
        <v>0</v>
      </c>
      <c r="R12" s="93">
        <v>0</v>
      </c>
    </row>
    <row r="13" spans="2:53">
      <c r="B13" s="92" t="s">
        <v>245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O14" s="91">
        <v>0</v>
      </c>
      <c r="P14" s="91">
        <v>0</v>
      </c>
      <c r="Q14" s="91">
        <v>0</v>
      </c>
      <c r="R14" s="91">
        <v>0</v>
      </c>
    </row>
    <row r="15" spans="2:53">
      <c r="B15" s="92" t="s">
        <v>246</v>
      </c>
      <c r="C15" s="16"/>
      <c r="D15" s="16"/>
      <c r="H15" s="93">
        <v>0</v>
      </c>
      <c r="K15" s="93">
        <v>0</v>
      </c>
      <c r="L15" s="93">
        <v>0</v>
      </c>
      <c r="N15" s="93">
        <v>0</v>
      </c>
      <c r="O15" s="93">
        <v>0</v>
      </c>
      <c r="Q15" s="93">
        <v>0</v>
      </c>
      <c r="R15" s="93">
        <v>0</v>
      </c>
    </row>
    <row r="16" spans="2:53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O16" s="91">
        <v>0</v>
      </c>
      <c r="P16" s="91">
        <v>0</v>
      </c>
      <c r="Q16" s="91">
        <v>0</v>
      </c>
      <c r="R16" s="91">
        <v>0</v>
      </c>
    </row>
    <row r="17" spans="2:18">
      <c r="B17" t="s">
        <v>237</v>
      </c>
      <c r="C17" t="s">
        <v>237</v>
      </c>
      <c r="D17" s="16"/>
      <c r="E17" t="s">
        <v>237</v>
      </c>
      <c r="H17" s="91">
        <v>0</v>
      </c>
      <c r="I17" t="s">
        <v>237</v>
      </c>
      <c r="J17" s="91">
        <v>0</v>
      </c>
      <c r="K17" s="91">
        <v>0</v>
      </c>
      <c r="L17" s="91">
        <v>0</v>
      </c>
      <c r="M17" s="91">
        <v>0</v>
      </c>
      <c r="O17" s="91">
        <v>0</v>
      </c>
      <c r="P17" s="91">
        <v>0</v>
      </c>
      <c r="Q17" s="91">
        <v>0</v>
      </c>
      <c r="R17" s="91">
        <v>0</v>
      </c>
    </row>
    <row r="18" spans="2:18">
      <c r="B18" t="s">
        <v>237</v>
      </c>
      <c r="C18" t="s">
        <v>237</v>
      </c>
      <c r="D18" s="16"/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2:18">
      <c r="B19" s="92" t="s">
        <v>247</v>
      </c>
      <c r="C19" s="16"/>
      <c r="D19" s="16"/>
      <c r="H19" s="93">
        <v>0</v>
      </c>
      <c r="K19" s="93">
        <v>0</v>
      </c>
      <c r="L19" s="93">
        <v>0</v>
      </c>
      <c r="N19" s="93">
        <v>0</v>
      </c>
      <c r="O19" s="93">
        <v>0</v>
      </c>
      <c r="Q19" s="93">
        <v>0</v>
      </c>
      <c r="R19" s="93">
        <v>0</v>
      </c>
    </row>
    <row r="20" spans="2:18">
      <c r="B20" t="s">
        <v>237</v>
      </c>
      <c r="C20" t="s">
        <v>237</v>
      </c>
      <c r="D20" s="16"/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2:18">
      <c r="B21" s="92" t="s">
        <v>242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>
      <c r="B22" s="92" t="s">
        <v>248</v>
      </c>
      <c r="C22" s="16"/>
      <c r="D22" s="16"/>
      <c r="H22" s="93">
        <v>0</v>
      </c>
      <c r="K22" s="93">
        <v>0</v>
      </c>
      <c r="L22" s="93">
        <v>0</v>
      </c>
      <c r="N22" s="93">
        <v>0</v>
      </c>
      <c r="O22" s="93">
        <v>0</v>
      </c>
      <c r="Q22" s="93">
        <v>0</v>
      </c>
      <c r="R22" s="93">
        <v>0</v>
      </c>
    </row>
    <row r="23" spans="2:18">
      <c r="B23" t="s">
        <v>237</v>
      </c>
      <c r="C23" t="s">
        <v>237</v>
      </c>
      <c r="D23" s="16"/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2:18">
      <c r="B24" s="92" t="s">
        <v>249</v>
      </c>
      <c r="C24" s="16"/>
      <c r="D24" s="16"/>
      <c r="H24" s="93">
        <v>0</v>
      </c>
      <c r="K24" s="93">
        <v>0</v>
      </c>
      <c r="L24" s="93">
        <v>0</v>
      </c>
      <c r="N24" s="93">
        <v>0</v>
      </c>
      <c r="O24" s="93">
        <v>0</v>
      </c>
      <c r="Q24" s="93">
        <v>0</v>
      </c>
      <c r="R24" s="93">
        <v>0</v>
      </c>
    </row>
    <row r="25" spans="2:18">
      <c r="B25" t="s">
        <v>237</v>
      </c>
      <c r="C25" t="s">
        <v>237</v>
      </c>
      <c r="D25" s="16"/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2:18">
      <c r="B26" t="s">
        <v>250</v>
      </c>
      <c r="C26" s="16"/>
      <c r="D26" s="16"/>
    </row>
    <row r="27" spans="2:18">
      <c r="B27" t="s">
        <v>251</v>
      </c>
      <c r="C27" s="16"/>
      <c r="D27" s="16"/>
    </row>
    <row r="28" spans="2:18">
      <c r="B28" t="s">
        <v>252</v>
      </c>
      <c r="C28" s="16"/>
      <c r="D28" s="16"/>
    </row>
    <row r="29" spans="2:18">
      <c r="B29" t="s">
        <v>253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481</v>
      </c>
    </row>
    <row r="3" spans="2:23" s="1" customFormat="1">
      <c r="B3" s="2" t="s">
        <v>2</v>
      </c>
      <c r="C3" s="95" t="s">
        <v>482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396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397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255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258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256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257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244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1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78"/>
    </row>
    <row r="4" spans="1:16" ht="15.75">
      <c r="A4" s="78"/>
      <c r="B4" s="81" t="s">
        <v>199</v>
      </c>
      <c r="C4" s="82"/>
      <c r="D4" s="78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78"/>
    </row>
    <row r="5" spans="1:16" ht="18.75">
      <c r="A5" s="83"/>
      <c r="B5" s="75" t="s">
        <v>200</v>
      </c>
      <c r="C5" s="78"/>
      <c r="D5" s="7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4"/>
    </row>
    <row r="6" spans="1:16" ht="15">
      <c r="A6" s="83"/>
      <c r="B6" s="83"/>
      <c r="C6" s="85" t="s">
        <v>198</v>
      </c>
      <c r="D6" s="78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84"/>
    </row>
    <row r="7" spans="1:16" ht="15">
      <c r="A7" s="83"/>
      <c r="B7" s="86" t="s">
        <v>201</v>
      </c>
      <c r="C7" s="87"/>
      <c r="D7" s="78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84"/>
    </row>
    <row r="8" spans="1:16" ht="15">
      <c r="A8" s="83"/>
      <c r="B8" s="88" t="s">
        <v>202</v>
      </c>
      <c r="C8" s="87"/>
      <c r="D8" s="78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14" t="s">
        <v>205</v>
      </c>
      <c r="D11" s="114" t="s">
        <v>206</v>
      </c>
      <c r="E11" s="114" t="s">
        <v>207</v>
      </c>
      <c r="F11" s="121" t="s">
        <v>208</v>
      </c>
      <c r="G11" s="122"/>
      <c r="H11" s="122"/>
      <c r="I11" s="122"/>
      <c r="J11" s="122"/>
      <c r="K11" s="123"/>
      <c r="L11" s="119" t="s">
        <v>209</v>
      </c>
      <c r="M11" s="114" t="s">
        <v>210</v>
      </c>
      <c r="N11" s="114" t="s">
        <v>211</v>
      </c>
      <c r="O11" s="114" t="s">
        <v>212</v>
      </c>
      <c r="P11" s="84"/>
    </row>
    <row r="12" spans="1:16" ht="21.75" customHeight="1">
      <c r="A12" s="78"/>
      <c r="B12" s="120"/>
      <c r="C12" s="115"/>
      <c r="D12" s="115"/>
      <c r="E12" s="11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15"/>
      <c r="N12" s="115"/>
      <c r="O12" s="115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481</v>
      </c>
    </row>
    <row r="3" spans="2:68" s="1" customFormat="1">
      <c r="B3" s="2" t="s">
        <v>2</v>
      </c>
      <c r="C3" s="95" t="s">
        <v>482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254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246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255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256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91">
        <v>0</v>
      </c>
      <c r="L21" t="s">
        <v>237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257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250</v>
      </c>
      <c r="C25" s="16"/>
      <c r="D25" s="16"/>
      <c r="E25" s="16"/>
      <c r="F25" s="16"/>
      <c r="G25" s="16"/>
    </row>
    <row r="26" spans="2:21">
      <c r="B26" t="s">
        <v>251</v>
      </c>
      <c r="C26" s="16"/>
      <c r="D26" s="16"/>
      <c r="E26" s="16"/>
      <c r="F26" s="16"/>
      <c r="G26" s="16"/>
    </row>
    <row r="27" spans="2:21">
      <c r="B27" t="s">
        <v>252</v>
      </c>
      <c r="C27" s="16"/>
      <c r="D27" s="16"/>
      <c r="E27" s="16"/>
      <c r="F27" s="16"/>
      <c r="G27" s="16"/>
    </row>
    <row r="28" spans="2:21">
      <c r="B28" t="s">
        <v>253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481</v>
      </c>
    </row>
    <row r="3" spans="2:66" s="1" customFormat="1">
      <c r="B3" s="2" t="s">
        <v>2</v>
      </c>
      <c r="C3" s="95" t="s">
        <v>482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254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246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255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258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237</v>
      </c>
      <c r="C20" t="s">
        <v>237</v>
      </c>
      <c r="D20" s="16"/>
      <c r="E20" s="16"/>
      <c r="F20" s="16"/>
      <c r="G20" t="s">
        <v>237</v>
      </c>
      <c r="H20" t="s">
        <v>237</v>
      </c>
      <c r="K20" s="91">
        <v>0</v>
      </c>
      <c r="L20" t="s">
        <v>237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242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256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257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91">
        <v>0</v>
      </c>
      <c r="L25" t="s">
        <v>237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244</v>
      </c>
      <c r="C26" s="16"/>
      <c r="D26" s="16"/>
      <c r="E26" s="16"/>
      <c r="F26" s="16"/>
    </row>
    <row r="27" spans="2:21">
      <c r="B27" t="s">
        <v>250</v>
      </c>
      <c r="C27" s="16"/>
      <c r="D27" s="16"/>
      <c r="E27" s="16"/>
      <c r="F27" s="16"/>
    </row>
    <row r="28" spans="2:21">
      <c r="B28" t="s">
        <v>251</v>
      </c>
      <c r="C28" s="16"/>
      <c r="D28" s="16"/>
      <c r="E28" s="16"/>
      <c r="F28" s="16"/>
    </row>
    <row r="29" spans="2:21">
      <c r="B29" t="s">
        <v>252</v>
      </c>
      <c r="C29" s="16"/>
      <c r="D29" s="16"/>
      <c r="E29" s="16"/>
      <c r="F29" s="16"/>
    </row>
    <row r="30" spans="2:21">
      <c r="B30" t="s">
        <v>253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481</v>
      </c>
    </row>
    <row r="3" spans="2:62" s="1" customFormat="1">
      <c r="B3" s="2" t="s">
        <v>2</v>
      </c>
      <c r="C3" s="95" t="s">
        <v>482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259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237</v>
      </c>
      <c r="C14" t="s">
        <v>237</v>
      </c>
      <c r="E14" s="16"/>
      <c r="F14" s="16"/>
      <c r="G14" t="s">
        <v>237</v>
      </c>
      <c r="H14" t="s">
        <v>237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260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237</v>
      </c>
      <c r="C16" t="s">
        <v>237</v>
      </c>
      <c r="E16" s="16"/>
      <c r="F16" s="16"/>
      <c r="G16" t="s">
        <v>237</v>
      </c>
      <c r="H16" t="s">
        <v>237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261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s="16"/>
      <c r="F18" s="16"/>
      <c r="G18" t="s">
        <v>237</v>
      </c>
      <c r="H18" t="s">
        <v>237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262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s="16"/>
      <c r="F20" s="16"/>
      <c r="G20" t="s">
        <v>237</v>
      </c>
      <c r="H20" t="s">
        <v>237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256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E23" s="16"/>
      <c r="F23" s="16"/>
      <c r="G23" t="s">
        <v>237</v>
      </c>
      <c r="H23" t="s">
        <v>237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257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237</v>
      </c>
      <c r="C25" t="s">
        <v>237</v>
      </c>
      <c r="E25" s="16"/>
      <c r="F25" s="16"/>
      <c r="G25" t="s">
        <v>237</v>
      </c>
      <c r="H25" t="s">
        <v>237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244</v>
      </c>
      <c r="E26" s="16"/>
      <c r="F26" s="16"/>
      <c r="G26" s="16"/>
    </row>
    <row r="27" spans="2:15">
      <c r="B27" t="s">
        <v>250</v>
      </c>
      <c r="E27" s="16"/>
      <c r="F27" s="16"/>
      <c r="G27" s="16"/>
    </row>
    <row r="28" spans="2:15">
      <c r="B28" t="s">
        <v>251</v>
      </c>
      <c r="E28" s="16"/>
      <c r="F28" s="16"/>
      <c r="G28" s="16"/>
    </row>
    <row r="29" spans="2:15">
      <c r="B29" t="s">
        <v>252</v>
      </c>
      <c r="E29" s="16"/>
      <c r="F29" s="16"/>
      <c r="G29" s="16"/>
    </row>
    <row r="30" spans="2:15">
      <c r="B30" t="s">
        <v>253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F1" workbookViewId="0">
      <selection activeCell="M12" sqref="M12:N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481</v>
      </c>
    </row>
    <row r="3" spans="2:63" s="1" customFormat="1">
      <c r="B3" s="2" t="s">
        <v>2</v>
      </c>
      <c r="C3" s="95" t="s">
        <v>482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6650373.3799999999</v>
      </c>
      <c r="I11" s="7"/>
      <c r="J11" s="90">
        <v>0</v>
      </c>
      <c r="K11" s="90">
        <v>46467.799147717997</v>
      </c>
      <c r="L11" s="7"/>
      <c r="M11" s="90">
        <f>K11/$K$11*100</f>
        <v>100</v>
      </c>
      <c r="N11" s="90">
        <f>K11/'סכום נכסי הקרן'!$C$42*100</f>
        <v>94.033947468321742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6561204.3799999999</v>
      </c>
      <c r="J12" s="93">
        <v>0</v>
      </c>
      <c r="K12" s="93">
        <v>28300.020132369002</v>
      </c>
      <c r="M12" s="93">
        <f t="shared" ref="M12:M69" si="0">K12/$K$11*100</f>
        <v>60.902432762965915</v>
      </c>
      <c r="N12" s="93">
        <f>K12/'סכום נכסי הקרן'!$C$42*100</f>
        <v>57.268961631257341</v>
      </c>
    </row>
    <row r="13" spans="2:63">
      <c r="B13" s="92" t="s">
        <v>263</v>
      </c>
      <c r="D13" s="16"/>
      <c r="E13" s="16"/>
      <c r="F13" s="16"/>
      <c r="G13" s="16"/>
      <c r="H13" s="93">
        <v>308221.83</v>
      </c>
      <c r="J13" s="93">
        <v>0</v>
      </c>
      <c r="K13" s="93">
        <v>5461.8472441000004</v>
      </c>
      <c r="M13" s="93">
        <f t="shared" si="0"/>
        <v>11.754047629277979</v>
      </c>
      <c r="N13" s="93">
        <f>K13/'סכום נכסי הקרן'!$C$42*100</f>
        <v>11.052794973116772</v>
      </c>
    </row>
    <row r="14" spans="2:63">
      <c r="B14" t="s">
        <v>264</v>
      </c>
      <c r="C14" t="s">
        <v>265</v>
      </c>
      <c r="D14" t="s">
        <v>103</v>
      </c>
      <c r="E14" t="s">
        <v>266</v>
      </c>
      <c r="F14" t="s">
        <v>131</v>
      </c>
      <c r="G14" t="s">
        <v>105</v>
      </c>
      <c r="H14" s="91">
        <v>77769</v>
      </c>
      <c r="I14" s="91">
        <v>1334</v>
      </c>
      <c r="J14" s="91">
        <v>0</v>
      </c>
      <c r="K14" s="91">
        <v>1037.4384600000001</v>
      </c>
      <c r="L14" s="91">
        <v>0.04</v>
      </c>
      <c r="M14" s="91">
        <f t="shared" si="0"/>
        <v>2.2325965055974639</v>
      </c>
      <c r="N14" s="91">
        <f>K14/'סכום נכסי הקרן'!$C$42*100</f>
        <v>2.0993986252531061</v>
      </c>
    </row>
    <row r="15" spans="2:63">
      <c r="B15" t="s">
        <v>267</v>
      </c>
      <c r="C15" t="s">
        <v>268</v>
      </c>
      <c r="D15" t="s">
        <v>103</v>
      </c>
      <c r="E15" t="s">
        <v>269</v>
      </c>
      <c r="F15" t="s">
        <v>131</v>
      </c>
      <c r="G15" t="s">
        <v>105</v>
      </c>
      <c r="H15" s="91">
        <v>109481.83</v>
      </c>
      <c r="I15" s="91">
        <v>1327</v>
      </c>
      <c r="J15" s="91">
        <v>0</v>
      </c>
      <c r="K15" s="91">
        <v>1452.8238841</v>
      </c>
      <c r="L15" s="91">
        <v>0.03</v>
      </c>
      <c r="M15" s="91">
        <f t="shared" si="0"/>
        <v>3.1265175255698487</v>
      </c>
      <c r="N15" s="91">
        <f>K15/'סכום נכסי הקרן'!$C$42*100</f>
        <v>2.9399878475822248</v>
      </c>
    </row>
    <row r="16" spans="2:63">
      <c r="B16" t="s">
        <v>270</v>
      </c>
      <c r="C16" t="s">
        <v>271</v>
      </c>
      <c r="D16" t="s">
        <v>103</v>
      </c>
      <c r="E16" t="s">
        <v>272</v>
      </c>
      <c r="F16" t="s">
        <v>131</v>
      </c>
      <c r="G16" t="s">
        <v>105</v>
      </c>
      <c r="H16" s="91">
        <v>11431</v>
      </c>
      <c r="I16" s="91">
        <v>13270</v>
      </c>
      <c r="J16" s="91">
        <v>0</v>
      </c>
      <c r="K16" s="91">
        <v>1516.8937000000001</v>
      </c>
      <c r="L16" s="91">
        <v>0.01</v>
      </c>
      <c r="M16" s="91">
        <f t="shared" si="0"/>
        <v>3.2643975566346435</v>
      </c>
      <c r="N16" s="91">
        <f>K16/'סכום נכסי הקרן'!$C$42*100</f>
        <v>3.0696418835629995</v>
      </c>
    </row>
    <row r="17" spans="2:14">
      <c r="B17" t="s">
        <v>273</v>
      </c>
      <c r="C17" t="s">
        <v>274</v>
      </c>
      <c r="D17" t="s">
        <v>103</v>
      </c>
      <c r="E17" t="s">
        <v>275</v>
      </c>
      <c r="F17" t="s">
        <v>131</v>
      </c>
      <c r="G17" t="s">
        <v>105</v>
      </c>
      <c r="H17" s="91">
        <v>109540</v>
      </c>
      <c r="I17" s="91">
        <v>1328</v>
      </c>
      <c r="J17" s="91">
        <v>0</v>
      </c>
      <c r="K17" s="91">
        <v>1454.6912</v>
      </c>
      <c r="L17" s="91">
        <v>0.02</v>
      </c>
      <c r="M17" s="91">
        <f t="shared" si="0"/>
        <v>3.1305360414760224</v>
      </c>
      <c r="N17" s="91">
        <f>K17/'סכום נכסי הקרן'!$C$42*100</f>
        <v>2.9437666167184422</v>
      </c>
    </row>
    <row r="18" spans="2:14">
      <c r="B18" s="92" t="s">
        <v>276</v>
      </c>
      <c r="D18" s="16"/>
      <c r="E18" s="16"/>
      <c r="F18" s="16"/>
      <c r="G18" s="16"/>
      <c r="H18" s="93">
        <v>0</v>
      </c>
      <c r="J18" s="93">
        <v>0</v>
      </c>
      <c r="K18" s="93">
        <v>0</v>
      </c>
      <c r="M18" s="93">
        <f t="shared" si="0"/>
        <v>0</v>
      </c>
      <c r="N18" s="93">
        <f>K18/'סכום נכסי הקרן'!$C$42*100</f>
        <v>0</v>
      </c>
    </row>
    <row r="19" spans="2:14">
      <c r="B19" t="s">
        <v>237</v>
      </c>
      <c r="C19" t="s">
        <v>237</v>
      </c>
      <c r="D19" s="16"/>
      <c r="E19" s="16"/>
      <c r="F19" t="s">
        <v>237</v>
      </c>
      <c r="G19" t="s">
        <v>237</v>
      </c>
      <c r="H19" s="91">
        <v>0</v>
      </c>
      <c r="I19" s="91">
        <v>0</v>
      </c>
      <c r="K19" s="91">
        <v>0</v>
      </c>
      <c r="L19" s="91">
        <v>0</v>
      </c>
      <c r="M19" s="91">
        <f t="shared" si="0"/>
        <v>0</v>
      </c>
      <c r="N19" s="91">
        <f>K19/'סכום נכסי הקרן'!$C$42*100</f>
        <v>0</v>
      </c>
    </row>
    <row r="20" spans="2:14">
      <c r="B20" s="92" t="s">
        <v>277</v>
      </c>
      <c r="D20" s="16"/>
      <c r="E20" s="16"/>
      <c r="F20" s="16"/>
      <c r="G20" s="16"/>
      <c r="H20" s="93">
        <v>6252982.5499999998</v>
      </c>
      <c r="J20" s="93">
        <v>0</v>
      </c>
      <c r="K20" s="93">
        <v>22838.172888269</v>
      </c>
      <c r="M20" s="93">
        <f t="shared" si="0"/>
        <v>49.148385133687931</v>
      </c>
      <c r="N20" s="93">
        <f>K20/'סכום נכסי הקרן'!$C$42*100</f>
        <v>46.216166658140565</v>
      </c>
    </row>
    <row r="21" spans="2:14">
      <c r="B21" t="s">
        <v>278</v>
      </c>
      <c r="C21" t="s">
        <v>279</v>
      </c>
      <c r="D21" t="s">
        <v>103</v>
      </c>
      <c r="E21" t="s">
        <v>280</v>
      </c>
      <c r="F21" t="s">
        <v>126</v>
      </c>
      <c r="G21" t="s">
        <v>105</v>
      </c>
      <c r="H21" s="91">
        <v>2192492.7599999998</v>
      </c>
      <c r="I21" s="91">
        <v>118.48</v>
      </c>
      <c r="J21" s="91">
        <v>0</v>
      </c>
      <c r="K21" s="91">
        <v>2597.665422048</v>
      </c>
      <c r="L21" s="91">
        <v>0</v>
      </c>
      <c r="M21" s="91">
        <f t="shared" si="0"/>
        <v>5.5902484509545998</v>
      </c>
      <c r="N21" s="91">
        <f>K21/'סכום נכסי הקרן'!$C$42*100</f>
        <v>5.2567312917193192</v>
      </c>
    </row>
    <row r="22" spans="2:14">
      <c r="B22" t="s">
        <v>281</v>
      </c>
      <c r="C22" t="s">
        <v>282</v>
      </c>
      <c r="D22" t="s">
        <v>103</v>
      </c>
      <c r="E22" t="s">
        <v>283</v>
      </c>
      <c r="F22" t="s">
        <v>126</v>
      </c>
      <c r="G22" t="s">
        <v>105</v>
      </c>
      <c r="H22" s="91">
        <v>433839.54</v>
      </c>
      <c r="I22" s="91">
        <v>262.91000000000003</v>
      </c>
      <c r="J22" s="91">
        <v>0</v>
      </c>
      <c r="K22" s="91">
        <v>1140.6075346140001</v>
      </c>
      <c r="L22" s="91">
        <v>0.04</v>
      </c>
      <c r="M22" s="91">
        <f t="shared" si="0"/>
        <v>2.4546192321011064</v>
      </c>
      <c r="N22" s="91">
        <f>K22/'סכום נכסי הקרן'!$C$42*100</f>
        <v>2.3081753592612775</v>
      </c>
    </row>
    <row r="23" spans="2:14">
      <c r="B23" t="s">
        <v>284</v>
      </c>
      <c r="C23" t="s">
        <v>285</v>
      </c>
      <c r="D23" t="s">
        <v>103</v>
      </c>
      <c r="E23" t="s">
        <v>283</v>
      </c>
      <c r="F23" t="s">
        <v>126</v>
      </c>
      <c r="G23" t="s">
        <v>105</v>
      </c>
      <c r="H23" s="91">
        <v>24425.07</v>
      </c>
      <c r="I23" s="91">
        <v>5948.2</v>
      </c>
      <c r="J23" s="91">
        <v>0</v>
      </c>
      <c r="K23" s="91">
        <v>1452.8520137400001</v>
      </c>
      <c r="L23" s="91">
        <v>0.05</v>
      </c>
      <c r="M23" s="91">
        <f t="shared" si="0"/>
        <v>3.1265780613398144</v>
      </c>
      <c r="N23" s="91">
        <f>K23/'סכום נכסי הקרן'!$C$42*100</f>
        <v>2.9400447717563538</v>
      </c>
    </row>
    <row r="24" spans="2:14">
      <c r="B24" t="s">
        <v>286</v>
      </c>
      <c r="C24" t="s">
        <v>287</v>
      </c>
      <c r="D24" t="s">
        <v>103</v>
      </c>
      <c r="E24" t="s">
        <v>288</v>
      </c>
      <c r="F24" t="s">
        <v>126</v>
      </c>
      <c r="G24" t="s">
        <v>105</v>
      </c>
      <c r="H24" s="91">
        <v>26635</v>
      </c>
      <c r="I24" s="91">
        <v>6011.02</v>
      </c>
      <c r="J24" s="91">
        <v>0</v>
      </c>
      <c r="K24" s="91">
        <v>1601.035177</v>
      </c>
      <c r="L24" s="91">
        <v>0.28999999999999998</v>
      </c>
      <c r="M24" s="91">
        <f t="shared" si="0"/>
        <v>3.4454723622920409</v>
      </c>
      <c r="N24" s="91">
        <f>K24/'סכום נכסי הקרן'!$C$42*100</f>
        <v>3.2399136711932419</v>
      </c>
    </row>
    <row r="25" spans="2:14">
      <c r="B25" t="s">
        <v>289</v>
      </c>
      <c r="C25" t="s">
        <v>290</v>
      </c>
      <c r="D25" t="s">
        <v>103</v>
      </c>
      <c r="E25" t="s">
        <v>291</v>
      </c>
      <c r="F25" t="s">
        <v>126</v>
      </c>
      <c r="G25" t="s">
        <v>105</v>
      </c>
      <c r="H25" s="91">
        <v>652378.03</v>
      </c>
      <c r="I25" s="91">
        <v>417.86</v>
      </c>
      <c r="J25" s="91">
        <v>0</v>
      </c>
      <c r="K25" s="91">
        <v>2726.0268361580002</v>
      </c>
      <c r="L25" s="91">
        <v>0.18</v>
      </c>
      <c r="M25" s="91">
        <f t="shared" si="0"/>
        <v>5.8664857948019984</v>
      </c>
      <c r="N25" s="91">
        <f>K25/'סכום נכסי הקרן'!$C$42*100</f>
        <v>5.5164881705206685</v>
      </c>
    </row>
    <row r="26" spans="2:14">
      <c r="B26" t="s">
        <v>292</v>
      </c>
      <c r="C26" t="s">
        <v>293</v>
      </c>
      <c r="D26" t="s">
        <v>103</v>
      </c>
      <c r="E26" t="s">
        <v>266</v>
      </c>
      <c r="F26" t="s">
        <v>131</v>
      </c>
      <c r="G26" t="s">
        <v>105</v>
      </c>
      <c r="H26" s="91">
        <v>894136</v>
      </c>
      <c r="I26" s="91">
        <v>322.60000000000002</v>
      </c>
      <c r="J26" s="91">
        <v>0</v>
      </c>
      <c r="K26" s="91">
        <v>2884.4827359999999</v>
      </c>
      <c r="L26" s="91">
        <v>0.28999999999999998</v>
      </c>
      <c r="M26" s="91">
        <f t="shared" si="0"/>
        <v>6.2074873114399587</v>
      </c>
      <c r="N26" s="91">
        <f>K26/'סכום נכסי הקרן'!$C$42*100</f>
        <v>5.8371453575421883</v>
      </c>
    </row>
    <row r="27" spans="2:14">
      <c r="B27" t="s">
        <v>294</v>
      </c>
      <c r="C27" t="s">
        <v>295</v>
      </c>
      <c r="D27" t="s">
        <v>103</v>
      </c>
      <c r="E27" t="s">
        <v>266</v>
      </c>
      <c r="F27" t="s">
        <v>131</v>
      </c>
      <c r="G27" t="s">
        <v>105</v>
      </c>
      <c r="H27" s="91">
        <v>19100</v>
      </c>
      <c r="I27" s="91">
        <v>353.47</v>
      </c>
      <c r="J27" s="91">
        <v>0</v>
      </c>
      <c r="K27" s="91">
        <v>67.512770000000003</v>
      </c>
      <c r="L27" s="91">
        <v>0.01</v>
      </c>
      <c r="M27" s="91">
        <f t="shared" si="0"/>
        <v>0.14528936433029993</v>
      </c>
      <c r="N27" s="91">
        <f>K27/'סכום נכסי הקרן'!$C$42*100</f>
        <v>0.13662132453141282</v>
      </c>
    </row>
    <row r="28" spans="2:14">
      <c r="B28" t="s">
        <v>296</v>
      </c>
      <c r="C28" t="s">
        <v>297</v>
      </c>
      <c r="D28" t="s">
        <v>103</v>
      </c>
      <c r="E28" t="s">
        <v>266</v>
      </c>
      <c r="F28" t="s">
        <v>131</v>
      </c>
      <c r="G28" t="s">
        <v>105</v>
      </c>
      <c r="H28" s="91">
        <v>136500</v>
      </c>
      <c r="I28" s="91">
        <v>332.84</v>
      </c>
      <c r="J28" s="91">
        <v>0</v>
      </c>
      <c r="K28" s="91">
        <v>454.32659999999998</v>
      </c>
      <c r="L28" s="91">
        <v>0.06</v>
      </c>
      <c r="M28" s="91">
        <f t="shared" si="0"/>
        <v>0.97772351678573444</v>
      </c>
      <c r="N28" s="91">
        <f>K28/'סכום נכסי הקרן'!$C$42*100</f>
        <v>0.9193920181597256</v>
      </c>
    </row>
    <row r="29" spans="2:14">
      <c r="B29" t="s">
        <v>298</v>
      </c>
      <c r="C29" t="s">
        <v>299</v>
      </c>
      <c r="D29" t="s">
        <v>103</v>
      </c>
      <c r="E29" t="s">
        <v>269</v>
      </c>
      <c r="F29" t="s">
        <v>131</v>
      </c>
      <c r="G29" t="s">
        <v>105</v>
      </c>
      <c r="H29" s="91">
        <v>719303.7</v>
      </c>
      <c r="I29" s="91">
        <v>323.2</v>
      </c>
      <c r="J29" s="91">
        <v>0</v>
      </c>
      <c r="K29" s="91">
        <v>2324.7895583999998</v>
      </c>
      <c r="L29" s="91">
        <v>0.05</v>
      </c>
      <c r="M29" s="91">
        <f t="shared" si="0"/>
        <v>5.0030119804246604</v>
      </c>
      <c r="N29" s="91">
        <f>K29/'סכום נכסי הקרן'!$C$42*100</f>
        <v>4.7045296575063693</v>
      </c>
    </row>
    <row r="30" spans="2:14">
      <c r="B30" t="s">
        <v>300</v>
      </c>
      <c r="C30" t="s">
        <v>301</v>
      </c>
      <c r="D30" t="s">
        <v>103</v>
      </c>
      <c r="E30" t="s">
        <v>269</v>
      </c>
      <c r="F30" t="s">
        <v>131</v>
      </c>
      <c r="G30" t="s">
        <v>105</v>
      </c>
      <c r="H30" s="91">
        <v>249550</v>
      </c>
      <c r="I30" s="91">
        <v>350.57</v>
      </c>
      <c r="J30" s="91">
        <v>0</v>
      </c>
      <c r="K30" s="91">
        <v>874.84743500000002</v>
      </c>
      <c r="L30" s="91">
        <v>0.03</v>
      </c>
      <c r="M30" s="91">
        <f t="shared" si="0"/>
        <v>1.8826960842688485</v>
      </c>
      <c r="N30" s="91">
        <f>K30/'סכום נכסי הקרן'!$C$42*100</f>
        <v>1.7703734468695196</v>
      </c>
    </row>
    <row r="31" spans="2:14">
      <c r="B31" t="s">
        <v>302</v>
      </c>
      <c r="C31" t="s">
        <v>303</v>
      </c>
      <c r="D31" t="s">
        <v>103</v>
      </c>
      <c r="E31" t="s">
        <v>272</v>
      </c>
      <c r="F31" t="s">
        <v>131</v>
      </c>
      <c r="G31" t="s">
        <v>105</v>
      </c>
      <c r="H31" s="91">
        <v>37498</v>
      </c>
      <c r="I31" s="91">
        <v>3214.41</v>
      </c>
      <c r="J31" s="91">
        <v>0</v>
      </c>
      <c r="K31" s="91">
        <v>1205.3394618</v>
      </c>
      <c r="L31" s="91">
        <v>0.03</v>
      </c>
      <c r="M31" s="91">
        <f t="shared" si="0"/>
        <v>2.5939241451231791</v>
      </c>
      <c r="N31" s="91">
        <f>K31/'סכום נכסי הקרן'!$C$42*100</f>
        <v>2.4391692679932442</v>
      </c>
    </row>
    <row r="32" spans="2:14">
      <c r="B32" t="s">
        <v>304</v>
      </c>
      <c r="C32" t="s">
        <v>305</v>
      </c>
      <c r="D32" t="s">
        <v>103</v>
      </c>
      <c r="E32" t="s">
        <v>272</v>
      </c>
      <c r="F32" t="s">
        <v>131</v>
      </c>
      <c r="G32" t="s">
        <v>105</v>
      </c>
      <c r="H32" s="91">
        <v>82985</v>
      </c>
      <c r="I32" s="91">
        <v>3525</v>
      </c>
      <c r="J32" s="91">
        <v>0</v>
      </c>
      <c r="K32" s="91">
        <v>2925.2212500000001</v>
      </c>
      <c r="L32" s="91">
        <v>0.36</v>
      </c>
      <c r="M32" s="91">
        <f t="shared" si="0"/>
        <v>6.2951577299818293</v>
      </c>
      <c r="N32" s="91">
        <f>K32/'סכום נכסי הקרן'!$C$42*100</f>
        <v>5.9195853128591089</v>
      </c>
    </row>
    <row r="33" spans="2:14">
      <c r="B33" t="s">
        <v>306</v>
      </c>
      <c r="C33" t="s">
        <v>307</v>
      </c>
      <c r="D33" t="s">
        <v>103</v>
      </c>
      <c r="E33" t="s">
        <v>275</v>
      </c>
      <c r="F33" t="s">
        <v>131</v>
      </c>
      <c r="G33" t="s">
        <v>105</v>
      </c>
      <c r="H33" s="91">
        <v>136593.57999999999</v>
      </c>
      <c r="I33" s="91">
        <v>330.38</v>
      </c>
      <c r="J33" s="91">
        <v>0</v>
      </c>
      <c r="K33" s="91">
        <v>451.27786960399999</v>
      </c>
      <c r="L33" s="91">
        <v>0.01</v>
      </c>
      <c r="M33" s="91">
        <f t="shared" si="0"/>
        <v>0.97116256392823375</v>
      </c>
      <c r="N33" s="91">
        <f>K33/'סכום נכסי הקרן'!$C$42*100</f>
        <v>0.91322249519628185</v>
      </c>
    </row>
    <row r="34" spans="2:14">
      <c r="B34" t="s">
        <v>308</v>
      </c>
      <c r="C34" t="s">
        <v>309</v>
      </c>
      <c r="D34" t="s">
        <v>103</v>
      </c>
      <c r="E34" t="s">
        <v>275</v>
      </c>
      <c r="F34" t="s">
        <v>131</v>
      </c>
      <c r="G34" t="s">
        <v>105</v>
      </c>
      <c r="H34" s="91">
        <v>504948.82</v>
      </c>
      <c r="I34" s="91">
        <v>322.45</v>
      </c>
      <c r="J34" s="91">
        <v>0</v>
      </c>
      <c r="K34" s="91">
        <v>1628.20747009</v>
      </c>
      <c r="L34" s="91">
        <v>0.03</v>
      </c>
      <c r="M34" s="91">
        <f t="shared" si="0"/>
        <v>3.5039478950015224</v>
      </c>
      <c r="N34" s="91">
        <f>K34/'סכום נכסי הקרן'!$C$42*100</f>
        <v>3.294900522903097</v>
      </c>
    </row>
    <row r="35" spans="2:14">
      <c r="B35" t="s">
        <v>310</v>
      </c>
      <c r="C35" t="s">
        <v>311</v>
      </c>
      <c r="D35" t="s">
        <v>103</v>
      </c>
      <c r="E35" t="s">
        <v>275</v>
      </c>
      <c r="F35" t="s">
        <v>131</v>
      </c>
      <c r="G35" t="s">
        <v>105</v>
      </c>
      <c r="H35" s="91">
        <v>142597.04999999999</v>
      </c>
      <c r="I35" s="91">
        <v>353.43</v>
      </c>
      <c r="J35" s="91">
        <v>0</v>
      </c>
      <c r="K35" s="91">
        <v>503.98075381500001</v>
      </c>
      <c r="L35" s="91">
        <v>0.02</v>
      </c>
      <c r="M35" s="91">
        <f t="shared" si="0"/>
        <v>1.0845806409141074</v>
      </c>
      <c r="N35" s="91">
        <f>K35/'סכום נכסי הקרן'!$C$42*100</f>
        <v>1.0198739901287592</v>
      </c>
    </row>
    <row r="36" spans="2:14">
      <c r="B36" s="92" t="s">
        <v>312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f t="shared" si="0"/>
        <v>0</v>
      </c>
      <c r="N36" s="93">
        <f>K36/'סכום נכסי הקרן'!$C$42*100</f>
        <v>0</v>
      </c>
    </row>
    <row r="37" spans="2:14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91">
        <v>0</v>
      </c>
      <c r="I37" s="91">
        <v>0</v>
      </c>
      <c r="K37" s="91">
        <v>0</v>
      </c>
      <c r="L37" s="91">
        <v>0</v>
      </c>
      <c r="M37" s="91">
        <f t="shared" si="0"/>
        <v>0</v>
      </c>
      <c r="N37" s="91">
        <f>K37/'סכום נכסי הקרן'!$C$42*100</f>
        <v>0</v>
      </c>
    </row>
    <row r="38" spans="2:14">
      <c r="B38" s="92" t="s">
        <v>258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f t="shared" si="0"/>
        <v>0</v>
      </c>
      <c r="N38" s="93">
        <f>K38/'סכום נכסי הקרן'!$C$42*100</f>
        <v>0</v>
      </c>
    </row>
    <row r="39" spans="2:14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91">
        <v>0</v>
      </c>
      <c r="I39" s="91">
        <v>0</v>
      </c>
      <c r="K39" s="91">
        <v>0</v>
      </c>
      <c r="L39" s="91">
        <v>0</v>
      </c>
      <c r="M39" s="91">
        <f t="shared" si="0"/>
        <v>0</v>
      </c>
      <c r="N39" s="91">
        <f>K39/'סכום נכסי הקרן'!$C$42*100</f>
        <v>0</v>
      </c>
    </row>
    <row r="40" spans="2:14">
      <c r="B40" s="92" t="s">
        <v>313</v>
      </c>
      <c r="D40" s="16"/>
      <c r="E40" s="16"/>
      <c r="F40" s="16"/>
      <c r="G40" s="16"/>
      <c r="H40" s="93">
        <v>0</v>
      </c>
      <c r="J40" s="93">
        <v>0</v>
      </c>
      <c r="K40" s="93">
        <v>0</v>
      </c>
      <c r="M40" s="93">
        <f t="shared" si="0"/>
        <v>0</v>
      </c>
      <c r="N40" s="93">
        <f>K40/'סכום נכסי הקרן'!$C$42*100</f>
        <v>0</v>
      </c>
    </row>
    <row r="41" spans="2:14">
      <c r="B41" t="s">
        <v>237</v>
      </c>
      <c r="C41" t="s">
        <v>237</v>
      </c>
      <c r="D41" s="16"/>
      <c r="E41" s="16"/>
      <c r="F41" t="s">
        <v>237</v>
      </c>
      <c r="G41" t="s">
        <v>237</v>
      </c>
      <c r="H41" s="91">
        <v>0</v>
      </c>
      <c r="I41" s="91">
        <v>0</v>
      </c>
      <c r="K41" s="91">
        <v>0</v>
      </c>
      <c r="L41" s="91">
        <v>0</v>
      </c>
      <c r="M41" s="91">
        <f t="shared" si="0"/>
        <v>0</v>
      </c>
      <c r="N41" s="91">
        <f>K41/'סכום נכסי הקרן'!$C$42*100</f>
        <v>0</v>
      </c>
    </row>
    <row r="42" spans="2:14">
      <c r="B42" s="92" t="s">
        <v>242</v>
      </c>
      <c r="D42" s="16"/>
      <c r="E42" s="16"/>
      <c r="F42" s="16"/>
      <c r="G42" s="16"/>
      <c r="H42" s="93">
        <v>89169</v>
      </c>
      <c r="J42" s="93">
        <v>0</v>
      </c>
      <c r="K42" s="93">
        <v>18167.779015348999</v>
      </c>
      <c r="M42" s="93">
        <f t="shared" si="0"/>
        <v>39.097567237034092</v>
      </c>
      <c r="N42" s="93">
        <f>K42/'סכום נכסי הקרן'!$C$42*100</f>
        <v>36.764985837064415</v>
      </c>
    </row>
    <row r="43" spans="2:14">
      <c r="B43" s="92" t="s">
        <v>314</v>
      </c>
      <c r="D43" s="16"/>
      <c r="E43" s="16"/>
      <c r="F43" s="16"/>
      <c r="G43" s="16"/>
      <c r="H43" s="93">
        <v>64438</v>
      </c>
      <c r="J43" s="93">
        <v>0</v>
      </c>
      <c r="K43" s="93">
        <v>12517.788901271</v>
      </c>
      <c r="M43" s="93">
        <f t="shared" si="0"/>
        <v>26.938630903257959</v>
      </c>
      <c r="N43" s="93">
        <f>K43/'סכום נכסי הקרן'!$C$42*100</f>
        <v>25.331458032254684</v>
      </c>
    </row>
    <row r="44" spans="2:14">
      <c r="B44" t="s">
        <v>315</v>
      </c>
      <c r="C44" t="s">
        <v>316</v>
      </c>
      <c r="D44" t="s">
        <v>317</v>
      </c>
      <c r="E44" t="s">
        <v>318</v>
      </c>
      <c r="F44" t="s">
        <v>319</v>
      </c>
      <c r="G44" t="s">
        <v>109</v>
      </c>
      <c r="H44" s="91">
        <v>3908</v>
      </c>
      <c r="I44" s="91">
        <v>2517</v>
      </c>
      <c r="J44" s="91">
        <v>0</v>
      </c>
      <c r="K44" s="91">
        <v>368.66962128</v>
      </c>
      <c r="L44" s="91">
        <v>0</v>
      </c>
      <c r="M44" s="91">
        <f t="shared" si="0"/>
        <v>0.79338730915149247</v>
      </c>
      <c r="N44" s="91">
        <f>K44/'סכום נכסי הקרן'!$C$42*100</f>
        <v>0.74605340550784593</v>
      </c>
    </row>
    <row r="45" spans="2:14">
      <c r="B45" t="s">
        <v>320</v>
      </c>
      <c r="C45" t="s">
        <v>321</v>
      </c>
      <c r="D45" t="s">
        <v>317</v>
      </c>
      <c r="E45" t="s">
        <v>322</v>
      </c>
      <c r="F45" t="s">
        <v>319</v>
      </c>
      <c r="G45" t="s">
        <v>119</v>
      </c>
      <c r="H45" s="91">
        <v>1131</v>
      </c>
      <c r="I45" s="91">
        <v>3084</v>
      </c>
      <c r="J45" s="91">
        <v>0</v>
      </c>
      <c r="K45" s="91">
        <v>95.979406068000003</v>
      </c>
      <c r="L45" s="91">
        <v>0</v>
      </c>
      <c r="M45" s="91">
        <f t="shared" si="0"/>
        <v>0.20655035923454854</v>
      </c>
      <c r="N45" s="91">
        <f>K45/'סכום נכסי הקרן'!$C$42*100</f>
        <v>0.19422745629824523</v>
      </c>
    </row>
    <row r="46" spans="2:14">
      <c r="B46" t="s">
        <v>323</v>
      </c>
      <c r="C46" t="s">
        <v>324</v>
      </c>
      <c r="D46" t="s">
        <v>317</v>
      </c>
      <c r="E46" t="s">
        <v>325</v>
      </c>
      <c r="F46" t="s">
        <v>319</v>
      </c>
      <c r="G46" t="s">
        <v>109</v>
      </c>
      <c r="H46" s="91">
        <v>1240</v>
      </c>
      <c r="I46" s="91">
        <v>24534</v>
      </c>
      <c r="J46" s="91">
        <v>0</v>
      </c>
      <c r="K46" s="91">
        <v>1140.2225567999999</v>
      </c>
      <c r="L46" s="91">
        <v>0</v>
      </c>
      <c r="M46" s="91">
        <f t="shared" si="0"/>
        <v>2.4537907491062989</v>
      </c>
      <c r="N46" s="91">
        <f>K46/'סכום נכסי הקרן'!$C$42*100</f>
        <v>2.3073963039971561</v>
      </c>
    </row>
    <row r="47" spans="2:14">
      <c r="B47" t="s">
        <v>326</v>
      </c>
      <c r="C47" t="s">
        <v>327</v>
      </c>
      <c r="D47" t="s">
        <v>317</v>
      </c>
      <c r="E47" t="s">
        <v>328</v>
      </c>
      <c r="F47" t="s">
        <v>319</v>
      </c>
      <c r="G47" t="s">
        <v>109</v>
      </c>
      <c r="H47" s="91">
        <v>5596</v>
      </c>
      <c r="I47" s="91">
        <v>2303</v>
      </c>
      <c r="J47" s="91">
        <v>0</v>
      </c>
      <c r="K47" s="91">
        <v>483.02679824000001</v>
      </c>
      <c r="L47" s="91">
        <v>0.05</v>
      </c>
      <c r="M47" s="91">
        <f t="shared" si="0"/>
        <v>1.0394871439994187</v>
      </c>
      <c r="N47" s="91">
        <f>K47/'סכום נכסי הקרן'!$C$42*100</f>
        <v>0.97747079492837141</v>
      </c>
    </row>
    <row r="48" spans="2:14">
      <c r="B48" t="s">
        <v>329</v>
      </c>
      <c r="C48" t="s">
        <v>330</v>
      </c>
      <c r="D48" t="s">
        <v>317</v>
      </c>
      <c r="E48" t="s">
        <v>331</v>
      </c>
      <c r="F48" t="s">
        <v>319</v>
      </c>
      <c r="G48" t="s">
        <v>109</v>
      </c>
      <c r="H48" s="91">
        <v>908</v>
      </c>
      <c r="I48" s="91">
        <v>2809</v>
      </c>
      <c r="J48" s="91">
        <v>0</v>
      </c>
      <c r="K48" s="91">
        <v>95.595438560000005</v>
      </c>
      <c r="L48" s="91">
        <v>0</v>
      </c>
      <c r="M48" s="91">
        <f t="shared" si="0"/>
        <v>0.20572405044643616</v>
      </c>
      <c r="N48" s="91">
        <f>K48/'סכום נכסי הקרן'!$C$42*100</f>
        <v>0.1934504455265055</v>
      </c>
    </row>
    <row r="49" spans="2:14">
      <c r="B49" t="s">
        <v>332</v>
      </c>
      <c r="C49" t="s">
        <v>333</v>
      </c>
      <c r="D49" t="s">
        <v>317</v>
      </c>
      <c r="E49" t="s">
        <v>334</v>
      </c>
      <c r="F49" t="s">
        <v>319</v>
      </c>
      <c r="G49" t="s">
        <v>109</v>
      </c>
      <c r="H49" s="91">
        <v>18914</v>
      </c>
      <c r="I49" s="91">
        <v>2554.5</v>
      </c>
      <c r="J49" s="91">
        <v>0</v>
      </c>
      <c r="K49" s="91">
        <v>1810.87667124</v>
      </c>
      <c r="L49" s="91">
        <v>0.04</v>
      </c>
      <c r="M49" s="91">
        <f t="shared" si="0"/>
        <v>3.8970571114920789</v>
      </c>
      <c r="N49" s="91">
        <f>K49/'סכום נכסי הקרן'!$C$42*100</f>
        <v>3.6645566370309588</v>
      </c>
    </row>
    <row r="50" spans="2:14">
      <c r="B50" t="s">
        <v>335</v>
      </c>
      <c r="C50" t="s">
        <v>336</v>
      </c>
      <c r="D50" t="s">
        <v>317</v>
      </c>
      <c r="E50" t="s">
        <v>337</v>
      </c>
      <c r="F50" t="s">
        <v>319</v>
      </c>
      <c r="G50" t="s">
        <v>222</v>
      </c>
      <c r="H50" s="91">
        <v>15291</v>
      </c>
      <c r="I50" s="91">
        <v>156500</v>
      </c>
      <c r="J50" s="91">
        <v>0</v>
      </c>
      <c r="K50" s="91">
        <v>816.338246895</v>
      </c>
      <c r="L50" s="91">
        <v>0</v>
      </c>
      <c r="M50" s="91">
        <f t="shared" si="0"/>
        <v>1.7567826793343833</v>
      </c>
      <c r="N50" s="91">
        <f>K50/'סכום נכסי הקרן'!$C$42*100</f>
        <v>1.6519721018178692</v>
      </c>
    </row>
    <row r="51" spans="2:14">
      <c r="B51" t="s">
        <v>338</v>
      </c>
      <c r="C51" t="s">
        <v>339</v>
      </c>
      <c r="D51" t="s">
        <v>317</v>
      </c>
      <c r="E51" t="s">
        <v>340</v>
      </c>
      <c r="F51" t="s">
        <v>319</v>
      </c>
      <c r="G51" t="s">
        <v>109</v>
      </c>
      <c r="H51" s="91">
        <v>2569</v>
      </c>
      <c r="I51" s="91">
        <v>45006</v>
      </c>
      <c r="J51" s="91">
        <v>0</v>
      </c>
      <c r="K51" s="91">
        <v>4333.4531167200003</v>
      </c>
      <c r="L51" s="91">
        <v>0.04</v>
      </c>
      <c r="M51" s="91">
        <f t="shared" si="0"/>
        <v>9.3257119902413397</v>
      </c>
      <c r="N51" s="91">
        <f>K51/'סכום נכסי הקרן'!$C$42*100</f>
        <v>8.7693351139505236</v>
      </c>
    </row>
    <row r="52" spans="2:14">
      <c r="B52" t="s">
        <v>341</v>
      </c>
      <c r="C52" t="s">
        <v>342</v>
      </c>
      <c r="D52" t="s">
        <v>343</v>
      </c>
      <c r="E52" t="s">
        <v>344</v>
      </c>
      <c r="F52" t="s">
        <v>319</v>
      </c>
      <c r="G52" t="s">
        <v>113</v>
      </c>
      <c r="H52" s="91">
        <v>5480</v>
      </c>
      <c r="I52" s="91">
        <v>6994</v>
      </c>
      <c r="J52" s="91">
        <v>0</v>
      </c>
      <c r="K52" s="91">
        <v>1644.84668192</v>
      </c>
      <c r="L52" s="91">
        <v>0.13</v>
      </c>
      <c r="M52" s="91">
        <f t="shared" si="0"/>
        <v>3.5397559430158148</v>
      </c>
      <c r="N52" s="91">
        <f>K52/'סכום נכסי הקרן'!$C$42*100</f>
        <v>3.3285722439622885</v>
      </c>
    </row>
    <row r="53" spans="2:14">
      <c r="B53" t="s">
        <v>345</v>
      </c>
      <c r="C53" t="s">
        <v>346</v>
      </c>
      <c r="D53" t="s">
        <v>110</v>
      </c>
      <c r="E53" t="s">
        <v>347</v>
      </c>
      <c r="F53" t="s">
        <v>319</v>
      </c>
      <c r="G53" t="s">
        <v>123</v>
      </c>
      <c r="H53" s="91">
        <v>523</v>
      </c>
      <c r="I53" s="91">
        <v>7213</v>
      </c>
      <c r="J53" s="91">
        <v>0</v>
      </c>
      <c r="K53" s="91">
        <v>99.787498348</v>
      </c>
      <c r="L53" s="91">
        <v>0</v>
      </c>
      <c r="M53" s="91">
        <f t="shared" si="0"/>
        <v>0.21474548004905997</v>
      </c>
      <c r="N53" s="91">
        <f>K53/'סכום נכסי הקרן'!$C$42*100</f>
        <v>0.2019336518999284</v>
      </c>
    </row>
    <row r="54" spans="2:14">
      <c r="B54" t="s">
        <v>348</v>
      </c>
      <c r="C54" t="s">
        <v>349</v>
      </c>
      <c r="D54" t="s">
        <v>350</v>
      </c>
      <c r="E54" t="s">
        <v>351</v>
      </c>
      <c r="F54" t="s">
        <v>319</v>
      </c>
      <c r="G54" t="s">
        <v>109</v>
      </c>
      <c r="H54" s="91">
        <v>8423</v>
      </c>
      <c r="I54" s="91">
        <v>3810</v>
      </c>
      <c r="J54" s="91">
        <v>0</v>
      </c>
      <c r="K54" s="91">
        <v>1202.7942923999999</v>
      </c>
      <c r="L54" s="91">
        <v>0</v>
      </c>
      <c r="M54" s="91">
        <f t="shared" si="0"/>
        <v>2.5884468695760652</v>
      </c>
      <c r="N54" s="91">
        <f>K54/'סכום נכסי הקרן'!$C$42*100</f>
        <v>2.4340187695825759</v>
      </c>
    </row>
    <row r="55" spans="2:14">
      <c r="B55" t="s">
        <v>352</v>
      </c>
      <c r="C55" t="s">
        <v>353</v>
      </c>
      <c r="D55" t="s">
        <v>350</v>
      </c>
      <c r="E55" t="s">
        <v>354</v>
      </c>
      <c r="F55" t="s">
        <v>216</v>
      </c>
      <c r="G55" t="s">
        <v>109</v>
      </c>
      <c r="H55" s="91">
        <v>455</v>
      </c>
      <c r="I55" s="91">
        <v>24992</v>
      </c>
      <c r="J55" s="91">
        <v>0</v>
      </c>
      <c r="K55" s="91">
        <v>426.19857280000002</v>
      </c>
      <c r="L55" s="91">
        <v>0</v>
      </c>
      <c r="M55" s="91">
        <f t="shared" si="0"/>
        <v>0.91719121761102473</v>
      </c>
      <c r="N55" s="91">
        <f>K55/'סכום נכסי הקרן'!$C$42*100</f>
        <v>0.86247110775241154</v>
      </c>
    </row>
    <row r="56" spans="2:14">
      <c r="B56" s="92" t="s">
        <v>355</v>
      </c>
      <c r="D56" s="16"/>
      <c r="E56" s="16"/>
      <c r="F56" s="16"/>
      <c r="G56" s="16"/>
      <c r="H56" s="93">
        <v>24731</v>
      </c>
      <c r="J56" s="93">
        <v>0</v>
      </c>
      <c r="K56" s="93">
        <v>5649.9901140780003</v>
      </c>
      <c r="M56" s="93">
        <f t="shared" si="0"/>
        <v>12.158936333776134</v>
      </c>
      <c r="N56" s="93">
        <f>K56/'סכום נכסי הקרן'!$C$42*100</f>
        <v>11.433527804809735</v>
      </c>
    </row>
    <row r="57" spans="2:14">
      <c r="B57" t="s">
        <v>356</v>
      </c>
      <c r="C57" t="s">
        <v>357</v>
      </c>
      <c r="D57" t="s">
        <v>317</v>
      </c>
      <c r="E57" t="s">
        <v>358</v>
      </c>
      <c r="F57" t="s">
        <v>319</v>
      </c>
      <c r="G57" t="s">
        <v>113</v>
      </c>
      <c r="H57" s="91">
        <v>633</v>
      </c>
      <c r="I57" s="91">
        <v>18734</v>
      </c>
      <c r="J57" s="91">
        <v>0</v>
      </c>
      <c r="K57" s="91">
        <v>508.92462175200001</v>
      </c>
      <c r="L57" s="91">
        <v>0.06</v>
      </c>
      <c r="M57" s="91">
        <f t="shared" si="0"/>
        <v>1.095219982625308</v>
      </c>
      <c r="N57" s="91">
        <f>K57/'סכום נכסי הקרן'!$C$42*100</f>
        <v>1.0298785831244446</v>
      </c>
    </row>
    <row r="58" spans="2:14">
      <c r="B58" t="s">
        <v>359</v>
      </c>
      <c r="C58" t="s">
        <v>360</v>
      </c>
      <c r="D58" t="s">
        <v>317</v>
      </c>
      <c r="E58" t="s">
        <v>361</v>
      </c>
      <c r="F58" t="s">
        <v>319</v>
      </c>
      <c r="G58" t="s">
        <v>109</v>
      </c>
      <c r="H58" s="91">
        <v>2052</v>
      </c>
      <c r="I58" s="91">
        <v>10813</v>
      </c>
      <c r="J58" s="91">
        <v>0</v>
      </c>
      <c r="K58" s="91">
        <v>831.61658448000003</v>
      </c>
      <c r="L58" s="91">
        <v>0</v>
      </c>
      <c r="M58" s="91">
        <f t="shared" si="0"/>
        <v>1.7896620880114142</v>
      </c>
      <c r="N58" s="91">
        <f>K58/'סכום נכסי הקרן'!$C$42*100</f>
        <v>1.6828899077011232</v>
      </c>
    </row>
    <row r="59" spans="2:14">
      <c r="B59" t="s">
        <v>362</v>
      </c>
      <c r="C59" t="s">
        <v>363</v>
      </c>
      <c r="D59" t="s">
        <v>317</v>
      </c>
      <c r="E59" t="s">
        <v>328</v>
      </c>
      <c r="F59" t="s">
        <v>319</v>
      </c>
      <c r="G59" t="s">
        <v>109</v>
      </c>
      <c r="H59" s="91">
        <v>879</v>
      </c>
      <c r="I59" s="91">
        <v>9465.5</v>
      </c>
      <c r="J59" s="91">
        <v>0</v>
      </c>
      <c r="K59" s="91">
        <v>311.84014026</v>
      </c>
      <c r="L59" s="91">
        <v>0.03</v>
      </c>
      <c r="M59" s="91">
        <f t="shared" si="0"/>
        <v>0.67108868071991368</v>
      </c>
      <c r="N59" s="91">
        <f>K59/'סכום נכסי הקרן'!$C$42*100</f>
        <v>0.63105117749401707</v>
      </c>
    </row>
    <row r="60" spans="2:14">
      <c r="B60" t="s">
        <v>364</v>
      </c>
      <c r="C60" t="s">
        <v>365</v>
      </c>
      <c r="D60" t="s">
        <v>317</v>
      </c>
      <c r="E60" t="s">
        <v>366</v>
      </c>
      <c r="F60" t="s">
        <v>319</v>
      </c>
      <c r="G60" t="s">
        <v>109</v>
      </c>
      <c r="H60" s="91">
        <v>1183</v>
      </c>
      <c r="I60" s="91">
        <v>9675</v>
      </c>
      <c r="J60" s="91">
        <v>0</v>
      </c>
      <c r="K60" s="91">
        <v>428.97827699999999</v>
      </c>
      <c r="L60" s="91">
        <v>0</v>
      </c>
      <c r="M60" s="91">
        <f t="shared" si="0"/>
        <v>0.92317321859016177</v>
      </c>
      <c r="N60" s="91">
        <f>K60/'סכום נכסי הקרן'!$C$42*100</f>
        <v>0.86809621941068782</v>
      </c>
    </row>
    <row r="61" spans="2:14">
      <c r="B61" t="s">
        <v>367</v>
      </c>
      <c r="C61" t="s">
        <v>368</v>
      </c>
      <c r="D61" t="s">
        <v>317</v>
      </c>
      <c r="E61" t="s">
        <v>366</v>
      </c>
      <c r="F61" t="s">
        <v>319</v>
      </c>
      <c r="G61" t="s">
        <v>113</v>
      </c>
      <c r="H61" s="91">
        <v>341</v>
      </c>
      <c r="I61" s="91">
        <v>9998.5</v>
      </c>
      <c r="J61" s="91">
        <v>0</v>
      </c>
      <c r="K61" s="91">
        <v>146.32160846599999</v>
      </c>
      <c r="L61" s="91">
        <v>0</v>
      </c>
      <c r="M61" s="91">
        <f t="shared" si="0"/>
        <v>0.3148881831068725</v>
      </c>
      <c r="N61" s="91">
        <f>K61/'סכום נכסי הקרן'!$C$42*100</f>
        <v>0.29610178868666925</v>
      </c>
    </row>
    <row r="62" spans="2:14">
      <c r="B62" t="s">
        <v>369</v>
      </c>
      <c r="C62" t="s">
        <v>370</v>
      </c>
      <c r="D62" t="s">
        <v>317</v>
      </c>
      <c r="E62" t="s">
        <v>371</v>
      </c>
      <c r="F62" t="s">
        <v>319</v>
      </c>
      <c r="G62" t="s">
        <v>109</v>
      </c>
      <c r="H62" s="91">
        <v>2771</v>
      </c>
      <c r="I62" s="91">
        <v>3359</v>
      </c>
      <c r="J62" s="91">
        <v>0</v>
      </c>
      <c r="K62" s="91">
        <v>348.85593172</v>
      </c>
      <c r="L62" s="91">
        <v>0</v>
      </c>
      <c r="M62" s="91">
        <f t="shared" si="0"/>
        <v>0.75074769650916873</v>
      </c>
      <c r="N62" s="91">
        <f>K62/'סכום נכסי הקרן'!$C$42*100</f>
        <v>0.70595769455506729</v>
      </c>
    </row>
    <row r="63" spans="2:14">
      <c r="B63" t="s">
        <v>372</v>
      </c>
      <c r="C63" t="s">
        <v>373</v>
      </c>
      <c r="D63" t="s">
        <v>317</v>
      </c>
      <c r="E63" t="s">
        <v>374</v>
      </c>
      <c r="F63" t="s">
        <v>319</v>
      </c>
      <c r="G63" t="s">
        <v>109</v>
      </c>
      <c r="H63" s="91">
        <v>10931</v>
      </c>
      <c r="I63" s="91">
        <v>3304</v>
      </c>
      <c r="J63" s="91">
        <v>0</v>
      </c>
      <c r="K63" s="91">
        <v>1353.6285795199999</v>
      </c>
      <c r="L63" s="91">
        <v>0.01</v>
      </c>
      <c r="M63" s="91">
        <f t="shared" si="0"/>
        <v>2.9130464630289588</v>
      </c>
      <c r="N63" s="91">
        <f>K63/'סכום נכסי הקרן'!$C$42*100</f>
        <v>2.7392525807724564</v>
      </c>
    </row>
    <row r="64" spans="2:14">
      <c r="B64" t="s">
        <v>375</v>
      </c>
      <c r="C64" t="s">
        <v>376</v>
      </c>
      <c r="D64" t="s">
        <v>317</v>
      </c>
      <c r="E64" t="s">
        <v>374</v>
      </c>
      <c r="F64" t="s">
        <v>319</v>
      </c>
      <c r="G64" t="s">
        <v>109</v>
      </c>
      <c r="H64" s="91">
        <v>457</v>
      </c>
      <c r="I64" s="91">
        <v>6880</v>
      </c>
      <c r="J64" s="91">
        <v>0</v>
      </c>
      <c r="K64" s="91">
        <v>117.8431168</v>
      </c>
      <c r="L64" s="91">
        <v>0</v>
      </c>
      <c r="M64" s="91">
        <f t="shared" si="0"/>
        <v>0.25360167462501221</v>
      </c>
      <c r="N64" s="91">
        <f>K64/'סכום נכסי הקרן'!$C$42*100</f>
        <v>0.23847166549566826</v>
      </c>
    </row>
    <row r="65" spans="2:14">
      <c r="B65" t="s">
        <v>377</v>
      </c>
      <c r="C65" t="s">
        <v>378</v>
      </c>
      <c r="D65" t="s">
        <v>317</v>
      </c>
      <c r="E65" t="s">
        <v>347</v>
      </c>
      <c r="F65" t="s">
        <v>319</v>
      </c>
      <c r="G65" t="s">
        <v>109</v>
      </c>
      <c r="H65" s="91">
        <v>5484</v>
      </c>
      <c r="I65" s="91">
        <v>7794</v>
      </c>
      <c r="J65" s="91">
        <v>0</v>
      </c>
      <c r="K65" s="91">
        <v>1601.9812540800001</v>
      </c>
      <c r="L65" s="91">
        <v>0</v>
      </c>
      <c r="M65" s="91">
        <f t="shared" si="0"/>
        <v>3.4475083465593235</v>
      </c>
      <c r="N65" s="91">
        <f>K65/'סכום נכסי הקרן'!$C$42*100</f>
        <v>3.2418281875696016</v>
      </c>
    </row>
    <row r="66" spans="2:14">
      <c r="B66" s="92" t="s">
        <v>258</v>
      </c>
      <c r="D66" s="16"/>
      <c r="E66" s="16"/>
      <c r="F66" s="16"/>
      <c r="G66" s="16"/>
      <c r="H66" s="93">
        <v>0</v>
      </c>
      <c r="J66" s="93">
        <v>0</v>
      </c>
      <c r="K66" s="93">
        <v>0</v>
      </c>
      <c r="M66" s="93">
        <f t="shared" si="0"/>
        <v>0</v>
      </c>
      <c r="N66" s="93">
        <f>K66/'סכום נכסי הקרן'!$C$42*100</f>
        <v>0</v>
      </c>
    </row>
    <row r="67" spans="2:14">
      <c r="B67" t="s">
        <v>237</v>
      </c>
      <c r="C67" t="s">
        <v>237</v>
      </c>
      <c r="D67" s="16"/>
      <c r="E67" s="16"/>
      <c r="F67" t="s">
        <v>237</v>
      </c>
      <c r="G67" t="s">
        <v>237</v>
      </c>
      <c r="H67" s="91">
        <v>0</v>
      </c>
      <c r="I67" s="91">
        <v>0</v>
      </c>
      <c r="K67" s="91">
        <v>0</v>
      </c>
      <c r="L67" s="91">
        <v>0</v>
      </c>
      <c r="M67" s="91">
        <f t="shared" si="0"/>
        <v>0</v>
      </c>
      <c r="N67" s="91">
        <f>K67/'סכום נכסי הקרן'!$C$42*100</f>
        <v>0</v>
      </c>
    </row>
    <row r="68" spans="2:14">
      <c r="B68" s="92" t="s">
        <v>313</v>
      </c>
      <c r="D68" s="16"/>
      <c r="E68" s="16"/>
      <c r="F68" s="16"/>
      <c r="G68" s="16"/>
      <c r="H68" s="93">
        <v>0</v>
      </c>
      <c r="J68" s="93">
        <v>0</v>
      </c>
      <c r="K68" s="93">
        <v>0</v>
      </c>
      <c r="M68" s="93">
        <f t="shared" si="0"/>
        <v>0</v>
      </c>
      <c r="N68" s="93">
        <f>K68/'סכום נכסי הקרן'!$C$42*100</f>
        <v>0</v>
      </c>
    </row>
    <row r="69" spans="2:14">
      <c r="B69" t="s">
        <v>237</v>
      </c>
      <c r="C69" t="s">
        <v>237</v>
      </c>
      <c r="D69" s="16"/>
      <c r="E69" s="16"/>
      <c r="F69" t="s">
        <v>237</v>
      </c>
      <c r="G69" t="s">
        <v>237</v>
      </c>
      <c r="H69" s="91">
        <v>0</v>
      </c>
      <c r="I69" s="91">
        <v>0</v>
      </c>
      <c r="K69" s="91">
        <v>0</v>
      </c>
      <c r="L69" s="91">
        <v>0</v>
      </c>
      <c r="M69" s="91">
        <f t="shared" si="0"/>
        <v>0</v>
      </c>
      <c r="N69" s="91">
        <f>K69/'סכום נכסי הקרן'!$C$42*100</f>
        <v>0</v>
      </c>
    </row>
    <row r="70" spans="2:14">
      <c r="B70" t="s">
        <v>244</v>
      </c>
      <c r="D70" s="16"/>
      <c r="E70" s="16"/>
      <c r="F70" s="16"/>
      <c r="G70" s="16"/>
    </row>
    <row r="71" spans="2:14">
      <c r="B71" t="s">
        <v>250</v>
      </c>
      <c r="D71" s="16"/>
      <c r="E71" s="16"/>
      <c r="F71" s="16"/>
      <c r="G71" s="16"/>
    </row>
    <row r="72" spans="2:14">
      <c r="B72" t="s">
        <v>251</v>
      </c>
      <c r="D72" s="16"/>
      <c r="E72" s="16"/>
      <c r="F72" s="16"/>
      <c r="G72" s="16"/>
    </row>
    <row r="73" spans="2:14">
      <c r="B73" t="s">
        <v>252</v>
      </c>
      <c r="D73" s="16"/>
      <c r="E73" s="16"/>
      <c r="F73" s="16"/>
      <c r="G73" s="16"/>
    </row>
    <row r="74" spans="2:14">
      <c r="B74" t="s">
        <v>253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C1:C4 J9:J1048576 J5:N7 A5:I1048576 O5:XFD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481</v>
      </c>
    </row>
    <row r="3" spans="2:65" s="1" customFormat="1">
      <c r="B3" s="2" t="s">
        <v>2</v>
      </c>
      <c r="C3" s="95" t="s">
        <v>482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379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380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258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379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380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I27" t="s">
        <v>237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258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244</v>
      </c>
      <c r="C30" s="16"/>
      <c r="D30" s="16"/>
      <c r="E30" s="16"/>
    </row>
    <row r="31" spans="2:15">
      <c r="B31" t="s">
        <v>250</v>
      </c>
      <c r="C31" s="16"/>
      <c r="D31" s="16"/>
      <c r="E31" s="16"/>
    </row>
    <row r="32" spans="2:15">
      <c r="B32" t="s">
        <v>251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481</v>
      </c>
    </row>
    <row r="3" spans="2:60" s="1" customFormat="1">
      <c r="B3" s="2" t="s">
        <v>2</v>
      </c>
      <c r="C3" s="95" t="s">
        <v>482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381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242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382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244</v>
      </c>
      <c r="D18" s="16"/>
      <c r="E18" s="16"/>
    </row>
    <row r="19" spans="2:12">
      <c r="B19" t="s">
        <v>250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EAF193-7634-4C0D-A9DA-85945331499D}"/>
</file>

<file path=customXml/itemProps2.xml><?xml version="1.0" encoding="utf-8"?>
<ds:datastoreItem xmlns:ds="http://schemas.openxmlformats.org/officeDocument/2006/customXml" ds:itemID="{18592D7A-C783-486D-B38E-F6C818B1B6EF}"/>
</file>

<file path=customXml/itemProps3.xml><?xml version="1.0" encoding="utf-8"?>
<ds:datastoreItem xmlns:ds="http://schemas.openxmlformats.org/officeDocument/2006/customXml" ds:itemID="{ADA9EB2B-50B4-48A9-B285-1291C753E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