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E694EC0D-08BF-414C-BFA0-7B08E2CE1877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סל'!$A$6:$M$198</definedName>
    <definedName name="_xlnm._FilterDatabase" localSheetId="2" hidden="1">'תעודות התחייבות ממשלתיות'!$A$6:$Q$12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ממשלתי'!$A$1:$AZ$12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עתידיים'!$A$1:$AZ$33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מזומנים!$A$1:$AZ$23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סל'!$A$1:$AZ$67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76" l="1"/>
  <c r="I25" i="76"/>
  <c r="I24" i="76"/>
  <c r="I23" i="76"/>
  <c r="I22" i="76"/>
  <c r="I21" i="76"/>
  <c r="I20" i="76"/>
  <c r="I19" i="76"/>
  <c r="I17" i="76"/>
  <c r="I16" i="76"/>
  <c r="I15" i="76"/>
  <c r="I14" i="76"/>
  <c r="I13" i="76"/>
  <c r="I12" i="76"/>
  <c r="I11" i="76"/>
  <c r="I10" i="76"/>
  <c r="I9" i="76"/>
  <c r="L59" i="63"/>
  <c r="L58" i="63"/>
  <c r="L57" i="63"/>
  <c r="L56" i="63"/>
  <c r="L55" i="63"/>
  <c r="L54" i="63"/>
  <c r="L53" i="63"/>
  <c r="L52" i="63"/>
  <c r="L51" i="63"/>
  <c r="L50" i="63"/>
  <c r="L49" i="63"/>
  <c r="L47" i="63"/>
  <c r="L46" i="63"/>
  <c r="L45" i="63"/>
  <c r="L44" i="63"/>
  <c r="L43" i="63"/>
  <c r="L42" i="63"/>
  <c r="L41" i="63"/>
  <c r="L40" i="63"/>
  <c r="L39" i="63"/>
  <c r="L38" i="63"/>
  <c r="L36" i="63"/>
  <c r="L35" i="63"/>
  <c r="L34" i="63"/>
  <c r="L33" i="63"/>
  <c r="L32" i="63"/>
  <c r="L31" i="63"/>
  <c r="L30" i="63"/>
  <c r="L29" i="63"/>
  <c r="L28" i="63"/>
  <c r="L27" i="63"/>
  <c r="L26" i="63"/>
  <c r="L25" i="63"/>
  <c r="L24" i="63"/>
  <c r="L23" i="63"/>
  <c r="L22" i="63"/>
  <c r="L21" i="63"/>
  <c r="L20" i="63"/>
  <c r="L19" i="63"/>
  <c r="L17" i="63"/>
  <c r="L16" i="63"/>
  <c r="L15" i="63"/>
  <c r="L14" i="63"/>
  <c r="L13" i="63"/>
  <c r="L12" i="63"/>
  <c r="L11" i="63"/>
  <c r="L10" i="63"/>
  <c r="L9" i="63"/>
  <c r="I14" i="58"/>
  <c r="I10" i="58"/>
  <c r="C11" i="88"/>
  <c r="I9" i="58" l="1"/>
  <c r="I8" i="58" s="1"/>
  <c r="C10" i="88" s="1"/>
  <c r="J19" i="58"/>
  <c r="J11" i="58"/>
  <c r="J14" i="58"/>
  <c r="J17" i="58"/>
  <c r="J16" i="58"/>
  <c r="J10" i="58"/>
  <c r="J9" i="58"/>
  <c r="J12" i="58"/>
  <c r="J15" i="58"/>
  <c r="J18" i="58"/>
  <c r="C9" i="88"/>
  <c r="C41" i="88" s="1"/>
  <c r="K14" i="58" s="1"/>
  <c r="J8" i="58" l="1"/>
  <c r="J26" i="76"/>
  <c r="J23" i="76"/>
  <c r="J20" i="76"/>
  <c r="J16" i="76"/>
  <c r="J13" i="76"/>
  <c r="J10" i="76"/>
  <c r="M58" i="63"/>
  <c r="M55" i="63"/>
  <c r="M52" i="63"/>
  <c r="M49" i="63"/>
  <c r="M45" i="63"/>
  <c r="M42" i="63"/>
  <c r="M39" i="63"/>
  <c r="M35" i="63"/>
  <c r="M32" i="63"/>
  <c r="M29" i="63"/>
  <c r="M26" i="63"/>
  <c r="M23" i="63"/>
  <c r="M20" i="63"/>
  <c r="M16" i="63"/>
  <c r="M13" i="63"/>
  <c r="M10" i="63"/>
  <c r="K17" i="58"/>
  <c r="K16" i="58"/>
  <c r="J25" i="76"/>
  <c r="J22" i="76"/>
  <c r="J19" i="76"/>
  <c r="J15" i="76"/>
  <c r="J12" i="76"/>
  <c r="J9" i="76"/>
  <c r="M57" i="63"/>
  <c r="M54" i="63"/>
  <c r="M51" i="63"/>
  <c r="M47" i="63"/>
  <c r="M44" i="63"/>
  <c r="M41" i="63"/>
  <c r="M38" i="63"/>
  <c r="M34" i="63"/>
  <c r="M31" i="63"/>
  <c r="M28" i="63"/>
  <c r="M25" i="63"/>
  <c r="M22" i="63"/>
  <c r="M19" i="63"/>
  <c r="M15" i="63"/>
  <c r="M12" i="63"/>
  <c r="M9" i="63"/>
  <c r="K15" i="58"/>
  <c r="D22" i="88"/>
  <c r="K12" i="58"/>
  <c r="D16" i="88"/>
  <c r="J24" i="76"/>
  <c r="J21" i="76"/>
  <c r="J17" i="76"/>
  <c r="J14" i="76"/>
  <c r="J11" i="76"/>
  <c r="M59" i="63"/>
  <c r="M56" i="63"/>
  <c r="M53" i="63"/>
  <c r="M50" i="63"/>
  <c r="M46" i="63"/>
  <c r="M43" i="63"/>
  <c r="M40" i="63"/>
  <c r="M36" i="63"/>
  <c r="M33" i="63"/>
  <c r="M30" i="63"/>
  <c r="M27" i="63"/>
  <c r="M24" i="63"/>
  <c r="M21" i="63"/>
  <c r="M17" i="63"/>
  <c r="M14" i="63"/>
  <c r="M11" i="63"/>
  <c r="K19" i="58"/>
  <c r="K11" i="58"/>
  <c r="D11" i="88"/>
  <c r="K18" i="58"/>
  <c r="K9" i="58"/>
  <c r="K8" i="58"/>
  <c r="K10" i="58"/>
  <c r="D10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1231]}"/>
    <s v="{[Medida].[Medida].&amp;[2]}"/>
    <s v="{[Keren].[Keren].[All]}"/>
    <s v="{[Cheshbon KM].[Hie Peilut].[Peilut 7].&amp;[Kod_Peilut_L7_9126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<sst xmlns="http://schemas.openxmlformats.org/spreadsheetml/2006/main" count="3836" uniqueCount="325">
  <si>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</si>
  <si>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</si>
  <si>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</si>
  <si>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</si>
  <si>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</si>
  <si>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</si>
  <si>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</si>
  <si>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</si>
  <si>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</si>
  <si>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</si>
  <si>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</si>
  <si>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</si>
  <si>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</si>
  <si>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</si>
  <si>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</si>
  <si>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</si>
  <si>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</si>
  <si>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</si>
  <si>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</si>
  <si>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</si>
  <si>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</si>
  <si>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</si>
  <si>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</si>
  <si>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</si>
  <si>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</si>
  <si>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</si>
  <si>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</si>
  <si>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</si>
  <si>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</si>
  <si>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</si>
  <si>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</si>
  <si>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</si>
  <si>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</si>
  <si>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</si>
  <si>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</si>
  <si>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</si>
  <si>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</si>
  <si>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</si>
  <si>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</si>
  <si>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</si>
  <si>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</si>
  <si>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</si>
  <si>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</si>
  <si>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</si>
  <si>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</si>
  <si>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</si>
  <si>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</si>
  <si>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</si>
  <si>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</si>
  <si>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</si>
  <si>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</si>
  <si>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</si>
  <si>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</si>
  <si>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</si>
  <si>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</si>
  <si>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</si>
  <si>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</si>
  <si>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</si>
  <si>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</si>
  <si>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</si>
  <si>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</si>
  <si>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</si>
  <si>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</si>
  <si>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</si>
  <si>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</si>
  <si>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</si>
  <si>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</si>
  <si>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</si>
  <si>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</si>
  <si>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</si>
  <si>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</si>
  <si>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</si>
  <si>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</si>
  <si>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</si>
  <si>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</si>
  <si>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</si>
  <si>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</si>
  <si>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</si>
  <si>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</si>
  <si>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</si>
  <si>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</si>
  <si>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</si>
  <si>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</si>
  <si>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</si>
  <si>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</si>
  <si>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</si>
  <si>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</si>
  <si>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</si>
  <si>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</si>
  <si>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</si>
  <si>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</si>
  <si>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</si>
  <si>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</si>
  <si>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</si>
  <si>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</si>
  <si>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</si>
  <si>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</si>
  <si>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</si>
  <si>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</si>
  <si>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</si>
  <si>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</si>
  <si>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</si>
  <si>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</si>
  <si>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</si>
  <si>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</si>
  <si>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</si>
  <si>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</si>
  <si>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</si>
  <si>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</si>
  <si>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</si>
  <si>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</si>
  <si>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</si>
  <si>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</si>
  <si>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</si>
  <si>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</si>
  <si>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</si>
  <si>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</si>
  <si>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</si>
  <si>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</si>
  <si>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</si>
  <si>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</si>
  <si>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</si>
  <si>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</si>
  <si>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</si>
  <si>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</si>
  <si>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</si>
  <si>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</si>
  <si>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</si>
  <si>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</si>
  <si>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</si>
  <si>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</si>
  <si>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</si>
  <si>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</si>
  <si>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</si>
  <si>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</si>
  <si>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</si>
  <si>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</si>
  <si>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</si>
  <si>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</si>
  <si>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</si>
  <si>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</si>
  <si>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</si>
  <si>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</si>
  <si>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</si>
  <si>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</si>
  <si>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</si>
  <si>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</si>
  <si>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</si>
  <si>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</si>
  <si>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</si>
  <si>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</si>
  <si>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</si>
  <si>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</si>
  <si>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</si>
  <si>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</si>
  <si>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</si>
  <si>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</si>
  <si>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</si>
  <si>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</si>
  <si>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</si>
  <si>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</si>
  <si>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</si>
  <si>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</si>
  <si>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</si>
  <si>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</si>
  <si>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</si>
  <si>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הראל סל תא 125</t>
  </si>
  <si>
    <t>1148899</t>
  </si>
  <si>
    <t>511776783</t>
  </si>
  <si>
    <t>מניות</t>
  </si>
  <si>
    <t>הראל סל תא 90</t>
  </si>
  <si>
    <t>1148931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</si>
  <si>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</si>
  <si>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</si>
  <si>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</si>
  <si>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</si>
  <si>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</si>
  <si>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</si>
  <si>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</si>
  <si>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פיננסים</t>
  </si>
  <si>
    <t>1144161</t>
  </si>
  <si>
    <t>513534974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</si>
  <si>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</si>
  <si>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</si>
  <si>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</si>
  <si>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</si>
  <si>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</si>
  <si>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</si>
  <si>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</si>
  <si>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</si>
  <si>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</si>
  <si>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מור סל תל בונד 60</t>
  </si>
  <si>
    <t>1195304</t>
  </si>
  <si>
    <t>514884485</t>
  </si>
  <si>
    <t>פסגות ETF תל בונד 60</t>
  </si>
  <si>
    <t>1148006</t>
  </si>
  <si>
    <t>513765339</t>
  </si>
  <si>
    <t>קסם ETF שחר 0 2</t>
  </si>
  <si>
    <t>1146166</t>
  </si>
  <si>
    <t>קסם ETF תל גוב שקל 5</t>
  </si>
  <si>
    <t>1146174</t>
  </si>
  <si>
    <t>קסם ETF תלבונד 40</t>
  </si>
  <si>
    <t>1146216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</si>
  <si>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</si>
  <si>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</si>
  <si>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</si>
  <si>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</si>
  <si>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</si>
  <si>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</si>
  <si>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</si>
  <si>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</si>
  <si>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</si>
  <si>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</si>
  <si>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</si>
  <si>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</si>
  <si>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</si>
  <si>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</si>
  <si>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</si>
  <si>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</si>
  <si>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</si>
  <si>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</si>
  <si>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</si>
  <si>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</si>
  <si>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</si>
  <si>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</si>
  <si>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</si>
  <si>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</si>
  <si>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</si>
  <si>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</si>
  <si>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</si>
  <si>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</si>
  <si>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</si>
  <si>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</si>
  <si>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</si>
  <si>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</si>
  <si>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</si>
  <si>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</si>
  <si>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</si>
  <si>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</si>
  <si>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</si>
  <si>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</si>
  <si>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</si>
  <si>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</si>
  <si>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</si>
  <si>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</si>
  <si>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</si>
  <si>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</si>
  <si>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</si>
  <si>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</si>
  <si>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</si>
  <si>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</si>
  <si>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</si>
  <si>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</si>
  <si>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</si>
  <si>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X USD HIGH YIELD BOND</t>
  </si>
  <si>
    <t>IE00BDR5HM97</t>
  </si>
  <si>
    <t>₪ / מט"ח</t>
  </si>
  <si>
    <t>+ILS/-USD 3.6036 28-05-24 (10) -214</t>
  </si>
  <si>
    <t>10000202</t>
  </si>
  <si>
    <t>ל.ר.</t>
  </si>
  <si>
    <t>+ILS/-USD 3.6223 28-05-24 (10) -207</t>
  </si>
  <si>
    <t>10000200</t>
  </si>
  <si>
    <t>+ILS/-USD 3.6536 28-05-24 (10) -344</t>
  </si>
  <si>
    <t>10000191</t>
  </si>
  <si>
    <t>+ILS/-USD 3.672 28-05-24 (10) -322</t>
  </si>
  <si>
    <t>10000195</t>
  </si>
  <si>
    <t>+USD/-ILS 3.675 28-05-24 (10) -320</t>
  </si>
  <si>
    <t>10000193</t>
  </si>
  <si>
    <t>+USD/-ILS 3.6895 28-05-24 (10) -330</t>
  </si>
  <si>
    <t>10000192</t>
  </si>
  <si>
    <t>+EUR/-USD 1.1099 13-02-24 (10) +109</t>
  </si>
  <si>
    <t>10000140</t>
  </si>
  <si>
    <t>+USD/-CAD 1.34945 22-01-24 (10) -30.5</t>
  </si>
  <si>
    <t>10000154</t>
  </si>
  <si>
    <t>+USD/-JPY 135.623 16-01-24 (10) -393.5</t>
  </si>
  <si>
    <t>10000123</t>
  </si>
  <si>
    <t>+USD/-JPY 138.6 16-01-24 (10) -368</t>
  </si>
  <si>
    <t>10000142</t>
  </si>
  <si>
    <t>+USD/-JPY 139.172 16-01-24 (10) -377</t>
  </si>
  <si>
    <t>10000138</t>
  </si>
  <si>
    <t>+USD/-JPY 142.11 16-01-24 (10) -341</t>
  </si>
  <si>
    <t>10000158</t>
  </si>
  <si>
    <t>+USD/-JPY 142.23 16-01-24 (10) -342</t>
  </si>
  <si>
    <t>10000156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</si>
  <si>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</si>
  <si>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</si>
  <si>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</si>
  <si>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</si>
  <si>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</si>
  <si>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</si>
  <si>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</si>
  <si>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</si>
  <si>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מעלות S&amp;P</t>
  </si>
  <si>
    <t>בנק לאומי לישראל בע"מ</t>
  </si>
  <si>
    <t>34810000</t>
  </si>
  <si>
    <t>34510000</t>
  </si>
  <si>
    <t>ilAAA</t>
  </si>
  <si>
    <t>34610000</t>
  </si>
  <si>
    <t>34710000</t>
  </si>
  <si>
    <t>31410000</t>
  </si>
  <si>
    <t>35410000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</si>
  <si>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</si>
  <si>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</si>
  <si>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</si>
  <si>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</si>
  <si>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</si>
  <si>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</si>
  <si>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</si>
  <si>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</si>
  <si>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</si>
  <si>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</si>
  <si>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</si>
  <si>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</si>
  <si>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</si>
  <si>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</si>
  <si>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</si>
  <si>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</si>
  <si>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</si>
  <si>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</si>
  <si>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</si>
  <si>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קרנות פנסיה וקופות גמל בע"מ</t>
  </si>
  <si>
    <t>מגדל מקפת משלימה (מספר אוצר 659) - מסלול עוקב מדדים גמיש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</si>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</sst>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;;;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30" fillId="0" borderId="0" xfId="0" applyFont="1"/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6" fontId="5" fillId="0" borderId="21" xfId="7" applyNumberFormat="1" applyFont="1" applyBorder="1" applyAlignment="1">
      <alignment horizontal="center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8" fillId="0" borderId="0" xfId="0" applyFont="1" applyAlignment="1">
      <alignment horizontal="right" indent="2"/>
    </xf>
    <xf numFmtId="4" fontId="28" fillId="0" borderId="0" xfId="0" applyNumberFormat="1" applyFont="1" applyAlignment="1">
      <alignment horizontal="right"/>
    </xf>
    <xf numFmtId="10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5" fillId="0" borderId="0" xfId="0" applyFont="1" applyAlignment="1">
      <alignment horizontal="right" readingOrder="2"/>
    </xf>
    <xf numFmtId="0" fontId="26" fillId="0" borderId="0" xfId="0" applyFont="1" applyAlignment="1">
      <alignment horizontal="right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7" fillId="0" borderId="0" xfId="0" applyFont="1" applyAlignment="1">
      <alignment horizontal="right" readingOrder="2"/>
    </xf>
    <xf numFmtId="0" fontId="28" fillId="0" borderId="20" xfId="0" applyFont="1" applyBorder="1" applyAlignment="1">
      <alignment horizontal="right"/>
    </xf>
    <xf numFmtId="4" fontId="28" fillId="0" borderId="20" xfId="0" applyNumberFormat="1" applyFont="1" applyBorder="1" applyAlignment="1">
      <alignment horizontal="right"/>
    </xf>
    <xf numFmtId="10" fontId="28" fillId="0" borderId="20" xfId="0" applyNumberFormat="1" applyFont="1" applyBorder="1" applyAlignment="1">
      <alignment horizontal="right"/>
    </xf>
    <xf numFmtId="0" fontId="28" fillId="0" borderId="0" xfId="0" applyFont="1" applyAlignment="1">
      <alignment horizontal="right" indent="1"/>
    </xf>
    <xf numFmtId="2" fontId="2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7" fontId="4" fillId="0" borderId="0" xfId="7" applyNumberFormat="1" applyFont="1" applyAlignment="1">
      <alignment horizontal="center"/>
    </xf>
    <xf numFmtId="167" fontId="7" fillId="2" borderId="11" xfId="7" applyNumberFormat="1" applyFont="1" applyFill="1" applyBorder="1" applyAlignment="1">
      <alignment horizontal="center" vertical="center" wrapText="1"/>
    </xf>
    <xf numFmtId="167" fontId="7" fillId="2" borderId="4" xfId="7" applyNumberFormat="1" applyFont="1" applyFill="1" applyBorder="1" applyAlignment="1">
      <alignment horizontal="center" vertical="center" wrapText="1"/>
    </xf>
    <xf numFmtId="167" fontId="6" fillId="0" borderId="0" xfId="7" applyNumberFormat="1" applyFont="1" applyAlignment="1">
      <alignment horizontal="center" vertical="center" wrapText="1"/>
    </xf>
    <xf numFmtId="167" fontId="14" fillId="2" borderId="1" xfId="7" applyNumberFormat="1" applyFont="1" applyFill="1" applyBorder="1" applyAlignment="1">
      <alignment horizontal="center" vertical="center" wrapText="1" readingOrder="2"/>
    </xf>
    <xf numFmtId="167" fontId="8" fillId="0" borderId="0" xfId="7" applyNumberFormat="1" applyFont="1" applyAlignment="1">
      <alignment horizontal="center" wrapText="1"/>
    </xf>
    <xf numFmtId="167" fontId="14" fillId="2" borderId="5" xfId="7" applyNumberFormat="1" applyFont="1" applyFill="1" applyBorder="1" applyAlignment="1">
      <alignment horizontal="center" vertical="center" wrapText="1" readingOrder="2"/>
    </xf>
    <xf numFmtId="167" fontId="2" fillId="0" borderId="0" xfId="11" applyNumberFormat="1" applyFill="1" applyBorder="1" applyAlignment="1" applyProtection="1">
      <alignment horizontal="center" readingOrder="2"/>
    </xf>
    <xf numFmtId="167" fontId="5" fillId="0" borderId="21" xfId="13" applyNumberFormat="1" applyFont="1" applyFill="1" applyBorder="1" applyAlignment="1">
      <alignment horizontal="right"/>
    </xf>
    <xf numFmtId="167" fontId="5" fillId="0" borderId="21" xfId="14" applyNumberFormat="1" applyFont="1" applyFill="1" applyBorder="1" applyAlignment="1">
      <alignment horizontal="center"/>
    </xf>
    <xf numFmtId="167" fontId="4" fillId="0" borderId="0" xfId="7" applyNumberFormat="1" applyFont="1" applyAlignment="1">
      <alignment horizontal="right"/>
    </xf>
    <xf numFmtId="167" fontId="15" fillId="0" borderId="0" xfId="7" applyNumberFormat="1" applyFont="1" applyAlignment="1">
      <alignment horizontal="justify" readingOrder="2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wrapText="1"/>
    </xf>
    <xf numFmtId="167" fontId="25" fillId="0" borderId="0" xfId="0" applyNumberFormat="1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7" fontId="5" fillId="2" borderId="7" xfId="0" applyNumberFormat="1" applyFont="1" applyFill="1" applyBorder="1" applyAlignment="1">
      <alignment horizontal="center" wrapText="1"/>
    </xf>
    <xf numFmtId="167" fontId="28" fillId="0" borderId="20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49" fontId="5" fillId="2" borderId="9" xfId="0" applyNumberFormat="1" applyFont="1" applyFill="1" applyBorder="1" applyAlignment="1">
      <alignment horizont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7" fontId="9" fillId="2" borderId="18" xfId="0" applyNumberFormat="1" applyFont="1" applyFill="1" applyBorder="1" applyAlignment="1">
      <alignment horizontal="center" vertical="center" wrapText="1"/>
    </xf>
    <xf numFmtId="167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6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01DE84-21F2-42D7-8706-A2C2C3273567}" name="RowTitleRegion1.b1.c4.1" displayName="RowTitleRegion1.b1.c4.1" ref="B1:C4" totalsRowShown="0" headerRowDxfId="544" tableBorderDxfId="543" headerRowCellStyle="Normal_2007-16618">
  <autoFilter ref="B1:C4" xr:uid="{6201DE84-21F2-42D7-8706-A2C2C3273567}">
    <filterColumn colId="0" hiddenButton="1"/>
    <filterColumn colId="1" hiddenButton="1"/>
  </autoFilter>
  <tableColumns count="2">
    <tableColumn id="1" xr3:uid="{2CF4F312-7B9F-4000-9203-D67D05F1D481}" name="תאריך הדיווח" dataDxfId="542" dataCellStyle="Normal_2007-16618"/>
    <tableColumn id="2" xr3:uid="{D6EDA50B-6E68-4690-BCA8-E61E482C7165}" name="31/12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4684BF-A7E5-461D-B737-677D4964F92D}" name="TitleRegion1.a5.d63.2" displayName="TitleRegion1.a5.d63.2" ref="A5:D63" totalsRowShown="0">
  <autoFilter ref="A5:D63" xr:uid="{884684BF-A7E5-461D-B737-677D4964F92D}">
    <filterColumn colId="0" hiddenButton="1"/>
    <filterColumn colId="1" hiddenButton="1"/>
    <filterColumn colId="2" hiddenButton="1"/>
    <filterColumn colId="3" hiddenButton="1"/>
  </autoFilter>
  <tableColumns count="4">
    <tableColumn id="1" xr3:uid="{9DCCE392-B13F-44FE-A735-8F8B4C220BD5}" name="ריק במקור" dataDxfId="541" dataCellStyle="Normal_2007-16618"/>
    <tableColumn id="2" xr3:uid="{075B0006-5CDA-4F2E-B95F-D55EC02C1916}" name="סכום נכסי ההשקעה:" dataDxfId="540" dataCellStyle="Normal_2007-16618"/>
    <tableColumn id="3" xr3:uid="{1EF9B6E2-B45F-4CE0-8373-B62422B9D48F}" name="ריק במקור2" dataDxfId="539" dataCellStyle="Normal_2007-16618"/>
    <tableColumn id="4" xr3:uid="{A3E23B96-B914-4F29-AE60-047F94D0572A}" name="ריק במקור3" dataDxfId="538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49731E-3DF2-4A48-8956-B630F982872D}" name="RowTitleRegion1.a1.b4.1" displayName="RowTitleRegion1.a1.b4.1" ref="A1:B4" totalsRowShown="0" headerRowDxfId="537" tableBorderDxfId="536" headerRowCellStyle="Normal_2007-16618">
  <autoFilter ref="A1:B4" xr:uid="{0849731E-3DF2-4A48-8956-B630F982872D}">
    <filterColumn colId="0" hiddenButton="1"/>
    <filterColumn colId="1" hiddenButton="1"/>
  </autoFilter>
  <tableColumns count="2">
    <tableColumn id="1" xr3:uid="{5B79BEE8-E1DE-4889-8357-DFA2AAD74C4D}" name="תאריך הדיווח" dataDxfId="535" dataCellStyle="Normal_2007-16618"/>
    <tableColumn id="2" xr3:uid="{2BBDBAAA-2C03-4FC2-9F3C-9BD850D09BFD}" name="31/12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E4C9BD-441D-4D4A-B60A-8931976890BC}" name="TitleRegion1.a5.k23.1" displayName="TitleRegion1.a5.k23.1" ref="A5:K23" totalsRowShown="0" headerRowDxfId="534" dataDxfId="532" headerRowBorderDxfId="533">
  <autoFilter ref="A5:K23" xr:uid="{4CE4C9BD-441D-4D4A-B60A-8931976890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EB29526-9964-4FC6-8EC4-640ADA92F119}" name="שם המנפיק/שם נייר ערך "/>
    <tableColumn id="2" xr3:uid="{093891E6-BAE8-40F0-BD65-436552E0FAB0}" name="מספר ני&quot;ע" dataDxfId="531"/>
    <tableColumn id="3" xr3:uid="{C66ED22A-4F36-4C16-9601-815DF43A4BED}" name="מספר מנפיק" dataDxfId="530"/>
    <tableColumn id="4" xr3:uid="{2C48D2C0-3C8E-40C2-B837-6CA15747FDFC}" name="דירוג" dataDxfId="529"/>
    <tableColumn id="5" xr3:uid="{0BB2CF97-EC71-48E1-827C-4A02C61053C5}" name="שם מדרג" dataDxfId="528"/>
    <tableColumn id="6" xr3:uid="{A1B18ECD-054B-4F19-9C98-487F73393F96}" name="סוג מטבע" dataDxfId="527"/>
    <tableColumn id="7" xr3:uid="{831A8CE1-E192-4872-BF87-F31BE4859E7B}" name="שיעור ריבית" dataDxfId="526"/>
    <tableColumn id="8" xr3:uid="{E55A4F62-B290-43D0-8201-1BBF6B19D1FA}" name="תשואה לפידיון" dataDxfId="525"/>
    <tableColumn id="9" xr3:uid="{617D26E2-6786-441E-9752-D2B7C29BD146}" name="שווי שוק" dataDxfId="524"/>
    <tableColumn id="10" xr3:uid="{CF5922F1-82BD-4258-BE26-BB800DC72B73}" name="שעור מנכסי אפיק ההשקעה" dataDxfId="523"/>
    <tableColumn id="11" xr3:uid="{2594AE5D-C975-42C5-AB51-CD0152940DB2}" name="שעור מסך נכסי השקעה" dataDxfId="52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433665-A3F6-4228-B8FF-84569AF3DEAD}" name="RowTitleRegion1.a1.b4.1" displayName="RowTitleRegion1.a1.b4.1_" ref="A1:B4" totalsRowShown="0" headerRowDxfId="521" tableBorderDxfId="520" headerRowCellStyle="Normal_2007-16618">
  <autoFilter ref="A1:B4" xr:uid="{B8433665-A3F6-4228-B8FF-84569AF3DEAD}">
    <filterColumn colId="0" hiddenButton="1"/>
    <filterColumn colId="1" hiddenButton="1"/>
  </autoFilter>
  <tableColumns count="2">
    <tableColumn id="1" xr3:uid="{5C8236EE-EAAC-49E0-8380-07A214D6A7FC}" name="תאריך הדיווח" dataDxfId="519" dataCellStyle="Normal_2007-16618"/>
    <tableColumn id="2" xr3:uid="{CF1440FE-0C76-4C24-A26A-0DDDC239C1ED}" name="31/12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F14C84-F68E-4292-B4C0-69E07A4E0079}" name="TitleRegion1.a6.q12.1" displayName="TitleRegion1.a6.q12.1" ref="A6:Q12" totalsRowShown="0" headerRowDxfId="518" dataDxfId="516" headerRowBorderDxfId="517" tableBorderDxfId="515">
  <autoFilter ref="A6:Q12" xr:uid="{73F14C84-F68E-4292-B4C0-69E07A4E00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A8E1A9A-E3E8-4A34-8D95-BC928D862EE9}" name="שם המנפיק/שם נייר ערך " dataDxfId="514"/>
    <tableColumn id="2" xr3:uid="{5BFF1FBE-61AC-485A-9ABB-A6401141D0F7}" name="מספר ני&quot;ע"/>
    <tableColumn id="3" xr3:uid="{844457C9-4773-4BF4-81F8-976791AB8A2A}" name="זירת מסחר"/>
    <tableColumn id="4" xr3:uid="{1DD1C71A-87B7-48E5-A357-D5A475CE7EF2}" name="דירוג" dataDxfId="513"/>
    <tableColumn id="5" xr3:uid="{BBF2EFB0-462C-4C1B-AA7F-294D33858ED8}" name="שם מדרג" dataDxfId="512"/>
    <tableColumn id="6" xr3:uid="{6BCD9C1C-245A-4B36-801D-1A4A832C05DE}" name="תאריך רכישה" dataDxfId="511"/>
    <tableColumn id="7" xr3:uid="{1B6C025B-E30D-4E05-8D4D-1A42CACC1108}" name="מח&quot;מ" dataDxfId="510"/>
    <tableColumn id="8" xr3:uid="{24720953-58E8-481F-8CA3-9201256966D2}" name="סוג מטבע" dataDxfId="509"/>
    <tableColumn id="9" xr3:uid="{A1A19FCC-F8DA-4C5C-A005-153B468DC61B}" name="שיעור ריבית" dataDxfId="508"/>
    <tableColumn id="10" xr3:uid="{C969B861-A3D6-434F-AF56-AAAD9EA95949}" name="תשואה לפידיון" dataDxfId="507"/>
    <tableColumn id="11" xr3:uid="{4C759A4D-D16A-446A-8AC6-84220A9B8258}" name="ערך נקוב****" dataDxfId="506"/>
    <tableColumn id="12" xr3:uid="{43A3E15D-E5DE-41E2-A26B-F0E31BB86A4D}" name="שער***" dataDxfId="505"/>
    <tableColumn id="13" xr3:uid="{00BBF228-86FF-478A-B53F-B013EC8B6AFE}" name="פדיון/ ריבית/ דיבידנד לקבל*****  " dataDxfId="504"/>
    <tableColumn id="14" xr3:uid="{5321B591-B18E-4632-ABFC-14305121D9A6}" name="שווי שוק" dataDxfId="503"/>
    <tableColumn id="15" xr3:uid="{434E3250-C570-4EBF-9287-1827FD58A53C}" name="שעור מערך נקוב**** מונפק" dataDxfId="502"/>
    <tableColumn id="16" xr3:uid="{C6BD4BC2-CF80-4376-A290-E20BC5104E5A}" name="שעור מנכסי אפיק ההשקעה" dataDxfId="501"/>
    <tableColumn id="17" xr3:uid="{8E566F46-AD9A-46A8-90BC-30A234E780AC}" name="שעור מסך נכסי השקעה**" dataDxfId="500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C5D31A-5C0D-45E9-8231-5B2921E67755}" name="RowTitleRegion1.a1.b4.1" displayName="_RowTitleRegion1.a1.b4.1" ref="A1:B4" totalsRowShown="0" headerRowDxfId="499" tableBorderDxfId="498" headerRowCellStyle="Normal_2007-16618">
  <autoFilter ref="A1:B4" xr:uid="{7EC5D31A-5C0D-45E9-8231-5B2921E67755}">
    <filterColumn colId="0" hiddenButton="1"/>
    <filterColumn colId="1" hiddenButton="1"/>
  </autoFilter>
  <tableColumns count="2">
    <tableColumn id="1" xr3:uid="{41B47634-11CE-4ADD-B079-F6FE05080B5F}" name="תאריך הדיווח" dataDxfId="497" dataCellStyle="Normal_2007-16618"/>
    <tableColumn id="2" xr3:uid="{592434B9-DE5F-42DA-B738-F1B079FDBB24}" name="31/12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3F1F1A-C63C-4E0A-8E28-23A8397F8B1A}" name="TitleRegion1.a6.s13.1" displayName="TitleRegion1.a6.s13.1" ref="A6:S13" totalsRowShown="0" headerRowDxfId="496" dataDxfId="494" headerRowBorderDxfId="495" tableBorderDxfId="493">
  <autoFilter ref="A6:S13" xr:uid="{323F1F1A-C63C-4E0A-8E28-23A8397F8B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D90B726D-3741-4B8A-BE28-0296E75A83F6}" name="שם המנפיק/שם נייר ערך " dataDxfId="492"/>
    <tableColumn id="2" xr3:uid="{22D14CBD-A576-4967-BB7F-8D4ED02DC7FC}" name="מספר ני&quot;ע" dataDxfId="491"/>
    <tableColumn id="3" xr3:uid="{D0DF96F1-0D94-4CE5-A1B2-325E65098742}" name="זירת מסחר" dataDxfId="490"/>
    <tableColumn id="4" xr3:uid="{09C58DF4-6652-4268-A61D-DD12B9AEA860}" name="ספק מידע" dataDxfId="489"/>
    <tableColumn id="5" xr3:uid="{5D2E01F3-86AB-48CA-B33D-7AB9FDE1C920}" name="מספר מנפיק" dataDxfId="488"/>
    <tableColumn id="6" xr3:uid="{69AA3885-55D6-4EAE-BE20-2E23B775E01A}" name="ענף מסחר" dataDxfId="487"/>
    <tableColumn id="7" xr3:uid="{863351FB-285E-475B-88AA-570413CE8C51}" name="דירוג" dataDxfId="486"/>
    <tableColumn id="8" xr3:uid="{A1AA9CBA-128D-4BB4-9565-3F16FA6F47EA}" name="שם מדרג" dataDxfId="485"/>
    <tableColumn id="9" xr3:uid="{677FE287-74D1-4692-8D2E-9EADDF84745B}" name="תאריך רכישה" dataDxfId="484"/>
    <tableColumn id="10" xr3:uid="{306066F5-4E55-4DF4-9920-5390376316F7}" name="מח&quot;מ" dataDxfId="483"/>
    <tableColumn id="11" xr3:uid="{0112F331-243E-48F2-A134-9146A02B3D89}" name="סוג מטבע" dataDxfId="482"/>
    <tableColumn id="12" xr3:uid="{58DAE5EA-C703-40CB-92F0-764C940A210E}" name="שיעור ריבית" dataDxfId="481"/>
    <tableColumn id="13" xr3:uid="{48026286-9430-420E-BA40-14B6F7E7D085}" name="תשואה לפידיון" dataDxfId="480"/>
    <tableColumn id="14" xr3:uid="{F39A5F4D-33B4-473F-B266-EAD939CF320E}" name="ערך נקוב****" dataDxfId="479"/>
    <tableColumn id="15" xr3:uid="{13914B76-E73F-4457-BC9E-E8892EC2EFFE}" name="שער***" dataDxfId="478"/>
    <tableColumn id="16" xr3:uid="{405AC540-E3DF-4BB7-A1FA-47D3DD6829EC}" name="שווי שוק" dataDxfId="477"/>
    <tableColumn id="17" xr3:uid="{0A1E00F3-51AA-4A6F-8BC6-AAC9FBA7A0C4}" name="שעור מערך נקוב מונפק" dataDxfId="476"/>
    <tableColumn id="18" xr3:uid="{C0873B04-EC20-4960-ADE4-6CD9C97BEBBA}" name="שעור מנכסי אפיק ההשקעה" dataDxfId="475"/>
    <tableColumn id="19" xr3:uid="{E90349E6-632D-4418-BFEF-7DA1094F58D2}" name="שעור מסך נכסי השקעה**" dataDxfId="474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233E457-4557-4418-9D17-ED90A313FE83}" name="RowTitleRegion1.a1.b4.1" displayName="_RowTitleRegion1.a1.b4.1_1" ref="A1:B4" totalsRowShown="0" headerRowDxfId="473" tableBorderDxfId="472" headerRowCellStyle="Normal_2007-16618">
  <autoFilter ref="A1:B4" xr:uid="{7233E457-4557-4418-9D17-ED90A313FE83}">
    <filterColumn colId="0" hiddenButton="1"/>
    <filterColumn colId="1" hiddenButton="1"/>
  </autoFilter>
  <tableColumns count="2">
    <tableColumn id="1" xr3:uid="{AFCD7960-B4B5-49C2-9CC0-B2219E452C9A}" name="תאריך הדיווח" dataDxfId="471" dataCellStyle="Normal_2007-16618"/>
    <tableColumn id="2" xr3:uid="{2172F389-592B-433F-8566-12CC530571DC}" name="31/12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0D72C2-4EA0-42EA-B568-93192FF378EF}" name="TitleRegion1.a6.t14.1" displayName="TitleRegion1.a6.t14.1" ref="A6:T14" totalsRowShown="0" headerRowDxfId="470" dataDxfId="468" headerRowBorderDxfId="469" tableBorderDxfId="467">
  <autoFilter ref="A6:T14" xr:uid="{C50D72C2-4EA0-42EA-B568-93192FF378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1A6A566-2997-4AF5-8BD9-1DD7AEA131CA}" name="שם המנפיק/שם נייר ערך " dataDxfId="466"/>
    <tableColumn id="2" xr3:uid="{B933F387-7CEB-4BEC-ADE1-CE3E50E6691F}" name="מספר ני&quot;ע" dataDxfId="465"/>
    <tableColumn id="3" xr3:uid="{4E472A60-28B3-4472-A545-476C75DF9D40}" name="זירת מסחר" dataDxfId="464"/>
    <tableColumn id="4" xr3:uid="{1560596E-1111-46D4-A39E-A5AB0F5B0305}" name="ספק מידע" dataDxfId="463"/>
    <tableColumn id="5" xr3:uid="{5A894EBA-1AEC-42A2-BDAA-850FA2D4B99B}" name="מספר מנפיק" dataDxfId="462"/>
    <tableColumn id="6" xr3:uid="{67AE90D3-0255-4B03-98DC-6DCD55B08A67}" name="ענף מסחר" dataDxfId="461"/>
    <tableColumn id="7" xr3:uid="{572C9CE2-3282-4E60-916F-9B452447D71A}" name="דירוג" dataDxfId="460"/>
    <tableColumn id="8" xr3:uid="{E8D15BBB-9402-4B42-AD82-D174426AE303}" name="שם מדרג" dataDxfId="459"/>
    <tableColumn id="9" xr3:uid="{2655AB18-1E6C-4425-AB9D-5CC5C0CA0E02}" name="תאריך רכישה" dataDxfId="458"/>
    <tableColumn id="10" xr3:uid="{2B269DBE-69D0-4FEA-A4FA-356C7656D529}" name="מח&quot;מ" dataDxfId="457"/>
    <tableColumn id="11" xr3:uid="{68C79F68-13C4-43FF-B639-CBE57D01FA16}" name="סוג מטבע" dataDxfId="456"/>
    <tableColumn id="12" xr3:uid="{41073CEF-0BFA-4E5E-ADDE-4A639F8E0791}" name="שיעור ריבית" dataDxfId="455"/>
    <tableColumn id="13" xr3:uid="{C64749F6-EFD9-4014-AF44-B38469B3722B}" name="תשואה לפידיון" dataDxfId="454"/>
    <tableColumn id="14" xr3:uid="{0975C583-8242-4910-93CF-2ED4484C69B2}" name="ערך נקוב****" dataDxfId="453"/>
    <tableColumn id="15" xr3:uid="{468B78E1-377F-4AD0-A55F-CCBD7393E9E7}" name="שער***" dataDxfId="452"/>
    <tableColumn id="16" xr3:uid="{663798D9-19C7-4516-971E-F302898B43F6}" name="פדיון/ ריבית/ דיבידנד לקבל*****  " dataDxfId="451"/>
    <tableColumn id="17" xr3:uid="{5EBB16E2-056A-4D5A-9A1B-C58539652B4C}" name="שווי שוק" dataDxfId="450"/>
    <tableColumn id="18" xr3:uid="{FDF4BC8C-F5EA-44F8-8EA0-C2A24C2D03E6}" name="שעור מערך נקוב מונפק" dataDxfId="449"/>
    <tableColumn id="19" xr3:uid="{8D63470D-8133-4A45-9139-464D3A68D90B}" name="שעור מנכסי אפיק ההשקעה" dataDxfId="448"/>
    <tableColumn id="20" xr3:uid="{465B32C5-838F-48A7-BDAD-62B78E8993ED}" name="שעור מסך נכסי השקעה**" dataDxfId="44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C0523C-C37A-4A0C-8CD2-683C047B5795}" name="RowTitleRegion1.a1.b4.1" displayName="_RowTitleRegion1.a1.b4.1_2" ref="A1:B4" totalsRowShown="0" headerRowDxfId="446" tableBorderDxfId="445" headerRowCellStyle="Normal_2007-16618">
  <autoFilter ref="A1:B4" xr:uid="{D9C0523C-C37A-4A0C-8CD2-683C047B5795}">
    <filterColumn colId="0" hiddenButton="1"/>
    <filterColumn colId="1" hiddenButton="1"/>
  </autoFilter>
  <tableColumns count="2">
    <tableColumn id="1" xr3:uid="{5BEC53F7-97CE-424C-B0B2-91732656781B}" name="תאריך הדיווח" dataDxfId="444" dataCellStyle="Normal_2007-16618"/>
    <tableColumn id="2" xr3:uid="{A8A5F960-EE0C-49DF-AAFD-6BB90082F74B}" name="31/12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A39DE4F-9D68-4B50-BE4F-AE6CC56CDB35}" name="TitleRegion1.a6.n14.1" displayName="TitleRegion1.a6.n14.1" ref="A6:N14" totalsRowShown="0" headerRowDxfId="443" dataDxfId="441" headerRowBorderDxfId="442" tableBorderDxfId="440">
  <autoFilter ref="A6:N14" xr:uid="{AA39DE4F-9D68-4B50-BE4F-AE6CC56CDB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B52D3A9-7B75-459E-87AC-E426F1CB32AC}" name="שם המנפיק/שם נייר ערך " dataDxfId="439"/>
    <tableColumn id="2" xr3:uid="{BACC6F63-E943-4C29-B5AE-1DC8EEBAFAD6}" name="מספר ני&quot;ע" dataDxfId="438"/>
    <tableColumn id="3" xr3:uid="{D626D961-A457-4F3F-98F1-6923FA2A3BC1}" name="זירת מסחר" dataDxfId="437"/>
    <tableColumn id="4" xr3:uid="{CCDE2306-246C-4CAE-813A-F617EBA7515E}" name="ספק מידע" dataDxfId="436"/>
    <tableColumn id="5" xr3:uid="{8A5CC2EA-DBFA-4BBB-816D-9B621D37FAA0}" name="מספר מנפיק" dataDxfId="435"/>
    <tableColumn id="6" xr3:uid="{094E5D32-6DF6-4068-8252-236804BFA079}" name="ענף מסחר" dataDxfId="434"/>
    <tableColumn id="7" xr3:uid="{10252968-D77E-482C-B9CC-BA831112CCBF}" name="סוג מטבע" dataDxfId="433"/>
    <tableColumn id="8" xr3:uid="{85B7E385-0673-4279-802A-FE0B3D29FC5D}" name="ערך נקוב****" dataDxfId="432"/>
    <tableColumn id="9" xr3:uid="{91C734B7-AB19-4982-8984-D7017FA28BB3}" name="שער***" dataDxfId="431"/>
    <tableColumn id="10" xr3:uid="{0F30499C-E32B-40AF-B181-2477EB190640}" name="פדיון/ ריבית/ דיבידנד לקבל*****  " dataDxfId="430"/>
    <tableColumn id="11" xr3:uid="{9E9B2EB4-07FE-4B46-8339-5ECD32FE0CA7}" name="שווי שוק" dataDxfId="429"/>
    <tableColumn id="12" xr3:uid="{BE8206A9-0A92-4B68-AC8A-53A9FC5CDE75}" name="שעור מערך נקוב מונפק" dataDxfId="428"/>
    <tableColumn id="13" xr3:uid="{D23526A4-F802-4557-889F-96C0E6CD3C2A}" name="שעור מנכסי אפיק ההשקעה" dataDxfId="427"/>
    <tableColumn id="14" xr3:uid="{19F5CAA7-C5DD-46A0-913D-F7BE6C7B27FB}" name="שעור מסך נכסי השקעה**" dataDxfId="42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FF4D30-ED69-4BFF-B2A2-27861E87085C}" name="RowTitleRegion1.a1.b4.1" displayName="_RowTitleRegion1.a1.b4.1_3" ref="A1:B4" totalsRowShown="0" headerRowDxfId="425" tableBorderDxfId="424" headerRowCellStyle="Normal_2007-16618">
  <autoFilter ref="A1:B4" xr:uid="{C4FF4D30-ED69-4BFF-B2A2-27861E87085C}">
    <filterColumn colId="0" hiddenButton="1"/>
    <filterColumn colId="1" hiddenButton="1"/>
  </autoFilter>
  <tableColumns count="2">
    <tableColumn id="1" xr3:uid="{A3BF193F-4DED-4DB8-83DE-59058697AAC2}" name="תאריך הדיווח" dataDxfId="423" dataCellStyle="Normal_2007-16618"/>
    <tableColumn id="2" xr3:uid="{881D7B60-3377-4C39-A3A9-25104D8C10C8}" name="31/12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6B594B-BEC5-4783-8D3F-971DD3F01EE9}" name="TitleRegion1.a6.m67.1" displayName="TitleRegion1.a6.m67.1" ref="A6:M67" totalsRowShown="0" headerRowDxfId="422" dataDxfId="420" headerRowBorderDxfId="421" tableBorderDxfId="419">
  <autoFilter ref="A6:M67" xr:uid="{4E6B594B-BEC5-4783-8D3F-971DD3F01E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1A5F1B6-5F47-42F9-A6FA-8C6F96C719C9}" name="שם המנפיק/שם נייר ערך " dataDxfId="418"/>
    <tableColumn id="2" xr3:uid="{D5ACC8E3-E0EA-4B49-B98A-39661291DF2F}" name="מספר ני&quot;ע" dataDxfId="417"/>
    <tableColumn id="3" xr3:uid="{21FF7C10-CE9E-4902-BD28-C4A46C4E759C}" name="זירת מסחר" dataDxfId="416"/>
    <tableColumn id="4" xr3:uid="{9F009B31-E0E1-4427-89F6-6F394E80DD11}" name="מספר מנפיק" dataDxfId="415"/>
    <tableColumn id="5" xr3:uid="{2080AEBF-4E45-4C41-8CD2-D7F64F93CC93}" name="ענף מסחר" dataDxfId="414"/>
    <tableColumn id="6" xr3:uid="{C8DE6560-00DB-4FE0-9A2B-10941BC6D2D3}" name="סוג מטבע" dataDxfId="413"/>
    <tableColumn id="7" xr3:uid="{14EBBB15-88C7-43EF-80C5-170F991EB8EC}" name="ערך נקוב****" dataDxfId="412"/>
    <tableColumn id="8" xr3:uid="{BBB4EB38-34A4-4DDE-A574-F4F18DCF3873}" name="שער***" dataDxfId="411"/>
    <tableColumn id="9" xr3:uid="{D3895D4E-2B4D-4AF3-8E67-5CE9D73ED7C3}" name="פדיון/ ריבית/ דיבידנד לקבל*****  " dataDxfId="410"/>
    <tableColumn id="10" xr3:uid="{2CEA98F9-F780-4AE8-A9E7-61010BF03119}" name="שווי שוק" dataDxfId="409"/>
    <tableColumn id="11" xr3:uid="{100A5B49-5DDA-484A-A7F4-7E654A11E9CF}" name="שעור מערך נקוב מונפק" dataDxfId="408"/>
    <tableColumn id="12" xr3:uid="{65DACB1F-FE73-4FFB-8EA3-9BF5ADDC1E92}" name="שעור מנכסי אפיק ההשקעה" dataDxfId="407"/>
    <tableColumn id="13" xr3:uid="{EC23A840-F805-4297-A28E-1B26BA59BB1C}" name="שעור מסך נכסי השקעה**" dataDxfId="40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5134927-6156-4FD0-B6FD-4D50DAF81F5C}" name="RowTitleRegion1.a1.b4.1" displayName="_RowTitleRegion1.a1.b4.1_4" ref="A1:B4" totalsRowShown="0" headerRowDxfId="405" tableBorderDxfId="404" headerRowCellStyle="Normal_2007-16618">
  <autoFilter ref="A1:B4" xr:uid="{F5134927-6156-4FD0-B6FD-4D50DAF81F5C}">
    <filterColumn colId="0" hiddenButton="1"/>
    <filterColumn colId="1" hiddenButton="1"/>
  </autoFilter>
  <tableColumns count="2">
    <tableColumn id="1" xr3:uid="{0FBF0918-719E-4CB5-A818-5BE1734CD8F2}" name="תאריך הדיווח" dataDxfId="403" dataCellStyle="Normal_2007-16618"/>
    <tableColumn id="2" xr3:uid="{C68FF994-FBDA-4940-81DC-D96A70419A34}" name="31/12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2213C6D-A6C2-43FC-9417-17457FE2A920}" name="TitleRegion1.a6.n13.1" displayName="TitleRegion1.a6.n13.1" ref="A6:N13" totalsRowShown="0" headerRowDxfId="402" dataDxfId="400" headerRowBorderDxfId="401" tableBorderDxfId="399">
  <autoFilter ref="A6:N13" xr:uid="{52213C6D-A6C2-43FC-9417-17457FE2A9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8D94A9B-52D5-4D43-A805-AF6A0A736692}" name="שם המנפיק/שם נייר ערך " dataDxfId="398"/>
    <tableColumn id="2" xr3:uid="{9F84373F-F816-44BD-A6A4-1AE9B0D266AD}" name="מספר ני&quot;ע" dataDxfId="397"/>
    <tableColumn id="3" xr3:uid="{6CC0BE90-00C6-449F-B0D0-8A4DA663CC56}" name="זירת מסחר" dataDxfId="396"/>
    <tableColumn id="4" xr3:uid="{6C9A781E-7672-46E4-AECA-CCC77F601560}" name="מספר מנפיק" dataDxfId="395"/>
    <tableColumn id="5" xr3:uid="{5B2A1D9C-5669-4046-880A-30F440D72617}" name="ענף מסחר" dataDxfId="394"/>
    <tableColumn id="6" xr3:uid="{AF63C579-D467-4431-AC2B-6ADD1DB0DD6D}" name="דירוג" dataDxfId="393"/>
    <tableColumn id="7" xr3:uid="{D4C42017-2EEC-41EA-B104-F5002F110A01}" name="שם מדרג" dataDxfId="392"/>
    <tableColumn id="8" xr3:uid="{0547CFE1-0D71-4673-9476-DACE4B8BB699}" name="סוג מטבע" dataDxfId="391"/>
    <tableColumn id="9" xr3:uid="{36722DA5-08DA-4A03-B6D5-33E1FF4669AC}" name="ערך נקוב****" dataDxfId="390"/>
    <tableColumn id="10" xr3:uid="{A934E0DE-6717-4F84-8951-7A52B8F154E1}" name="שער***" dataDxfId="389"/>
    <tableColumn id="11" xr3:uid="{DA44473B-5067-4F3B-B580-85E0A80C18A7}" name="שווי שוק" dataDxfId="388"/>
    <tableColumn id="12" xr3:uid="{23247862-80DE-435E-8170-EEE80C299B27}" name="שעור מערך נקוב מונפק" dataDxfId="387"/>
    <tableColumn id="13" xr3:uid="{5D896C00-32E1-4DFA-B023-2E335363C6A5}" name="שעור מנכסי אפיק ההשקעה" dataDxfId="386"/>
    <tableColumn id="14" xr3:uid="{C377F725-A859-4498-B40E-BA49B30C2C4D}" name="שעור מסך נכסי השקעה**" dataDxfId="385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8C4CD4F-EAAD-49AB-8EA7-0AF5EEC53175}" name="RowTitleRegion1.a1.b4.1" displayName="_RowTitleRegion1.a1.b4.1_5" ref="A1:B4" totalsRowShown="0" headerRowDxfId="384" tableBorderDxfId="383" headerRowCellStyle="Normal_2007-16618">
  <autoFilter ref="A1:B4" xr:uid="{68C4CD4F-EAAD-49AB-8EA7-0AF5EEC53175}">
    <filterColumn colId="0" hiddenButton="1"/>
    <filterColumn colId="1" hiddenButton="1"/>
  </autoFilter>
  <tableColumns count="2">
    <tableColumn id="1" xr3:uid="{419BC192-0E7B-4C01-99D2-1B947156F3D4}" name="תאריך הדיווח" dataDxfId="382" dataCellStyle="Normal_2007-16618"/>
    <tableColumn id="2" xr3:uid="{1CCE64CD-E998-4C93-AA47-5C595E72E1B1}" name="31/12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B950224-9872-47C1-B1F2-51E5045443E3}" name="TitleRegion1.a6.k13.1" displayName="TitleRegion1.a6.k13.1" ref="A6:K13" totalsRowShown="0" headerRowDxfId="381" dataDxfId="379" headerRowBorderDxfId="380" tableBorderDxfId="378">
  <autoFilter ref="A6:K13" xr:uid="{0B950224-9872-47C1-B1F2-51E5045443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21E461B-C037-4C8C-9024-C35368E8177E}" name="שם המנפיק/שם נייר ערך" dataDxfId="377"/>
    <tableColumn id="2" xr3:uid="{CA292B96-B100-41F7-9ADA-A0DEBC2B8F0E}" name="מספר ני&quot;ע" dataDxfId="376"/>
    <tableColumn id="3" xr3:uid="{5E0BD339-8332-424F-950A-272A3F12EAA4}" name="זירת מסחר" dataDxfId="375"/>
    <tableColumn id="4" xr3:uid="{8FF7D92B-D443-4D95-88BD-CFDF3C6FD838}" name="ענף מסחר" dataDxfId="374"/>
    <tableColumn id="5" xr3:uid="{E8FF6831-EF24-47EE-A1E1-0102F2D432BC}" name="סוג מטבע" dataDxfId="373"/>
    <tableColumn id="6" xr3:uid="{9D8D9AE0-65A3-4DDB-A222-FDDF69D1F80B}" name="ערך נקוב****" dataDxfId="372"/>
    <tableColumn id="7" xr3:uid="{7519632E-C866-4551-A205-D713863D7AEF}" name="שער***" dataDxfId="371"/>
    <tableColumn id="8" xr3:uid="{58F23A1A-6B18-40F1-80B6-5302D3E7E1F1}" name="שווי שוק" dataDxfId="370"/>
    <tableColumn id="9" xr3:uid="{D84BB2DC-BABC-4020-B830-87D56E7A669B}" name="שעור מערך נקוב מונפק" dataDxfId="369"/>
    <tableColumn id="10" xr3:uid="{E8FA213F-E065-4664-AE6B-301E8927E209}" name="שעור מנכסי אפיק ההשקעה" dataDxfId="368"/>
    <tableColumn id="11" xr3:uid="{43679D39-AAFC-48DD-8AD7-C506212F3F51}" name="שעור מסך נכסי השקעה**" dataDxfId="367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276128-B593-4CDB-B6D3-BF2CF3AE905F}" name="RowTitleRegion1.a1.b4.1" displayName="_RowTitleRegion1.a1.b4.1_6" ref="A1:B4" totalsRowShown="0" headerRowDxfId="366" tableBorderDxfId="365" headerRowCellStyle="Normal_2007-16618">
  <autoFilter ref="A1:B4" xr:uid="{09276128-B593-4CDB-B6D3-BF2CF3AE905F}">
    <filterColumn colId="0" hiddenButton="1"/>
    <filterColumn colId="1" hiddenButton="1"/>
  </autoFilter>
  <tableColumns count="2">
    <tableColumn id="1" xr3:uid="{6AD33D16-8822-4B95-9127-9C8C923F57FB}" name="תאריך הדיווח" dataDxfId="364" dataCellStyle="Normal_2007-16618"/>
    <tableColumn id="2" xr3:uid="{339335C4-A7B0-4CFA-B349-DE858A9D8CB8}" name="31/12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B862200-D9B0-484C-BC3B-C8D2B280BE85}" name="TitleRegion1.a6.k13.1" displayName="TitleRegion1.a6.k13.1_" ref="A6:K13" totalsRowShown="0" headerRowDxfId="363" dataDxfId="361" headerRowBorderDxfId="362" tableBorderDxfId="360">
  <autoFilter ref="A6:K13" xr:uid="{5B862200-D9B0-484C-BC3B-C8D2B280BE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FD41100-2329-416B-B644-B97D2F871079}" name="שם המנפיק/שם נייר ערך" dataDxfId="359"/>
    <tableColumn id="2" xr3:uid="{C83759BC-4CB4-47EA-B0C4-12CA8A85A976}" name="מספר ני&quot;ע" dataDxfId="358"/>
    <tableColumn id="3" xr3:uid="{DFB03F07-4CD6-43DF-98B4-CE9A74EFB78D}" name="זירת מסחר" dataDxfId="357"/>
    <tableColumn id="4" xr3:uid="{39F5A369-0A51-4139-8AA6-9EDD44E5F800}" name="ענף מסחר" dataDxfId="356"/>
    <tableColumn id="5" xr3:uid="{B1D25E0C-E249-4FFE-AA23-E027C080E811}" name="סוג מטבע" dataDxfId="355"/>
    <tableColumn id="6" xr3:uid="{D59C0F37-0B43-497E-A244-CBA26EC7342F}" name="ערך נקוב****" dataDxfId="354"/>
    <tableColumn id="7" xr3:uid="{F0FB080E-48E0-40AB-9071-1032952FF846}" name="שער***" dataDxfId="353"/>
    <tableColumn id="8" xr3:uid="{A6707CFB-A587-4C28-9FCB-469B3B8535B7}" name="שווי שוק" dataDxfId="352"/>
    <tableColumn id="9" xr3:uid="{8F18638E-02AF-4E1E-B83B-F504086B350A}" name="שעור מערך נקוב מונפק" dataDxfId="351"/>
    <tableColumn id="10" xr3:uid="{694CB58F-8223-4B03-909B-2DB7F249B92C}" name="שעור מנכסי אפיק ההשקעה" dataDxfId="350"/>
    <tableColumn id="11" xr3:uid="{AB16F1ED-8C95-4D3F-9B9B-C37E59E8CC35}" name="שעור מסך נכסי השקעה**" dataDxfId="34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4E80A53-71AC-4275-B883-DE3CA0373CE7}" name="RowTitleRegion1.a1.b4.1" displayName="_RowTitleRegion1.a1.b4.1_7" ref="A1:B4" totalsRowShown="0" headerRowDxfId="348" tableBorderDxfId="347" headerRowCellStyle="Normal_2007-16618">
  <autoFilter ref="A1:B4" xr:uid="{94E80A53-71AC-4275-B883-DE3CA0373CE7}">
    <filterColumn colId="0" hiddenButton="1"/>
    <filterColumn colId="1" hiddenButton="1"/>
  </autoFilter>
  <tableColumns count="2">
    <tableColumn id="1" xr3:uid="{A9D89DE0-64B7-4403-9B95-2D86A3928840}" name="תאריך הדיווח" dataDxfId="346" dataCellStyle="Normal_2007-16618"/>
    <tableColumn id="2" xr3:uid="{EADCAF2D-9AC0-46C4-ACBE-7828004A8A3D}" name="31/12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F4D0B9A-820A-4BCB-8E91-46325CB641B3}" name="TitleRegion1.a6.j13.1" displayName="TitleRegion1.a6.j13.1" ref="A6:J13" totalsRowShown="0" headerRowDxfId="345" dataDxfId="343" headerRowBorderDxfId="344" tableBorderDxfId="342">
  <autoFilter ref="A6:J13" xr:uid="{1F4D0B9A-820A-4BCB-8E91-46325CB641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0D7F2D-40D6-491B-B4B2-138B9E4CDD9E}" name="שם המנפיק/שם נייר ערך" dataDxfId="341"/>
    <tableColumn id="2" xr3:uid="{33BC9F70-28DF-40B8-AB50-15069761023F}" name="מספר ני&quot;ע" dataDxfId="340"/>
    <tableColumn id="3" xr3:uid="{A9029DFB-421F-4173-87B5-86C695501801}" name="זירת מסחר" dataDxfId="339"/>
    <tableColumn id="4" xr3:uid="{DA1A8380-C806-4E68-ADE3-9F3A2888A0DB}" name="ענף מסחר" dataDxfId="338"/>
    <tableColumn id="5" xr3:uid="{8D3C9E7E-C5BF-41A2-B868-FA8B26C2A3A6}" name="סוג מטבע" dataDxfId="337"/>
    <tableColumn id="6" xr3:uid="{E963A4A3-CF69-43D0-A5D9-C120A6AF9F1F}" name="ערך נקוב****" dataDxfId="336"/>
    <tableColumn id="7" xr3:uid="{AFA90D8A-03B6-40A7-9592-256B6C873CE5}" name="שער***" dataDxfId="335"/>
    <tableColumn id="8" xr3:uid="{D189339B-5FC8-43D3-A25B-9330E43812F5}" name="שווי שוק" dataDxfId="334"/>
    <tableColumn id="9" xr3:uid="{1E070D3E-6812-4B6C-89B3-ADCFA908AC2D}" name="שעור מנכסי אפיק ההשקעה" dataDxfId="333"/>
    <tableColumn id="10" xr3:uid="{E4F37FFE-7B44-4504-916A-CFC8174003C5}" name="שעור מסך נכסי השקעה**" dataDxfId="33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3776D14-2FEB-401D-ABFC-8926F3FCE82C}" name="RowTitleRegion1.a1.b4.1" displayName="_RowTitleRegion1.a1.b4.1_8" ref="A1:B4" totalsRowShown="0" headerRowDxfId="331" tableBorderDxfId="330" headerRowCellStyle="Normal_2007-16618">
  <autoFilter ref="A1:B4" xr:uid="{B3776D14-2FEB-401D-ABFC-8926F3FCE82C}">
    <filterColumn colId="0" hiddenButton="1"/>
    <filterColumn colId="1" hiddenButton="1"/>
  </autoFilter>
  <tableColumns count="2">
    <tableColumn id="1" xr3:uid="{35BFBC6F-29E0-4978-A0D1-06D19516F86D}" name="תאריך הדיווח" dataDxfId="329" dataCellStyle="Normal_2007-16618"/>
    <tableColumn id="2" xr3:uid="{3B7B9A42-DA19-426B-B8E0-921EBD3F2B2D}" name="31/12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CC73AA2-6362-4240-9F14-5F77E081666C}" name="TitleRegion1.a6.p13.1" displayName="TitleRegion1.a6.p13.1" ref="A6:P13" totalsRowShown="0" headerRowDxfId="328" dataDxfId="326" headerRowBorderDxfId="327" tableBorderDxfId="325">
  <autoFilter ref="A6:P13" xr:uid="{BCC73AA2-6362-4240-9F14-5F77E08166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8A6950D-45C0-473B-91CC-FEDEB4FE6CFD}" name="שם המנפיק/שם נייר ערך" dataDxfId="324"/>
    <tableColumn id="2" xr3:uid="{9EDA0CE8-9B76-4624-A81E-03F227C2670A}" name="מספר ני&quot;ע" dataDxfId="323"/>
    <tableColumn id="3" xr3:uid="{84AB9F52-A304-41FD-AD92-5DC0FED955E4}" name="נכס הבסיס" dataDxfId="322"/>
    <tableColumn id="4" xr3:uid="{28C0FB7E-8F8A-44C8-94DB-F11CAD835EFE}" name="דירוג" dataDxfId="321"/>
    <tableColumn id="5" xr3:uid="{BC202AD3-F791-4DF7-85FB-AE97B916C24D}" name="שם מדרג" dataDxfId="320"/>
    <tableColumn id="6" xr3:uid="{C1A0151E-EFB4-4099-B14D-9232B04B4CFF}" name="תאריך רכישה" dataDxfId="319"/>
    <tableColumn id="7" xr3:uid="{6D6DEF91-A9D4-45E6-AAEF-493EE04D71CC}" name="מח&quot;מ" dataDxfId="318"/>
    <tableColumn id="8" xr3:uid="{83090D0A-60D0-4065-ACE4-D3535A20C28A}" name="סוג מטבע" dataDxfId="317"/>
    <tableColumn id="9" xr3:uid="{58C1262B-0834-4C25-9205-601BE2773821}" name="שיעור ריבית" dataDxfId="316"/>
    <tableColumn id="10" xr3:uid="{F09738F8-7BD9-4327-8C81-BF2B768B6087}" name="תשואה לפידיון" dataDxfId="315"/>
    <tableColumn id="11" xr3:uid="{6516C420-71D4-4A8D-A5D9-3A2A57C8FF72}" name="ערך נקוב****" dataDxfId="314"/>
    <tableColumn id="12" xr3:uid="{4A26E18C-5BFE-4A12-835A-5AFC9C83E0E1}" name="שער***" dataDxfId="313"/>
    <tableColumn id="13" xr3:uid="{84B3E4FB-5190-4707-99C9-4A69C4560EA6}" name="שווי שוק" dataDxfId="312"/>
    <tableColumn id="14" xr3:uid="{00FC68B8-40FE-444E-99FC-E0ADD5CE80A3}" name="שעור מערך נקוב מונפק" dataDxfId="311"/>
    <tableColumn id="15" xr3:uid="{CABE22D1-93F7-428C-874A-417333F9F67A}" name="שעור מנכסי אפיק ההשקעה" dataDxfId="310"/>
    <tableColumn id="16" xr3:uid="{FE47673C-702C-4274-A6FF-20D08285F7C8}" name="שעור מסך נכסי השקעה**" dataDxfId="30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BBFB477-52FD-4D9E-B979-AF0372636DB7}" name="RowTitleRegion1.a1.b4.1" displayName="_RowTitleRegion1.a1.b4.1_9" ref="A1:B4" totalsRowShown="0" headerRowDxfId="308" tableBorderDxfId="307" headerRowCellStyle="Normal_2007-16618">
  <autoFilter ref="A1:B4" xr:uid="{5BBFB477-52FD-4D9E-B979-AF0372636DB7}">
    <filterColumn colId="0" hiddenButton="1"/>
    <filterColumn colId="1" hiddenButton="1"/>
  </autoFilter>
  <tableColumns count="2">
    <tableColumn id="1" xr3:uid="{2EA8EC0C-EF97-4DBA-B470-B6446BA1188C}" name="תאריך הדיווח" dataDxfId="306" dataCellStyle="Normal_2007-16618"/>
    <tableColumn id="2" xr3:uid="{3DE60332-1DB0-4899-93CF-B0936C83FA2F}" name="31/12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BF42785-F162-4C9E-93DE-E4CBC8017F3C}" name="TitleRegion1.a6.o12.1" displayName="TitleRegion1.a6.o12.1" ref="A6:O12" totalsRowShown="0" headerRowDxfId="305" dataDxfId="303" headerRowBorderDxfId="304" tableBorderDxfId="302">
  <autoFilter ref="A6:O12" xr:uid="{FBF42785-F162-4C9E-93DE-E4CBC8017F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52F5EE6-07E6-4085-83F8-5098C65DDB11}" name="שם המנפיק/שם נייר ערך" dataDxfId="301"/>
    <tableColumn id="2" xr3:uid="{EAC1BFE8-DE25-4D05-A724-33135AA6716D}" name="מספר ני&quot;ע" dataDxfId="300"/>
    <tableColumn id="3" xr3:uid="{07DF755C-1A96-47E7-ACBB-3A2912F299F6}" name="דירוג" dataDxfId="299"/>
    <tableColumn id="4" xr3:uid="{C6D452B1-90AC-40D9-AB4A-F18253220ADC}" name="שם מדרג" dataDxfId="298"/>
    <tableColumn id="5" xr3:uid="{7682EB18-A9F7-4B56-9A4D-6C19125C5597}" name="תאריך רכישה" dataDxfId="297"/>
    <tableColumn id="6" xr3:uid="{48837797-0F1F-4067-9A42-3D9C85AEAE8F}" name="מח&quot;מ" dataDxfId="296"/>
    <tableColumn id="7" xr3:uid="{475FBBDC-D916-4BEC-9DB0-D53D8CB2D6F0}" name="סוג מטבע" dataDxfId="295"/>
    <tableColumn id="8" xr3:uid="{FDBB26F4-C166-45B8-81FA-E4C6BF943BAA}" name="שיעור ריבית" dataDxfId="294"/>
    <tableColumn id="9" xr3:uid="{90E1E730-E318-4633-AC6C-AD896D10FC55}" name="תשואה לפידיון" dataDxfId="293"/>
    <tableColumn id="10" xr3:uid="{DBC850E1-7B05-49B6-B697-5EAEA83C23A5}" name="ערך נקוב****" dataDxfId="292"/>
    <tableColumn id="11" xr3:uid="{61B71F30-FB76-4491-AE87-5D6B3ABC44CA}" name="שער***" dataDxfId="291"/>
    <tableColumn id="12" xr3:uid="{59E5E2AD-91F3-4D42-BA03-02B0EF1A1478}" name="שווי הוגן" dataDxfId="290"/>
    <tableColumn id="13" xr3:uid="{07CB3CFC-3A27-44EB-914F-9D127FE4B179}" name="שעור מערך נקוב מונפק" dataDxfId="289"/>
    <tableColumn id="14" xr3:uid="{F07E9D2B-3107-40AE-9F00-BC123DEABF1C}" name="שעור מנכסי אפיק ההשקעה" dataDxfId="288"/>
    <tableColumn id="15" xr3:uid="{A9D94743-E6CB-4ED4-959D-536C96394A07}" name="שעור מסך נכסי השקעה**" dataDxfId="28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B1BD9C-2E84-4456-885E-2B577CA9CF29}" name="RowTitleRegion1.a1.b4.1" displayName="_RowTitleRegion1.a1.b4.1_10" ref="A1:B4" totalsRowShown="0" headerRowDxfId="286" tableBorderDxfId="285" headerRowCellStyle="Normal_2007-16618">
  <autoFilter ref="A1:B4" xr:uid="{EEB1BD9C-2E84-4456-885E-2B577CA9CF29}">
    <filterColumn colId="0" hiddenButton="1"/>
    <filterColumn colId="1" hiddenButton="1"/>
  </autoFilter>
  <tableColumns count="2">
    <tableColumn id="1" xr3:uid="{A224B2B5-2A5D-44B2-9D27-6753996A8870}" name="תאריך הדיווח" dataDxfId="284" dataCellStyle="Normal_2007-16618"/>
    <tableColumn id="2" xr3:uid="{A1960217-7D31-4A2D-8970-919F2D887C4F}" name="31/12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01A1A5A-428D-4333-A6DC-CF1516F0C21C}" name="TitleRegion1.a6.r13.1" displayName="TitleRegion1.a6.r13.1" ref="A6:R13" totalsRowShown="0" headerRowDxfId="283" dataDxfId="281" headerRowBorderDxfId="282" tableBorderDxfId="280">
  <autoFilter ref="A6:R13" xr:uid="{601A1A5A-428D-4333-A6DC-CF1516F0C2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8BCF845-2D6B-4BDE-BBF6-68DB4F44F801}" name="שם המנפיק/שם נייר ערך" dataDxfId="279"/>
    <tableColumn id="2" xr3:uid="{EEAF7E88-CBEE-44AE-9436-84095A5B1880}" name="מספר ני&quot;ע" dataDxfId="278"/>
    <tableColumn id="3" xr3:uid="{DC05B116-BE0A-453B-829C-5820FC22E729}" name="ספק המידע" dataDxfId="277"/>
    <tableColumn id="4" xr3:uid="{A3CF908D-4E1C-4C4F-ABB5-FF93815D2A34}" name="מספר מנפיק" dataDxfId="276"/>
    <tableColumn id="5" xr3:uid="{0C0FF39B-01FC-4124-8433-7623E84101C7}" name="ענף מסחר" dataDxfId="275"/>
    <tableColumn id="6" xr3:uid="{61E9BC3F-D657-4E82-8D1F-8ECD31ED73AF}" name="דירוג" dataDxfId="274"/>
    <tableColumn id="7" xr3:uid="{853A5FB4-44F8-4E8D-A449-96A86CFA0518}" name="שם מדרג" dataDxfId="273"/>
    <tableColumn id="8" xr3:uid="{BAB83FF0-CD2B-4939-9CE2-68FF2B6E91F5}" name="תאריך רכישה" dataDxfId="272"/>
    <tableColumn id="9" xr3:uid="{AB5A965D-8545-4027-9086-B4261DD5DD30}" name="מח&quot;מ" dataDxfId="271"/>
    <tableColumn id="10" xr3:uid="{BDB7EAB3-F736-474E-A9FC-BC817180624C}" name="סוג מטבע" dataDxfId="270"/>
    <tableColumn id="11" xr3:uid="{66748F2B-4E15-48C1-8C9A-9859D64CABA8}" name="שיעור ריבית" dataDxfId="269"/>
    <tableColumn id="12" xr3:uid="{E8687CD6-B71C-4159-AC63-80E7F97932F2}" name="תשואה לפידיון" dataDxfId="268"/>
    <tableColumn id="13" xr3:uid="{276B1B80-9C15-4BEA-A667-90CDA33BBDA4}" name="ערך נקוב****" dataDxfId="267"/>
    <tableColumn id="14" xr3:uid="{B03F90AE-50A5-411C-AD45-22F7BE850E4C}" name="שער***" dataDxfId="266"/>
    <tableColumn id="15" xr3:uid="{D956BE12-CDE9-4C9D-87A1-E3F28E6AC080}" name="שווי הוגן" dataDxfId="265"/>
    <tableColumn id="16" xr3:uid="{05003432-4FD5-486C-A2CD-EF4E5FDEF840}" name="שעור מערך נקוב מונפק" dataDxfId="264"/>
    <tableColumn id="17" xr3:uid="{155BE219-F5EE-4BB5-B659-612D4168C82F}" name="שעור מנכסי אפיק ההשקעה" dataDxfId="263"/>
    <tableColumn id="18" xr3:uid="{9971F415-2BB9-4165-AA7A-5F4998F116F5}" name="שעור מסך נכסי השקעה**" dataDxfId="262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5159184-560B-4A06-B7AF-A8266DD3C622}" name="RowTitleRegion1.a1.b4.1" displayName="_RowTitleRegion1.a1.b4.1_11" ref="A1:B4" totalsRowShown="0" headerRowDxfId="261" tableBorderDxfId="260" headerRowCellStyle="Normal_2007-16618">
  <autoFilter ref="A1:B4" xr:uid="{15159184-560B-4A06-B7AF-A8266DD3C622}">
    <filterColumn colId="0" hiddenButton="1"/>
    <filterColumn colId="1" hiddenButton="1"/>
  </autoFilter>
  <tableColumns count="2">
    <tableColumn id="1" xr3:uid="{AFBEAF72-709E-4D8A-A110-2ECEA403B849}" name="תאריך הדיווח" dataDxfId="259" dataCellStyle="Normal_2007-16618"/>
    <tableColumn id="2" xr3:uid="{2C5CEC02-4473-4C90-96DA-2D5F092B3E58}" name="31/12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2681DD3-08FD-4FF1-B739-318B1E039FE7}" name="TitleRegion1.a6.r13.1" displayName="TitleRegion1.a6.r13.1_" ref="A6:R13" totalsRowShown="0" headerRowDxfId="258" dataDxfId="256" headerRowBorderDxfId="257" tableBorderDxfId="255">
  <autoFilter ref="A6:R13" xr:uid="{72681DD3-08FD-4FF1-B739-318B1E039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56005B1-FD97-4F1B-8B94-E0F0B0418602}" name="שם המנפיק/שם נייר ערך" dataDxfId="254"/>
    <tableColumn id="2" xr3:uid="{58A21430-5AA0-47F3-8006-C0CDCBD661D1}" name="מספר ני&quot;ע" dataDxfId="253"/>
    <tableColumn id="3" xr3:uid="{1E37D095-4A3C-4AA3-9456-EB2BE3548B93}" name="ספק המידע" dataDxfId="252"/>
    <tableColumn id="4" xr3:uid="{47EE9013-B96F-43A1-B7C6-F099ADFD39F8}" name="מספר מנפיק" dataDxfId="251"/>
    <tableColumn id="5" xr3:uid="{A64F50EC-BFD2-4165-8932-82633FE0DFB0}" name="ענף מסחר" dataDxfId="250"/>
    <tableColumn id="6" xr3:uid="{6BC98C0D-343B-43B2-870C-6AF3CFD4502D}" name="דירוג" dataDxfId="249"/>
    <tableColumn id="7" xr3:uid="{7D1D8141-6675-4798-8B41-0AA8CFD3E099}" name="שם מדרג" dataDxfId="248"/>
    <tableColumn id="8" xr3:uid="{302B8383-5BA9-44D8-BE84-3E9CFB4A391F}" name="תאריך רכישה" dataDxfId="247"/>
    <tableColumn id="9" xr3:uid="{01443EBB-7F0F-42B1-991E-A2CF8351574E}" name="מח&quot;מ" dataDxfId="246"/>
    <tableColumn id="10" xr3:uid="{86C9EB8E-995D-46EE-AD37-124C6BDCF078}" name="סוג מטבע" dataDxfId="245"/>
    <tableColumn id="11" xr3:uid="{685B25A7-B8F0-45CA-91D3-A846071FC428}" name="שיעור ריבית" dataDxfId="244"/>
    <tableColumn id="12" xr3:uid="{159CA68B-27C7-43D6-8C56-DFD510DCFB80}" name="תשואה לפידיון" dataDxfId="243"/>
    <tableColumn id="13" xr3:uid="{0BD6697B-7917-4DA7-B0CC-EC2B148F28C5}" name="ערך נקוב****" dataDxfId="242"/>
    <tableColumn id="14" xr3:uid="{01D915DE-BA30-4C47-827F-C823BB87228D}" name="שער***" dataDxfId="241"/>
    <tableColumn id="15" xr3:uid="{78627364-C7E5-4C1A-A0B6-D39F9D54F7C2}" name="שווי הוגן" dataDxfId="240"/>
    <tableColumn id="16" xr3:uid="{B5C63B39-9C58-425D-9EB9-F6002D6F3FB9}" name="שעור מערך נקוב מונפק" dataDxfId="239"/>
    <tableColumn id="17" xr3:uid="{1F985C64-1A22-49A2-B961-79EC831B14BD}" name="שעור מנכסי אפיק ההשקעה" dataDxfId="238"/>
    <tableColumn id="18" xr3:uid="{47E023A0-4E5B-49E4-BADF-487AF6ED9B63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3A0C678-68A3-40BB-AC3E-E6CD242B6B60}" name="RowTitleRegion1.a1.b4.1" displayName="_RowTitleRegion1.a1.b4.1_12" ref="A1:B4" totalsRowShown="0" headerRowDxfId="236" tableBorderDxfId="235" headerRowCellStyle="Normal_2007-16618">
  <autoFilter ref="A1:B4" xr:uid="{93A0C678-68A3-40BB-AC3E-E6CD242B6B60}">
    <filterColumn colId="0" hiddenButton="1"/>
    <filterColumn colId="1" hiddenButton="1"/>
  </autoFilter>
  <tableColumns count="2">
    <tableColumn id="1" xr3:uid="{EE75F523-9C9B-4A95-B20D-7637CD041941}" name="תאריך הדיווח" dataDxfId="234" dataCellStyle="Normal_2007-16618"/>
    <tableColumn id="2" xr3:uid="{27E4B6B1-7F41-4B39-AA3C-539FFB80DF16}" name="31/12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ECC8DE8-8199-4104-82D3-F56A522E7F3F}" name="TitleRegion1.a6.l13.1" displayName="TitleRegion1.a6.l13.1" ref="A6:L13" totalsRowShown="0" headerRowDxfId="233" dataDxfId="231" headerRowBorderDxfId="232" tableBorderDxfId="230">
  <autoFilter ref="A6:L13" xr:uid="{4ECC8DE8-8199-4104-82D3-F56A522E7F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BBC7228-D1CB-4906-949E-E235FC069C35}" name="שם המנפיק/שם נייר ערך" dataDxfId="229"/>
    <tableColumn id="2" xr3:uid="{8719562A-690A-4BCE-BB6B-96F994055A62}" name="מספר ני&quot;ע" dataDxfId="228"/>
    <tableColumn id="3" xr3:uid="{B43D91D0-36A4-44F2-8001-F633A6892F71}" name="ספק המידע" dataDxfId="227"/>
    <tableColumn id="4" xr3:uid="{EB6D4585-558E-49A1-AE15-087CB0179048}" name="מספר מנפיק" dataDxfId="226"/>
    <tableColumn id="5" xr3:uid="{BB842B38-9D60-4E81-8D9C-DBC0FED3B93B}" name="ענף מסחר" dataDxfId="225"/>
    <tableColumn id="6" xr3:uid="{361275D8-2237-4EA1-AAF8-1B118A1C6103}" name="סוג מטבע" dataDxfId="224"/>
    <tableColumn id="7" xr3:uid="{1B45E38C-B50E-4FA0-94C4-F9B402D034CF}" name="ערך נקוב****" dataDxfId="223"/>
    <tableColumn id="8" xr3:uid="{11244B2F-E5B4-412C-B828-3DA6C74C5C69}" name="שער***" dataDxfId="222"/>
    <tableColumn id="9" xr3:uid="{5F65224E-079D-43B0-B976-403E54DFC7EC}" name="שווי הוגן" dataDxfId="221"/>
    <tableColumn id="10" xr3:uid="{289CC9EB-35C8-41FD-BC43-D3F332B6245A}" name="שעור מערך נקוב מונפק" dataDxfId="220"/>
    <tableColumn id="11" xr3:uid="{EBD0300B-6A02-4582-B83D-AB4DB857D0C2}" name="שעור מנכסי אפיק ההשקעה" dataDxfId="219"/>
    <tableColumn id="12" xr3:uid="{58C5D4C1-9D3A-4198-B6C4-1B2A6CC681C1}" name="שעור מסך נכסי השקעה**" dataDxfId="218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F307F29-0D86-4910-ABC9-47C5FC0E8D64}" name="RowTitleRegion1.a1.b4.1" displayName="_RowTitleRegion1.a1.b4.1_13" ref="A1:B4" totalsRowShown="0" headerRowDxfId="217" tableBorderDxfId="216" headerRowCellStyle="Normal_2007-16618">
  <autoFilter ref="A1:B4" xr:uid="{3F307F29-0D86-4910-ABC9-47C5FC0E8D64}">
    <filterColumn colId="0" hiddenButton="1"/>
    <filterColumn colId="1" hiddenButton="1"/>
  </autoFilter>
  <tableColumns count="2">
    <tableColumn id="1" xr3:uid="{DC7A89A2-C3DA-452F-905E-6919352EB627}" name="תאריך הדיווח" dataDxfId="215" dataCellStyle="Normal_2007-16618"/>
    <tableColumn id="2" xr3:uid="{BFB5C79D-34E7-4773-A679-9FAB025C85F0}" name="31/12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E7F2EBF-8D97-4E76-A592-177B84C23215}" name="TitleRegion1.a6.j12.1" displayName="TitleRegion1.a6.j12.1" ref="A6:J12" totalsRowShown="0" headerRowDxfId="214" dataDxfId="212" headerRowBorderDxfId="213" tableBorderDxfId="211">
  <autoFilter ref="A6:J12" xr:uid="{CE7F2EBF-8D97-4E76-A592-177B84C232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213E6E-0937-40FD-8146-42D3DA7D0171}" name="שם המנפיק/שם נייר ערך" dataDxfId="210"/>
    <tableColumn id="2" xr3:uid="{31F039FB-CB09-4F7D-B2BB-A5D9B68506FD}" name="מספר ני&quot;ע" dataDxfId="209"/>
    <tableColumn id="3" xr3:uid="{3224F319-5CF4-4DA5-A454-1782137F1F89}" name="סוג מטבע" dataDxfId="208"/>
    <tableColumn id="4" xr3:uid="{5A7F9B3D-58D5-42D1-8CE1-639ED36132A1}" name="תאריך רכישה" dataDxfId="207"/>
    <tableColumn id="5" xr3:uid="{9371DD5F-9AB1-4667-84FE-18D6C7B28F07}" name="ערך נקוב****" dataDxfId="206"/>
    <tableColumn id="6" xr3:uid="{6D691ABE-6C34-4B08-A73E-96F646C6940D}" name="שער***" dataDxfId="205"/>
    <tableColumn id="7" xr3:uid="{ACC65812-4EA9-403E-9FB4-B98614D7FF7D}" name="שווי הוגן" dataDxfId="204"/>
    <tableColumn id="8" xr3:uid="{4BCC0CCE-C969-4C26-A3EE-DD676C8B9984}" name="שעור מערך נקוב מונפק" dataDxfId="203"/>
    <tableColumn id="9" xr3:uid="{9D646C6F-CDD8-4894-B7C4-EBF13808FB63}" name="שעור מנכסי אפיק ההשקעה" dataDxfId="202"/>
    <tableColumn id="10" xr3:uid="{8174F945-7F5A-4F60-9B88-0F2C49F40BCE}" name="שעור מסך נכסי השקעה**" dataDxfId="201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ACF86CD-D6D2-4D6C-8A5D-A17684F5D0D5}" name="RowTitleRegion1.a1.b4.1" displayName="_RowTitleRegion1.a1.b4.1_14" ref="A1:B4" totalsRowShown="0" headerRowDxfId="200" tableBorderDxfId="199" headerRowCellStyle="Normal_2007-16618">
  <autoFilter ref="A1:B4" xr:uid="{1ACF86CD-D6D2-4D6C-8A5D-A17684F5D0D5}">
    <filterColumn colId="0" hiddenButton="1"/>
    <filterColumn colId="1" hiddenButton="1"/>
  </autoFilter>
  <tableColumns count="2">
    <tableColumn id="1" xr3:uid="{090EAFE7-7B88-4EA1-84B9-7C1749629C98}" name="תאריך הדיווח" dataDxfId="198" dataCellStyle="Normal_2007-16618"/>
    <tableColumn id="2" xr3:uid="{563C0E9C-AA00-4CC4-B1C9-990A2A68D801}" name="31/12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A521AE0-4BDA-4657-A7C4-552A01340EA9}" name="TitleRegion1.a6.k9.1" displayName="TitleRegion1.a6.k9.1" ref="A6:K9" totalsRowShown="0" headerRowDxfId="197" headerRowBorderDxfId="196" tableBorderDxfId="195">
  <autoFilter ref="A6:K9" xr:uid="{DA521AE0-4BDA-4657-A7C4-552A01340E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14CFA41-D0BA-4598-A067-5530EF4505F8}" name="שם המנפיק/שם נייר ערך"/>
    <tableColumn id="2" xr3:uid="{A8089233-1470-47D7-9A24-6C6BBE8F411A}" name="מספר ני&quot;ע"/>
    <tableColumn id="3" xr3:uid="{DEFBC05C-6CCD-4A63-8DE7-1CB4FC5EF145}" name="ענף מסחר"/>
    <tableColumn id="4" xr3:uid="{7B05D0D6-B225-4589-B367-4E38472FF6EF}" name="סוג מטבע"/>
    <tableColumn id="5" xr3:uid="{58D6C0DF-F84B-4509-9D6D-722D6F4A0929}" name="תאריך רכישה"/>
    <tableColumn id="6" xr3:uid="{E480C54E-04C8-4FE0-962B-B8AEC8C70F48}" name="ערך נקוב****"/>
    <tableColumn id="7" xr3:uid="{757FCE7E-7D76-4632-9FBB-EC7D8DF6F1FC}" name="שער***"/>
    <tableColumn id="8" xr3:uid="{87558C14-A989-4E94-BFA4-308BDA0C8A44}" name="שווי הוגן"/>
    <tableColumn id="9" xr3:uid="{D48C96B7-54F5-4DFA-97F3-827FA33DAEF7}" name="שעור מערך נקוב מונפק"/>
    <tableColumn id="10" xr3:uid="{FFEB160F-362E-4183-9BAF-3346DCC6DF22}" name="שעור מנכסי אפיק ההשקעה"/>
    <tableColumn id="11" xr3:uid="{F2F881CA-ACB5-4AAD-84D5-7715464841D6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626AC46-C8B6-48C1-9DFB-3FEADC42DACB}" name="RowTitleRegion1.a1.b4.1" displayName="_RowTitleRegion1.a1.b4.1_15" ref="A1:B4" totalsRowShown="0" headerRowDxfId="194" tableBorderDxfId="193" headerRowCellStyle="Normal_2007-16618">
  <autoFilter ref="A1:B4" xr:uid="{1626AC46-C8B6-48C1-9DFB-3FEADC42DACB}">
    <filterColumn colId="0" hiddenButton="1"/>
    <filterColumn colId="1" hiddenButton="1"/>
  </autoFilter>
  <tableColumns count="2">
    <tableColumn id="1" xr3:uid="{2F3761BD-5065-48E4-A7BE-FF94B2B06732}" name="תאריך הדיווח" dataDxfId="192" dataCellStyle="Normal_2007-16618"/>
    <tableColumn id="2" xr3:uid="{105C9333-09BA-445E-83E4-54FFBB4C7347}" name="31/12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C164216-34F0-41FF-AF3A-6AE63F298906}" name="TitleRegion1.a6.k13.1" displayName="_TitleRegion1.a6.k13.1" ref="A6:K13" totalsRowShown="0" headerRowDxfId="191" dataDxfId="189" headerRowBorderDxfId="190" tableBorderDxfId="188">
  <autoFilter ref="A6:K13" xr:uid="{BC164216-34F0-41FF-AF3A-6AE63F2989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291C32F-541D-41DD-94E7-FE854ADF2EBF}" name="שם המנפיק/שם נייר ערך" dataDxfId="187"/>
    <tableColumn id="2" xr3:uid="{D7AE2167-4D08-49C3-B424-894C3B37DA59}" name="מספר ני&quot;ע" dataDxfId="186"/>
    <tableColumn id="3" xr3:uid="{64AD9F78-5511-40CC-8C94-212AAAA6438A}" name="ענף מסחר" dataDxfId="185"/>
    <tableColumn id="4" xr3:uid="{5118F37E-022A-400E-93AC-0109F6E849B9}" name="סוג מטבע" dataDxfId="184"/>
    <tableColumn id="5" xr3:uid="{EC103AA5-48EF-46C7-9E36-3D626E22ADEA}" name="תאריך רכישה" dataDxfId="183"/>
    <tableColumn id="6" xr3:uid="{41209BD4-EE3A-4D5F-84A9-CCDE597DC4D9}" name="ערך נקוב****" dataDxfId="182"/>
    <tableColumn id="7" xr3:uid="{ACE67A2C-C412-4D7D-84B2-E4A5B0525944}" name="שער***" dataDxfId="181"/>
    <tableColumn id="8" xr3:uid="{BD119A49-5C25-458B-885B-366EA971C0B2}" name="שווי הוגן" dataDxfId="180"/>
    <tableColumn id="9" xr3:uid="{A6DE8200-5091-4ECB-A3AD-A0AD83C85C3A}" name="שעור מערך נקוב מונפק" dataDxfId="179"/>
    <tableColumn id="10" xr3:uid="{866609A8-FEEA-471E-B494-D0CA5135E001}" name="שעור מנכסי אפיק ההשקעה" dataDxfId="178"/>
    <tableColumn id="11" xr3:uid="{EE861CF0-4C25-4BED-9C3A-A74BC1C5C1C6}" name="שעור מסך נכסי השקעה**" dataDxfId="177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51084FE-619D-412A-A8A1-C2E41BBF17BB}" name="RowTitleRegion1.a1.b4.1" displayName="_RowTitleRegion1.a1.b4.1_16" ref="A1:B4" totalsRowShown="0" headerRowDxfId="176" tableBorderDxfId="175" headerRowCellStyle="Normal_2007-16618">
  <autoFilter ref="A1:B4" xr:uid="{E51084FE-619D-412A-A8A1-C2E41BBF17BB}">
    <filterColumn colId="0" hiddenButton="1"/>
    <filterColumn colId="1" hiddenButton="1"/>
  </autoFilter>
  <tableColumns count="2">
    <tableColumn id="1" xr3:uid="{13B46761-27CD-4BA7-ACBA-23437334F780}" name="תאריך הדיווח" dataDxfId="174" dataCellStyle="Normal_2007-16618"/>
    <tableColumn id="2" xr3:uid="{41341008-7B54-4406-84FF-697FE74F6546}" name="31/12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5441479-7E17-42D8-B3F1-23F187BBB5BF}" name="TitleRegion1.a6.j33.1" displayName="TitleRegion1.a6.j33.1" ref="A6:J33" totalsRowShown="0" headerRowDxfId="173" dataDxfId="171" headerRowBorderDxfId="172" tableBorderDxfId="170">
  <autoFilter ref="A6:J33" xr:uid="{F5441479-7E17-42D8-B3F1-23F187BBB5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26CD05A-D4D2-4B32-B229-76CD6E064F54}" name="שם המנפיק/שם נייר ערך" dataDxfId="169"/>
    <tableColumn id="2" xr3:uid="{675CD4B0-BCDE-4F98-8944-758CE5D33879}" name="מספר ני&quot;ע" dataDxfId="168"/>
    <tableColumn id="3" xr3:uid="{A3B5D5DC-3B5E-45F9-ABA1-A259AD1D7792}" name="ענף מסחר" dataDxfId="167"/>
    <tableColumn id="4" xr3:uid="{7D028C8F-71A0-4D92-B17E-F7294E044350}" name="סוג מטבע" dataDxfId="166"/>
    <tableColumn id="5" xr3:uid="{1F6B9DDD-6882-4461-A7A2-F00D9BA3E9F4}" name="תאריך רכישה" dataDxfId="165"/>
    <tableColumn id="6" xr3:uid="{4B8096E5-DA21-46B7-A1DA-74143970DD05}" name="ערך נקוב****" dataDxfId="164"/>
    <tableColumn id="7" xr3:uid="{45BE804F-C868-4DA6-9B58-0EC339798ACB}" name="שער***" dataDxfId="163"/>
    <tableColumn id="8" xr3:uid="{E6D86EA9-2125-4E6A-B721-24EA8E488F2C}" name="שווי הוגן" dataDxfId="162"/>
    <tableColumn id="9" xr3:uid="{5B6B0CE5-B268-4C20-8F3C-7C73A86F8F6F}" name="שעור מנכסי אפיק ההשקעה" dataDxfId="161"/>
    <tableColumn id="10" xr3:uid="{4A6132CD-BF20-4076-83F5-1052E0239240}" name="שעור מסך נכסי השקעה**" dataDxfId="16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2ABA49B-99F3-4B82-83D6-0E908BB23688}" name="RowTitleRegion1.a1.b4.1" displayName="_RowTitleRegion1.a1.b4.1_17" ref="A1:B4" totalsRowShown="0" headerRowDxfId="159" tableBorderDxfId="158" headerRowCellStyle="Normal_2007-16618">
  <autoFilter ref="A1:B4" xr:uid="{F2ABA49B-99F3-4B82-83D6-0E908BB23688}">
    <filterColumn colId="0" hiddenButton="1"/>
    <filterColumn colId="1" hiddenButton="1"/>
  </autoFilter>
  <tableColumns count="2">
    <tableColumn id="1" xr3:uid="{15B48738-296E-42B8-A435-728272F7F8E6}" name="תאריך הדיווח" dataDxfId="157" dataCellStyle="Normal_2007-16618"/>
    <tableColumn id="2" xr3:uid="{F12E4AD8-9DE2-4054-AE34-E8E353A53354}" name="31/12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F0D8169-4645-479D-AB64-38BB6E1516E1}" name="TitleRegion1.a6.p13.1" displayName="TitleRegion1.a6.p13.1_" ref="A6:P13" totalsRowShown="0" headerRowDxfId="156" dataDxfId="154" headerRowBorderDxfId="155" tableBorderDxfId="153">
  <autoFilter ref="A6:P13" xr:uid="{3F0D8169-4645-479D-AB64-38BB6E1516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B15F41ED-39BE-4036-B621-D1C68C0927A5}" name="שם המנפיק/שם נייר ערך" dataDxfId="152"/>
    <tableColumn id="2" xr3:uid="{188F1EF1-DDC2-46B0-B5F1-F10DAD140E84}" name="מספר ני&quot;ע" dataDxfId="151"/>
    <tableColumn id="3" xr3:uid="{013DF52F-01A7-480D-BF8A-49863EA8E8B8}" name="נכס הבסיס" dataDxfId="150"/>
    <tableColumn id="4" xr3:uid="{AB84D918-ED65-4488-B9C2-7F76FAF7B63D}" name="דירוג" dataDxfId="149"/>
    <tableColumn id="5" xr3:uid="{CD495049-A47C-4937-9FE1-5C07E9464646}" name="שם מדרג" dataDxfId="148"/>
    <tableColumn id="6" xr3:uid="{9F45086A-BCD5-4C8C-BD55-9D4FF2441B59}" name="תאריך רכישה" dataDxfId="147"/>
    <tableColumn id="7" xr3:uid="{AA203274-2043-4E5B-B6BB-E6148E9E5128}" name="מח&quot;מ" dataDxfId="146"/>
    <tableColumn id="8" xr3:uid="{BCCD4599-644E-4CFE-B9A1-205FABFC253D}" name="סוג מטבע" dataDxfId="145"/>
    <tableColumn id="9" xr3:uid="{1CF0F41F-F370-4281-A966-8340C2212F33}" name="שיעור ריבית" dataDxfId="144"/>
    <tableColumn id="10" xr3:uid="{92FAF4EE-31A0-4E35-BFDA-A996A22C98CD}" name="תשואה לפידיון" dataDxfId="143"/>
    <tableColumn id="11" xr3:uid="{307189DD-E499-46B3-A164-1703D252FD51}" name="ערך נקוב****" dataDxfId="142"/>
    <tableColumn id="12" xr3:uid="{01915A8D-F18D-4BD2-946E-114DF32403F5}" name="שער***" dataDxfId="141"/>
    <tableColumn id="13" xr3:uid="{5695400B-1BE3-40A9-9121-496004A71175}" name="שווי הוגן" dataDxfId="140"/>
    <tableColumn id="14" xr3:uid="{5DE31127-2ACB-4AAF-AF00-7D7B22FC4248}" name="שעור מערך נקוב מונפק" dataDxfId="139"/>
    <tableColumn id="15" xr3:uid="{68BE02BC-0F80-4F5C-AF9E-8BC21D69057C}" name="שעור מנכסי אפיק ההשקעה" dataDxfId="138"/>
    <tableColumn id="16" xr3:uid="{910533ED-6B9B-4512-B40B-229637AC1EEA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39F2332-F100-45EA-AC12-62C3134AFE5F}" name="RowTitleRegion1.a1.b4.1" displayName="_RowTitleRegion1.a1.b4.1_18" ref="A1:B4" totalsRowShown="0" headerRowDxfId="136" tableBorderDxfId="135" headerRowCellStyle="Normal_2007-16618">
  <autoFilter ref="A1:B4" xr:uid="{E39F2332-F100-45EA-AC12-62C3134AFE5F}">
    <filterColumn colId="0" hiddenButton="1"/>
    <filterColumn colId="1" hiddenButton="1"/>
  </autoFilter>
  <tableColumns count="2">
    <tableColumn id="1" xr3:uid="{4F54293C-EFD1-4D72-B273-61A499FDE9A4}" name="תאריך הדיווח" dataDxfId="134" dataCellStyle="Normal_2007-16618"/>
    <tableColumn id="2" xr3:uid="{2F6E8F95-0516-4394-B7B8-AAB441BBF4F1}" name="31/12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720F908-E6F5-4793-AAA1-F04F2041FEE6}" name="TitleRegion1.a5.q12.1" displayName="TitleRegion1.a5.q12.1" ref="A5:Q12" totalsRowShown="0" headerRowDxfId="133" dataDxfId="131" headerRowBorderDxfId="132">
  <autoFilter ref="A5:Q12" xr:uid="{A720F908-E6F5-4793-AAA1-F04F2041FE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1B1F477-8331-4AC6-9F73-503DC76ED4DD}" name="שם המנפיק/שם נייר ערך" dataDxfId="130"/>
    <tableColumn id="2" xr3:uid="{A82744D3-1502-413B-9C94-01E6E1A27D33}" name="קונסורציום כן/לא" dataDxfId="129"/>
    <tableColumn id="3" xr3:uid="{CBA73F23-835D-4A93-AB4D-8571A66F5CA6}" name="מספר ני&quot;ע" dataDxfId="128"/>
    <tableColumn id="4" xr3:uid="{A6BE2D9F-6100-4F16-B323-652E1A716AA1}" name="מספר מנפיק" dataDxfId="127"/>
    <tableColumn id="5" xr3:uid="{BB2DCB38-BA9B-4390-A290-485C353C00E6}" name="דירוג" dataDxfId="126"/>
    <tableColumn id="6" xr3:uid="{6AD626D8-6501-469F-91DE-87508C87DB71}" name="תאריך רכישה" dataDxfId="125"/>
    <tableColumn id="7" xr3:uid="{D8A690EF-B307-4678-B5F5-C6E63961F30F}" name="שם מדרג" dataDxfId="124"/>
    <tableColumn id="8" xr3:uid="{156E735C-8A91-4561-A6B5-B5B3A2D9B2FE}" name="מח&quot;מ" dataDxfId="123"/>
    <tableColumn id="9" xr3:uid="{E5461364-6D58-481B-B172-22B7C2C91F1B}" name="ענף משק" dataDxfId="122"/>
    <tableColumn id="10" xr3:uid="{DCE86E34-F392-4EF7-A509-5FD3E9705221}" name="סוג מטבע" dataDxfId="121"/>
    <tableColumn id="11" xr3:uid="{2AB82E76-5519-4EB2-99CE-3440ACDEA712}" name="שיעור ריבית ממוצע" dataDxfId="120"/>
    <tableColumn id="12" xr3:uid="{902C800D-4711-44CC-9113-8D0029C62B73}" name="תשואה לפידיון" dataDxfId="119"/>
    <tableColumn id="13" xr3:uid="{B871AA40-558C-4F08-B926-55A68B62696F}" name="ערך נקוב****" dataDxfId="118"/>
    <tableColumn id="14" xr3:uid="{EA6A6565-644C-4E65-8591-74C6A06138AA}" name="שער***" dataDxfId="117"/>
    <tableColumn id="15" xr3:uid="{63A7243A-8E59-453D-AE07-2B8085D00271}" name="שווי הוגן" dataDxfId="116"/>
    <tableColumn id="16" xr3:uid="{71173925-1A68-4966-8D64-33687113FFD7}" name="שעור מנכסי אפיק ההשקעה" dataDxfId="115"/>
    <tableColumn id="17" xr3:uid="{E5FF5CD3-9917-480D-BFDF-2F9DDC99D8BD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70C06CF-1516-48A5-A87A-B4D4AFF9A8A1}" name="RowTitleRegion1.a1.b4.1" displayName="_RowTitleRegion1.a1.b4.1_19" ref="A1:B4" totalsRowShown="0" headerRowDxfId="113" tableBorderDxfId="112" headerRowCellStyle="Normal_2007-16618">
  <autoFilter ref="A1:B4" xr:uid="{070C06CF-1516-48A5-A87A-B4D4AFF9A8A1}">
    <filterColumn colId="0" hiddenButton="1"/>
    <filterColumn colId="1" hiddenButton="1"/>
  </autoFilter>
  <tableColumns count="2">
    <tableColumn id="1" xr3:uid="{E28E714B-E18F-433E-8E35-CFA80D16EF35}" name="תאריך הדיווח" dataDxfId="111" dataCellStyle="Normal_2007-16618"/>
    <tableColumn id="2" xr3:uid="{646B3A77-01BC-4296-BA06-C9EEB858C693}" name="31/12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17E89B6-4D1E-4C98-9AA0-B65B4CA5BDC9}" name="TitleRegion1.a5.n12.1" displayName="TitleRegion1.a5.n12.1" ref="A5:N12" totalsRowShown="0" headerRowDxfId="110" dataDxfId="108" headerRowBorderDxfId="109">
  <autoFilter ref="A5:N12" xr:uid="{617E89B6-4D1E-4C98-9AA0-B65B4CA5BD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BCE1968-7E9F-4A57-A788-B418EDA34DFA}" name="שם המנפיק/שם נייר ערך" dataDxfId="107"/>
    <tableColumn id="2" xr3:uid="{45A606C6-EA33-4F36-A208-CC675E9B7B22}" name="מספר ני&quot;ע" dataDxfId="106"/>
    <tableColumn id="3" xr3:uid="{7B2DA507-E9FD-4DD7-801A-03D2982E6BAB}" name="מספר מנפיק" dataDxfId="105"/>
    <tableColumn id="4" xr3:uid="{DCC1B59F-AE5C-4D69-B107-F7549BC1AD68}" name="דירוג" dataDxfId="104"/>
    <tableColumn id="5" xr3:uid="{677AC15F-BDA6-4A6B-B4CD-001C35C9BA7A}" name="שם מדרג" dataDxfId="103"/>
    <tableColumn id="6" xr3:uid="{503695A3-6B4A-4AD8-AB23-DC38AA27BDBF}" name="מח&quot;מ" dataDxfId="102"/>
    <tableColumn id="7" xr3:uid="{98E5FE27-A32C-48C6-9285-87062BBF47F6}" name="סוג מטבע" dataDxfId="101"/>
    <tableColumn id="8" xr3:uid="{60252C34-3B3F-44BB-9B30-3D413AE48C14}" name="תנאי ושיעור ריבית" dataDxfId="100"/>
    <tableColumn id="9" xr3:uid="{E64FE28D-0B55-4285-A70D-F176853293A8}" name="תשואה לפידיון" dataDxfId="99"/>
    <tableColumn id="10" xr3:uid="{9750CCB8-AA88-4386-8072-2323809CF7F3}" name="ערך נקוב****" dataDxfId="98"/>
    <tableColumn id="11" xr3:uid="{8D2EC373-29BC-4359-AE3C-14ED11E4E71D}" name="שער***" dataDxfId="97"/>
    <tableColumn id="12" xr3:uid="{60CBEF9B-D9C1-421F-95DB-05D2821A5779}" name="שווי הוגן" dataDxfId="96"/>
    <tableColumn id="13" xr3:uid="{9DD02C5E-C8CE-40E0-848A-0A5BD1F4F256}" name="שעור מנכסי אפיק ההשקעה" dataDxfId="95"/>
    <tableColumn id="14" xr3:uid="{704BF7A1-1B92-42A9-A9D3-3D87BE22F6A8}" name="שעור מסך נכסי השקעה**" dataDxfId="94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34F0C21-A613-4FF8-831E-1265D4607D70}" name="RowTitleRegion1.a1.b4.1" displayName="_RowTitleRegion1.a1.b4.1_20" ref="A1:B4" totalsRowShown="0" headerRowDxfId="93" tableBorderDxfId="92" headerRowCellStyle="Normal_2007-16618">
  <autoFilter ref="A1:B4" xr:uid="{934F0C21-A613-4FF8-831E-1265D4607D70}">
    <filterColumn colId="0" hiddenButton="1"/>
    <filterColumn colId="1" hiddenButton="1"/>
  </autoFilter>
  <tableColumns count="2">
    <tableColumn id="1" xr3:uid="{DF3842A8-A538-4A29-B747-CE177431B7AF}" name="תאריך הדיווח" dataDxfId="91" dataCellStyle="Normal_2007-16618"/>
    <tableColumn id="2" xr3:uid="{5E641BAE-FBF3-4186-8654-8CB32BCD1D76}" name="31/12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3967F5A-9D20-4FCE-B6C1-3D83FAE2020A}" name="TitleRegion1.a5.i8.1" displayName="TitleRegion1.a5.i8.1" ref="A5:I8" totalsRowShown="0" headerRowDxfId="90" headerRowBorderDxfId="89">
  <autoFilter ref="A5:I8" xr:uid="{43967F5A-9D20-4FCE-B6C1-3D83FAE202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2E1BD0C-0BAD-47CA-BC18-2B3072EB8C89}" name="שם המנפיק/שם נייר ערך"/>
    <tableColumn id="2" xr3:uid="{97611CF7-46CE-46DE-9AC0-5785C14C9DD8}" name="תאריך שערוך אחרון"/>
    <tableColumn id="3" xr3:uid="{6090A74C-2818-49EF-BBB8-495445EA40F6}" name="אופי הנכס"/>
    <tableColumn id="4" xr3:uid="{9566E1D1-F113-4D22-B2C3-F7B017CD37E7}" name="שעור תשואה במהלך התקופה"/>
    <tableColumn id="5" xr3:uid="{76B23B17-D053-44B1-A0E8-794DD91AAC14}" name="סוג מטבע"/>
    <tableColumn id="6" xr3:uid="{E73D2FA2-45DB-4688-9709-936944CA09A7}" name="שווי משוערך"/>
    <tableColumn id="7" xr3:uid="{BCFF9BF0-368E-4CCE-BAC1-72A0559C2886}" name="שעור מנכסי אפיק ההשקעה"/>
    <tableColumn id="8" xr3:uid="{0819A7D7-E55A-48D9-AADB-8894A9F91761}" name="שעור מסך נכסי השקעה"/>
    <tableColumn id="9" xr3:uid="{98795D86-8CD8-4D3C-9443-E2C1F644BCAE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0439730-637E-4EFA-852F-9881766F9C1F}" name="RowTitleRegion1.a1.b4.1" displayName="_RowTitleRegion1.a1.b4.1_21" ref="A1:B4" totalsRowShown="0" headerRowDxfId="88" tableBorderDxfId="87" headerRowCellStyle="Normal_2007-16618">
  <autoFilter ref="A1:B4" xr:uid="{70439730-637E-4EFA-852F-9881766F9C1F}">
    <filterColumn colId="0" hiddenButton="1"/>
    <filterColumn colId="1" hiddenButton="1"/>
  </autoFilter>
  <tableColumns count="2">
    <tableColumn id="1" xr3:uid="{D9E61229-A639-4D33-901D-34DDC28469BB}" name="תאריך הדיווח" dataDxfId="86" dataCellStyle="Normal_2007-16618"/>
    <tableColumn id="2" xr3:uid="{0F23FD94-DAA2-4A80-8FA6-25CF3F2ABEDA}" name="31/12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F67358E-BAB3-4C10-AC46-B3BCAE0C09DB}" name="TitleRegion1.a5.j8.1" displayName="TitleRegion1.a5.j8.1" ref="A5:J8" totalsRowShown="0" headerRowDxfId="85" headerRowBorderDxfId="84">
  <autoFilter ref="A5:J8" xr:uid="{5F67358E-BAB3-4C10-AC46-B3BCAE0C09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9926FD3-8522-4E3D-AB36-8A74A54B68D9}" name="שם המנפיק/שם נייר ערך"/>
    <tableColumn id="2" xr3:uid="{D9A4B931-D0BA-44B2-8017-FE76924B9609}" name="מספר מנפיק"/>
    <tableColumn id="3" xr3:uid="{3F0BCC35-E907-405D-BAB5-7F6B375EE8F0}" name="דירוג"/>
    <tableColumn id="4" xr3:uid="{1ACC3417-325F-497D-860B-E962AD135A88}" name="שם המדרג"/>
    <tableColumn id="5" xr3:uid="{313FCF84-0436-43DF-AF97-98178D12CF79}" name="שעור הריבית"/>
    <tableColumn id="6" xr3:uid="{3FD68339-3EDA-4BAC-82C3-7FC609C94FDB}" name="סוג מטבע"/>
    <tableColumn id="7" xr3:uid="{3312E239-81D4-4257-9B24-DF420D48D15C}" name="תשואה לפדיון"/>
    <tableColumn id="8" xr3:uid="{14AE16C5-1136-4AEB-B4DF-64239F506DB4}" name="שווי הוגן"/>
    <tableColumn id="9" xr3:uid="{CE4C545C-86D7-4833-9D4E-BD221646AF71}" name="שעור מנכסי אפיק ההשקעה"/>
    <tableColumn id="10" xr3:uid="{330AF7AE-8304-464B-AE0E-634B5C138857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FF7020A-AD26-46BE-BFDB-6DC4FEC308E6}" name="RowTitleRegion1.a1.b4.1" displayName="_RowTitleRegion1.a1.b4.1_22" ref="A1:B4" totalsRowShown="0" headerRowDxfId="83" tableBorderDxfId="82" headerRowCellStyle="Normal_2007-16618">
  <autoFilter ref="A1:B4" xr:uid="{1FF7020A-AD26-46BE-BFDB-6DC4FEC308E6}">
    <filterColumn colId="0" hiddenButton="1"/>
    <filterColumn colId="1" hiddenButton="1"/>
  </autoFilter>
  <tableColumns count="2">
    <tableColumn id="1" xr3:uid="{0D1495F2-199B-45E4-8E17-026A97055B23}" name="תאריך הדיווח" dataDxfId="81" dataCellStyle="Normal_2007-16618"/>
    <tableColumn id="2" xr3:uid="{4C36A8ED-7F8C-444F-993D-D93500836799}" name="31/12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494B5DB-6AF4-4C45-8C7C-6B3965027EF5}" name="TitleRegion1.a5.j8.1" displayName="TitleRegion1.a5.j8.1_" ref="A5:J8" totalsRowShown="0" headerRowDxfId="80" headerRowBorderDxfId="79">
  <autoFilter ref="A5:J8" xr:uid="{2494B5DB-6AF4-4C45-8C7C-6B3965027E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5044A24-80BB-4BC9-94A9-280F8C9A334B}" name="שם המנפיק/שם נייר ערך"/>
    <tableColumn id="2" xr3:uid="{D5AD5FB9-8C76-4D06-8410-3F3B74C60A14}" name="מספר ני&quot;ע"/>
    <tableColumn id="3" xr3:uid="{F6DBBC26-ED10-4311-B956-D26E5B3831E4}" name="דירוג"/>
    <tableColumn id="4" xr3:uid="{C17D7E8A-BDA5-4E36-A8E3-2AF035237F73}" name="שם המדרג"/>
    <tableColumn id="5" xr3:uid="{44E3EFC5-88BD-49C3-80EC-BCB8B386C56E}" name="שעור הריבית"/>
    <tableColumn id="6" xr3:uid="{B9D60E31-12D7-4725-AF27-7C4EB5EDFFF1}" name="סוג מטבע"/>
    <tableColumn id="7" xr3:uid="{EFB1698A-979D-4CB1-8A35-D1E28E3D6DBE}" name="תשואה לפדיון"/>
    <tableColumn id="8" xr3:uid="{EF2BE0A7-92AE-4ADA-BFB8-2FC1FBB5CF16}" name="שווי הוגן"/>
    <tableColumn id="9" xr3:uid="{56602CE8-8B7E-4A0A-8FDD-30D1E4500449}" name="שעור מנכסי אפיק ההשקעה"/>
    <tableColumn id="10" xr3:uid="{11482473-9D2C-4384-B58D-B19420394723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5BFC3D7-8357-49E0-91CF-113858196BF0}" name="RowTitleRegion1.a1.b4.1" displayName="_RowTitleRegion1.a1.b4.1_23" ref="A1:B4" totalsRowShown="0" headerRowDxfId="78" tableBorderDxfId="77" headerRowCellStyle="Normal_2007-16618">
  <autoFilter ref="A1:B4" xr:uid="{75BFC3D7-8357-49E0-91CF-113858196BF0}">
    <filterColumn colId="0" hiddenButton="1"/>
    <filterColumn colId="1" hiddenButton="1"/>
  </autoFilter>
  <tableColumns count="2">
    <tableColumn id="1" xr3:uid="{CF045B1A-57F5-4D5B-A223-9F9D1B76CCDA}" name="תאריך הדיווח" dataDxfId="76" dataCellStyle="Normal_2007-16618"/>
    <tableColumn id="2" xr3:uid="{A629E4BD-7499-485B-9216-9569A0A8449D}" name="31/12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9F8BFBA-67C5-4C77-ABF2-B5DFF0071B80}" name="TitleRegion1.a5.c8.1" displayName="TitleRegion1.a5.c8.1" ref="A5:C8" totalsRowShown="0" headerRowBorderDxfId="75">
  <autoFilter ref="A5:C8" xr:uid="{39F8BFBA-67C5-4C77-ABF2-B5DFF0071B80}">
    <filterColumn colId="0" hiddenButton="1"/>
    <filterColumn colId="1" hiddenButton="1"/>
    <filterColumn colId="2" hiddenButton="1"/>
  </autoFilter>
  <tableColumns count="3">
    <tableColumn id="1" xr3:uid="{0451F796-D2A8-408A-86CA-5169DC975C2F}" name="שם המנפיק/שם נייר ערך"/>
    <tableColumn id="2" xr3:uid="{8DF04E1A-4560-4D3A-81D8-702CC634A0DB}" name="סכום ההתחייבות"/>
    <tableColumn id="3" xr3:uid="{AA8B9283-9317-4511-A054-FF8D8462B415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8DD2672-54B5-4995-910C-21A8E7BE09A8}" name="RowTitleRegion1.a1.b4.1" displayName="_RowTitleRegion1.a1.b4.1_24" ref="A1:B4" totalsRowShown="0" headerRowDxfId="74" tableBorderDxfId="73" headerRowCellStyle="Normal_2007-16618">
  <autoFilter ref="A1:B4" xr:uid="{98DD2672-54B5-4995-910C-21A8E7BE09A8}">
    <filterColumn colId="0" hiddenButton="1"/>
    <filterColumn colId="1" hiddenButton="1"/>
  </autoFilter>
  <tableColumns count="2">
    <tableColumn id="1" xr3:uid="{CA8699E6-890C-429B-A1DE-D360BA0CF733}" name="תאריך הדיווח" dataDxfId="72" dataCellStyle="Normal_2007-16618"/>
    <tableColumn id="2" xr3:uid="{CD4AA607-F04D-4AAD-8183-0C8B471FCA4C}" name="31/12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35050FD-D03A-4EC6-96BB-24C409A49D25}" name="TitleRegion1.a5.o11.1" displayName="TitleRegion1.a5.o11.1" ref="A5:O11" totalsRowShown="0" headerRowDxfId="71" dataDxfId="69" headerRowBorderDxfId="70" tableBorderDxfId="68">
  <autoFilter ref="A5:O11" xr:uid="{935050FD-D03A-4EC6-96BB-24C409A49D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80D4751-7AF7-448C-8234-757A08B19BE9}" name="שם המנפיק/שם נייר ערך" dataDxfId="67"/>
    <tableColumn id="2" xr3:uid="{DC25EDF0-6B59-43F5-9783-2D01E4083101}" name="מספר ני&quot;ע" dataDxfId="66"/>
    <tableColumn id="3" xr3:uid="{EE4E98D6-DB2C-499A-946F-D0762F94CB59}" name="ענף מסחר" dataDxfId="65"/>
    <tableColumn id="4" xr3:uid="{75B6F959-20B8-47CE-9E61-EB63CED9B1AF}" name="דירוג" dataDxfId="64"/>
    <tableColumn id="5" xr3:uid="{3B7AE663-5141-4FBA-BD47-23E81DFF2E25}" name="שם מדרג" dataDxfId="63"/>
    <tableColumn id="6" xr3:uid="{EF7AA3EB-DF71-4E38-8CF0-9AB0A1680C6D}" name="תאריך רכישה" dataDxfId="62"/>
    <tableColumn id="7" xr3:uid="{056EA509-2A20-4D2F-A203-8A3E59271FC6}" name="מח&quot;מ" dataDxfId="61"/>
    <tableColumn id="8" xr3:uid="{1430D1B3-6995-4C48-A47F-8F01EB54AAE8}" name="סוג מטבע" dataDxfId="60"/>
    <tableColumn id="9" xr3:uid="{89FDF3A2-01DF-4C7D-82BD-596317CAA4B8}" name="שיעור ריבית" dataDxfId="59"/>
    <tableColumn id="10" xr3:uid="{CB5BB0F6-E73F-4E4C-A782-97D12963702A}" name="ריבית אפקטיבית" dataDxfId="58"/>
    <tableColumn id="11" xr3:uid="{D0EC7C5D-8DB0-4D9D-AC42-988FDAC46B5F}" name="ערך נקוב ****" dataDxfId="57"/>
    <tableColumn id="12" xr3:uid="{BDCB151F-0750-4155-A4F5-7CDAE38BD2F4}" name="עלות מתואמת" dataDxfId="56"/>
    <tableColumn id="13" xr3:uid="{80BDF1D8-523E-4E8F-AE8C-B0D8B5573C8C}" name="שעור מערך נקוב מונפק" dataDxfId="55"/>
    <tableColumn id="14" xr3:uid="{DD8CEBEF-FC75-4E25-80A1-A15852666EA5}" name="שעור מנכסי אפיק ההשקעה" dataDxfId="54"/>
    <tableColumn id="15" xr3:uid="{6794F3E5-C535-4BA5-83CC-9107800C7978}" name="שעור מסך נכסי השקעה**" dataDxfId="5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C30DBB4-2181-460E-BFEB-4B73E7E00E2D}" name="RowTitleRegion1.a1.b4.1" displayName="_RowTitleRegion1.a1.b4.1_25" ref="A1:B4" totalsRowShown="0" headerRowDxfId="52" tableBorderDxfId="51" headerRowCellStyle="Normal_2007-16618">
  <autoFilter ref="A1:B4" xr:uid="{9C30DBB4-2181-460E-BFEB-4B73E7E00E2D}">
    <filterColumn colId="0" hiddenButton="1"/>
    <filterColumn colId="1" hiddenButton="1"/>
  </autoFilter>
  <tableColumns count="2">
    <tableColumn id="1" xr3:uid="{68EB1187-FC93-4E83-AB35-CD92CA08405E}" name="תאריך הדיווח" dataDxfId="50" dataCellStyle="Normal_2007-16618"/>
    <tableColumn id="2" xr3:uid="{5C6B05E9-5AC7-4B33-8809-057B63599007}" name="31/12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3DE0CBF-3CA5-42A2-A515-DF66BE30A9E5}" name="TitleRegion1.a5.o11.1" displayName="TitleRegion1.a5.o11.1_" ref="A5:O11" totalsRowShown="0" headerRowDxfId="49" dataDxfId="47" headerRowBorderDxfId="48" tableBorderDxfId="46">
  <autoFilter ref="A5:O11" xr:uid="{53DE0CBF-3CA5-42A2-A515-DF66BE30A9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834FC9D-75A8-4F80-B854-44F7C7969B75}" name="שם המנפיק/שם נייר ערך" dataDxfId="45"/>
    <tableColumn id="2" xr3:uid="{ED9C8DF8-F704-4C80-96AE-5627D153776F}" name="מספר ני&quot;ע" dataDxfId="44"/>
    <tableColumn id="3" xr3:uid="{A85AB740-AAE0-4D4D-A7F8-BE5F2AEF6AC6}" name="ענף מסחר" dataDxfId="43"/>
    <tableColumn id="4" xr3:uid="{0AE1C88D-14D2-4ACD-90A6-24A9968F8E70}" name="דירוג" dataDxfId="42"/>
    <tableColumn id="5" xr3:uid="{6CD84604-8EFC-4FE3-B021-E4108B6D16C3}" name="שם מדרג" dataDxfId="41"/>
    <tableColumn id="6" xr3:uid="{B1F8B12F-D39D-40EA-A8F9-A91576951029}" name="תאריך רכישה" dataDxfId="40"/>
    <tableColumn id="7" xr3:uid="{1BFEFE56-14E2-44C2-B00B-B7CE4425FC7D}" name="מח&quot;מ" dataDxfId="39"/>
    <tableColumn id="8" xr3:uid="{2D924FFB-9DE2-4E64-915A-70D0AC3D37FC}" name="סוג מטבע" dataDxfId="38"/>
    <tableColumn id="9" xr3:uid="{D6B69C2A-BA78-4D23-AC2B-9CCADFA847CD}" name="שיעור ריבית" dataDxfId="37"/>
    <tableColumn id="10" xr3:uid="{B14224D2-6E24-4088-8B64-A8AAA4E3DFB8}" name="ריבית אפקטיבית" dataDxfId="36"/>
    <tableColumn id="11" xr3:uid="{D5FD51FB-C15C-4C8C-9136-3032D468FF72}" name="ערך נקוב****" dataDxfId="35"/>
    <tableColumn id="12" xr3:uid="{8F019E07-48CA-4728-A4EA-FD9822F7BC95}" name="עלות מתואמת" dataDxfId="34"/>
    <tableColumn id="13" xr3:uid="{1E488165-6A05-4DA9-9F2D-CE68C3B79874}" name="שעור מערך נקוב מונפק" dataDxfId="33"/>
    <tableColumn id="14" xr3:uid="{940F8F19-C0CD-4BC1-931D-17DCFE1BC663}" name="שעור מנכסי אפיק ההשקעה" dataDxfId="32"/>
    <tableColumn id="15" xr3:uid="{CB59F309-9254-43D6-874B-27AB5CDF4D98}" name="שעור מסך נכסי השקעה**" dataDxfId="31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6658A85-1326-43B8-B745-E5E3D9B4EB19}" name="RowTitleRegion1.a1.b4.1" displayName="_RowTitleRegion1.a1.b4.1_26" ref="A1:B4" totalsRowShown="0" headerRowDxfId="30" tableBorderDxfId="29" headerRowCellStyle="Normal_2007-16618">
  <autoFilter ref="A1:B4" xr:uid="{56658A85-1326-43B8-B745-E5E3D9B4EB19}">
    <filterColumn colId="0" hiddenButton="1"/>
    <filterColumn colId="1" hiddenButton="1"/>
  </autoFilter>
  <tableColumns count="2">
    <tableColumn id="1" xr3:uid="{BAC5FEFA-D53D-4D34-8A81-DF013BB875B5}" name="תאריך הדיווח" dataDxfId="28" dataCellStyle="Normal_2007-16618"/>
    <tableColumn id="2" xr3:uid="{2941E87C-1346-47A0-B148-58E51ED9DE87}" name="31/12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875EC1B-8570-4FC3-889A-FFC4E689C5EE}" name="TitleRegion1.a5.o11.1" displayName="_TitleRegion1.a5.o11.1" ref="A5:O11" totalsRowShown="0" headerRowDxfId="27" dataDxfId="25" headerRowBorderDxfId="26" tableBorderDxfId="24">
  <autoFilter ref="A5:O11" xr:uid="{1875EC1B-8570-4FC3-889A-FFC4E689C5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2D8B290-205F-487E-AC73-04C93C5EEEDC}" name="שם המנפיק/שם נייר ערך" dataDxfId="23"/>
    <tableColumn id="2" xr3:uid="{6B9702FB-60B1-4BFA-A10C-CE6621E74D57}" name="מספר ני&quot;ע" dataDxfId="22"/>
    <tableColumn id="3" xr3:uid="{CEA69B6B-85EB-4370-A0F8-9B1F16EB1006}" name="ענף מסחר" dataDxfId="21"/>
    <tableColumn id="4" xr3:uid="{552AFE92-3584-480D-A244-1C4D0B6C7BDB}" name="דירוג" dataDxfId="20"/>
    <tableColumn id="5" xr3:uid="{A2AEA56A-C053-495B-BBCA-FC468B7C965D}" name="שם מדרג" dataDxfId="19"/>
    <tableColumn id="6" xr3:uid="{8C5693AC-F122-4111-91BA-B1BC382FD5DD}" name="תאריך רכישה" dataDxfId="18"/>
    <tableColumn id="7" xr3:uid="{14950FB2-B774-4AA9-BCED-05F70F1E437E}" name="מח&quot;מ" dataDxfId="17"/>
    <tableColumn id="8" xr3:uid="{E3FA779A-6C9C-4809-809E-8C6E8BEABF8C}" name="סוג מטבע" dataDxfId="16"/>
    <tableColumn id="9" xr3:uid="{EE8A440E-06B0-4A0C-8F69-AD68A7BA93C8}" name="שיעור ריבית" dataDxfId="15"/>
    <tableColumn id="10" xr3:uid="{D47A070D-733B-4F73-AD5E-0D1D8983E5B9}" name="ריבית אפקטיבית" dataDxfId="14"/>
    <tableColumn id="11" xr3:uid="{70765E5E-CEF5-4473-BD61-CDEF85A05E81}" name="ערך נקוב****" dataDxfId="13"/>
    <tableColumn id="12" xr3:uid="{82811F9A-E30E-4068-B1F6-35B5B297F92B}" name="עלות מתואמת" dataDxfId="12"/>
    <tableColumn id="13" xr3:uid="{0B62EADA-8536-49C9-B54D-3C5C708494C9}" name="שעור מערך נקוב מונפק" dataDxfId="11"/>
    <tableColumn id="14" xr3:uid="{76F15496-F254-4147-B918-98785937B438}" name="שעור מנכסי אפיק ההשקעה" dataDxfId="10"/>
    <tableColumn id="15" xr3:uid="{6F2C3BC1-60D0-4DCF-ACFA-46B39B8E1565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0" sqref="C10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3.28515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107</v>
      </c>
      <c r="C1" s="36" t="s" vm="1">
        <v>165</v>
      </c>
    </row>
    <row r="2" spans="1:4">
      <c r="B2" s="36" t="s">
        <v>106</v>
      </c>
      <c r="C2" s="36" t="s">
        <v>320</v>
      </c>
    </row>
    <row r="3" spans="1:4">
      <c r="B3" s="36" t="s">
        <v>108</v>
      </c>
      <c r="C3" s="36" t="s">
        <v>321</v>
      </c>
    </row>
    <row r="4" spans="1:4">
      <c r="B4" s="36" t="s">
        <v>109</v>
      </c>
      <c r="C4" s="55">
        <v>14245</v>
      </c>
    </row>
    <row r="5" spans="1:4" ht="18.75">
      <c r="A5" s="82" t="s">
        <v>322</v>
      </c>
      <c r="B5" s="81" t="s">
        <v>116</v>
      </c>
      <c r="C5" s="83" t="s">
        <v>323</v>
      </c>
      <c r="D5" s="84" t="s">
        <v>324</v>
      </c>
    </row>
    <row r="6" spans="1:4" s="9" customFormat="1">
      <c r="A6" s="85" t="s">
        <v>322</v>
      </c>
      <c r="B6" s="86" t="s">
        <v>322</v>
      </c>
      <c r="C6" s="18" t="s">
        <v>79</v>
      </c>
      <c r="D6" s="19" t="s">
        <v>77</v>
      </c>
    </row>
    <row r="7" spans="1:4" s="9" customFormat="1">
      <c r="A7" s="85" t="s">
        <v>322</v>
      </c>
      <c r="B7" s="86" t="s">
        <v>322</v>
      </c>
      <c r="C7" s="20" t="s">
        <v>144</v>
      </c>
      <c r="D7" s="21" t="s">
        <v>19</v>
      </c>
    </row>
    <row r="8" spans="1:4" s="10" customFormat="1" ht="20.25">
      <c r="A8" s="87" t="s">
        <v>322</v>
      </c>
      <c r="B8" s="88" t="s">
        <v>322</v>
      </c>
      <c r="C8" s="14" t="s">
        <v>0</v>
      </c>
      <c r="D8" s="22" t="s">
        <v>1</v>
      </c>
    </row>
    <row r="9" spans="1:4" s="10" customFormat="1" ht="20.25">
      <c r="A9" s="87" t="s">
        <v>322</v>
      </c>
      <c r="B9" s="44" t="s">
        <v>115</v>
      </c>
      <c r="C9" s="56">
        <f>C10+C11+C22</f>
        <v>1868.4654535560003</v>
      </c>
      <c r="D9" s="57">
        <f>C9/$C$41</f>
        <v>1</v>
      </c>
    </row>
    <row r="10" spans="1:4">
      <c r="A10" s="32" t="s">
        <v>92</v>
      </c>
      <c r="B10" s="23" t="s">
        <v>117</v>
      </c>
      <c r="C10" s="56">
        <f>מזומנים!I8</f>
        <v>77.008240000000001</v>
      </c>
      <c r="D10" s="57">
        <f t="shared" ref="D10:D11" si="0">C10/$C$41</f>
        <v>4.1214698325537952E-2</v>
      </c>
    </row>
    <row r="11" spans="1:4">
      <c r="A11" s="82" t="s">
        <v>322</v>
      </c>
      <c r="B11" s="23" t="s">
        <v>118</v>
      </c>
      <c r="C11" s="56">
        <f>SUM(C16)</f>
        <v>1787.3381535560002</v>
      </c>
      <c r="D11" s="57">
        <f t="shared" si="0"/>
        <v>0.9565807867383358</v>
      </c>
    </row>
    <row r="12" spans="1:4">
      <c r="A12" s="34" t="s">
        <v>92</v>
      </c>
      <c r="B12" s="24" t="s">
        <v>40</v>
      </c>
      <c r="C12" s="56" t="s" vm="2">
        <v>284</v>
      </c>
      <c r="D12" s="57" t="s" vm="3">
        <v>284</v>
      </c>
    </row>
    <row r="13" spans="1:4">
      <c r="A13" s="34" t="s">
        <v>92</v>
      </c>
      <c r="B13" s="24" t="s">
        <v>41</v>
      </c>
      <c r="C13" s="56" t="s" vm="4">
        <v>284</v>
      </c>
      <c r="D13" s="57" t="s" vm="5">
        <v>284</v>
      </c>
    </row>
    <row r="14" spans="1:4">
      <c r="A14" s="34" t="s">
        <v>92</v>
      </c>
      <c r="B14" s="24" t="s">
        <v>42</v>
      </c>
      <c r="C14" s="56" t="s" vm="6">
        <v>284</v>
      </c>
      <c r="D14" s="57" t="s" vm="7">
        <v>284</v>
      </c>
    </row>
    <row r="15" spans="1:4">
      <c r="A15" s="34" t="s">
        <v>92</v>
      </c>
      <c r="B15" s="24" t="s">
        <v>43</v>
      </c>
      <c r="C15" s="56" t="s" vm="8">
        <v>284</v>
      </c>
      <c r="D15" s="57" t="s" vm="9">
        <v>284</v>
      </c>
    </row>
    <row r="16" spans="1:4">
      <c r="A16" s="34" t="s">
        <v>92</v>
      </c>
      <c r="B16" s="24" t="s">
        <v>157</v>
      </c>
      <c r="C16" s="56" vm="10">
        <v>1787.3381535560002</v>
      </c>
      <c r="D16" s="57">
        <f>C16/$C$41</f>
        <v>0.9565807867383358</v>
      </c>
    </row>
    <row r="17" spans="1:4">
      <c r="A17" s="34" t="s">
        <v>92</v>
      </c>
      <c r="B17" s="24" t="s">
        <v>44</v>
      </c>
      <c r="C17" s="56" t="s" vm="11">
        <v>284</v>
      </c>
      <c r="D17" s="57" t="s" vm="12">
        <v>284</v>
      </c>
    </row>
    <row r="18" spans="1:4">
      <c r="A18" s="34" t="s">
        <v>92</v>
      </c>
      <c r="B18" s="24" t="s">
        <v>45</v>
      </c>
      <c r="C18" s="56" t="s" vm="13">
        <v>284</v>
      </c>
      <c r="D18" s="57" t="s" vm="14">
        <v>284</v>
      </c>
    </row>
    <row r="19" spans="1:4">
      <c r="A19" s="34" t="s">
        <v>92</v>
      </c>
      <c r="B19" s="24" t="s">
        <v>46</v>
      </c>
      <c r="C19" s="56" t="s" vm="15">
        <v>284</v>
      </c>
      <c r="D19" s="57" t="s" vm="16">
        <v>284</v>
      </c>
    </row>
    <row r="20" spans="1:4">
      <c r="A20" s="34" t="s">
        <v>92</v>
      </c>
      <c r="B20" s="24" t="s">
        <v>47</v>
      </c>
      <c r="C20" s="56" t="s" vm="17">
        <v>284</v>
      </c>
      <c r="D20" s="57" t="s" vm="18">
        <v>284</v>
      </c>
    </row>
    <row r="21" spans="1:4">
      <c r="A21" s="34" t="s">
        <v>92</v>
      </c>
      <c r="B21" s="24" t="s">
        <v>48</v>
      </c>
      <c r="C21" s="56" t="s" vm="19">
        <v>284</v>
      </c>
      <c r="D21" s="57" t="s" vm="20">
        <v>284</v>
      </c>
    </row>
    <row r="22" spans="1:4">
      <c r="A22" s="82" t="s">
        <v>322</v>
      </c>
      <c r="B22" s="23" t="s">
        <v>119</v>
      </c>
      <c r="C22" s="56" vm="21">
        <v>4.1190599999999993</v>
      </c>
      <c r="D22" s="57">
        <f>C22/$C$41</f>
        <v>2.2045149361261903E-3</v>
      </c>
    </row>
    <row r="23" spans="1:4">
      <c r="A23" s="34" t="s">
        <v>92</v>
      </c>
      <c r="B23" s="24" t="s">
        <v>49</v>
      </c>
      <c r="C23" s="56" t="s" vm="22">
        <v>284</v>
      </c>
      <c r="D23" s="57" t="s" vm="23">
        <v>284</v>
      </c>
    </row>
    <row r="24" spans="1:4">
      <c r="A24" s="34" t="s">
        <v>92</v>
      </c>
      <c r="B24" s="24" t="s">
        <v>50</v>
      </c>
      <c r="C24" s="56" t="s" vm="24">
        <v>284</v>
      </c>
      <c r="D24" s="57" t="s" vm="25">
        <v>284</v>
      </c>
    </row>
    <row r="25" spans="1:4">
      <c r="A25" s="34" t="s">
        <v>92</v>
      </c>
      <c r="B25" s="24" t="s">
        <v>42</v>
      </c>
      <c r="C25" s="56" t="s" vm="26">
        <v>284</v>
      </c>
      <c r="D25" s="57" t="s" vm="27">
        <v>284</v>
      </c>
    </row>
    <row r="26" spans="1:4">
      <c r="A26" s="34" t="s">
        <v>92</v>
      </c>
      <c r="B26" s="24" t="s">
        <v>51</v>
      </c>
      <c r="C26" s="56" t="s" vm="28">
        <v>284</v>
      </c>
      <c r="D26" s="57" t="s" vm="29">
        <v>284</v>
      </c>
    </row>
    <row r="27" spans="1:4">
      <c r="A27" s="34" t="s">
        <v>92</v>
      </c>
      <c r="B27" s="24" t="s">
        <v>52</v>
      </c>
      <c r="C27" s="56" t="s" vm="30">
        <v>284</v>
      </c>
      <c r="D27" s="57" t="s" vm="31">
        <v>284</v>
      </c>
    </row>
    <row r="28" spans="1:4">
      <c r="A28" s="34" t="s">
        <v>92</v>
      </c>
      <c r="B28" s="24" t="s">
        <v>53</v>
      </c>
      <c r="C28" s="56" t="s" vm="32">
        <v>284</v>
      </c>
      <c r="D28" s="57" t="s" vm="33">
        <v>284</v>
      </c>
    </row>
    <row r="29" spans="1:4">
      <c r="A29" s="34" t="s">
        <v>92</v>
      </c>
      <c r="B29" s="24" t="s">
        <v>131</v>
      </c>
      <c r="C29" s="56" t="s" vm="34">
        <v>284</v>
      </c>
      <c r="D29" s="57" t="s" vm="35">
        <v>284</v>
      </c>
    </row>
    <row r="30" spans="1:4">
      <c r="A30" s="34" t="s">
        <v>92</v>
      </c>
      <c r="B30" s="24" t="s">
        <v>74</v>
      </c>
      <c r="C30" s="56" vm="36">
        <v>4.1190599999999993</v>
      </c>
      <c r="D30" s="57" vm="37">
        <v>2.2045149361261908E-3</v>
      </c>
    </row>
    <row r="31" spans="1:4">
      <c r="A31" s="34" t="s">
        <v>92</v>
      </c>
      <c r="B31" s="24" t="s">
        <v>54</v>
      </c>
      <c r="C31" s="56" t="s" vm="38">
        <v>284</v>
      </c>
      <c r="D31" s="57" t="s" vm="39">
        <v>284</v>
      </c>
    </row>
    <row r="32" spans="1:4">
      <c r="A32" s="34" t="s">
        <v>92</v>
      </c>
      <c r="B32" s="23" t="s">
        <v>120</v>
      </c>
      <c r="C32" s="56" t="s" vm="40">
        <v>284</v>
      </c>
      <c r="D32" s="57" t="s" vm="41">
        <v>284</v>
      </c>
    </row>
    <row r="33" spans="1:4">
      <c r="A33" s="34" t="s">
        <v>92</v>
      </c>
      <c r="B33" s="23" t="s">
        <v>121</v>
      </c>
      <c r="C33" s="56" t="s" vm="42">
        <v>284</v>
      </c>
      <c r="D33" s="57" t="s" vm="43">
        <v>284</v>
      </c>
    </row>
    <row r="34" spans="1:4">
      <c r="A34" s="34" t="s">
        <v>92</v>
      </c>
      <c r="B34" s="23" t="s">
        <v>122</v>
      </c>
      <c r="C34" s="56" t="s" vm="44">
        <v>284</v>
      </c>
      <c r="D34" s="57" t="s" vm="45">
        <v>284</v>
      </c>
    </row>
    <row r="35" spans="1:4">
      <c r="A35" s="34" t="s">
        <v>92</v>
      </c>
      <c r="B35" s="35" t="s">
        <v>123</v>
      </c>
      <c r="C35" s="56" t="s" vm="46">
        <v>284</v>
      </c>
      <c r="D35" s="57" t="s" vm="47">
        <v>284</v>
      </c>
    </row>
    <row r="36" spans="1:4">
      <c r="A36" s="34" t="s">
        <v>92</v>
      </c>
      <c r="B36" s="23" t="s">
        <v>124</v>
      </c>
      <c r="C36" s="56" t="s" vm="48">
        <v>284</v>
      </c>
      <c r="D36" s="57" t="s" vm="49">
        <v>284</v>
      </c>
    </row>
    <row r="37" spans="1:4">
      <c r="A37" s="89" t="s">
        <v>322</v>
      </c>
      <c r="B37" s="45" t="s">
        <v>126</v>
      </c>
      <c r="C37" s="56">
        <v>0</v>
      </c>
      <c r="D37" s="57">
        <v>0</v>
      </c>
    </row>
    <row r="38" spans="1:4">
      <c r="A38" s="34" t="s">
        <v>92</v>
      </c>
      <c r="B38" s="46" t="s">
        <v>127</v>
      </c>
      <c r="C38" s="56" t="s" vm="50">
        <v>284</v>
      </c>
      <c r="D38" s="57" t="s" vm="51">
        <v>284</v>
      </c>
    </row>
    <row r="39" spans="1:4">
      <c r="A39" s="34" t="s">
        <v>92</v>
      </c>
      <c r="B39" s="46" t="s">
        <v>142</v>
      </c>
      <c r="C39" s="56" t="s" vm="52">
        <v>284</v>
      </c>
      <c r="D39" s="57" t="s" vm="53">
        <v>284</v>
      </c>
    </row>
    <row r="40" spans="1:4">
      <c r="A40" s="34" t="s">
        <v>92</v>
      </c>
      <c r="B40" s="46" t="s">
        <v>128</v>
      </c>
      <c r="C40" s="56" t="s" vm="54">
        <v>284</v>
      </c>
      <c r="D40" s="57" t="s" vm="55">
        <v>284</v>
      </c>
    </row>
    <row r="41" spans="1:4">
      <c r="A41" s="82" t="s">
        <v>322</v>
      </c>
      <c r="B41" s="46" t="s">
        <v>55</v>
      </c>
      <c r="C41" s="56">
        <f>C9</f>
        <v>1868.4654535560003</v>
      </c>
      <c r="D41" s="57" vm="56">
        <v>1.0000000000000002</v>
      </c>
    </row>
    <row r="42" spans="1:4">
      <c r="A42" s="34" t="s">
        <v>92</v>
      </c>
      <c r="B42" s="46" t="s">
        <v>125</v>
      </c>
      <c r="C42" s="90" t="s">
        <v>322</v>
      </c>
      <c r="D42" s="91" t="s">
        <v>322</v>
      </c>
    </row>
    <row r="43" spans="1:4">
      <c r="A43" s="82" t="s">
        <v>322</v>
      </c>
      <c r="B43" s="5" t="s">
        <v>78</v>
      </c>
      <c r="C43" s="82" t="s">
        <v>322</v>
      </c>
      <c r="D43" s="82" t="s">
        <v>322</v>
      </c>
    </row>
    <row r="44" spans="1:4">
      <c r="A44" s="82" t="s">
        <v>322</v>
      </c>
      <c r="B44" s="92" t="s">
        <v>322</v>
      </c>
      <c r="C44" s="49" t="s">
        <v>114</v>
      </c>
      <c r="D44" s="29" t="s">
        <v>73</v>
      </c>
    </row>
    <row r="45" spans="1:4">
      <c r="A45" s="82" t="s">
        <v>322</v>
      </c>
      <c r="B45" s="92" t="s">
        <v>322</v>
      </c>
      <c r="C45" s="50" t="s">
        <v>0</v>
      </c>
      <c r="D45" s="19" t="s">
        <v>1</v>
      </c>
    </row>
    <row r="46" spans="1:4">
      <c r="A46" s="82" t="s">
        <v>322</v>
      </c>
      <c r="B46" s="92" t="s">
        <v>322</v>
      </c>
      <c r="C46" s="58" t="s">
        <v>97</v>
      </c>
      <c r="D46" s="59" vm="57">
        <v>2.4752999999999998</v>
      </c>
    </row>
    <row r="47" spans="1:4">
      <c r="A47" s="82" t="s">
        <v>322</v>
      </c>
      <c r="B47" s="92" t="s">
        <v>322</v>
      </c>
      <c r="C47" s="58" t="s">
        <v>104</v>
      </c>
      <c r="D47" s="59">
        <v>0.74744976816074182</v>
      </c>
    </row>
    <row r="48" spans="1:4">
      <c r="A48" s="82" t="s">
        <v>322</v>
      </c>
      <c r="B48" s="92" t="s">
        <v>322</v>
      </c>
      <c r="C48" s="58" t="s">
        <v>101</v>
      </c>
      <c r="D48" s="59" vm="58">
        <v>2.7391000000000001</v>
      </c>
    </row>
    <row r="49" spans="1:4">
      <c r="A49" s="82" t="s">
        <v>322</v>
      </c>
      <c r="B49" s="93" t="s">
        <v>322</v>
      </c>
      <c r="C49" s="58" t="s">
        <v>285</v>
      </c>
      <c r="D49" s="59" vm="59">
        <v>4.3135000000000003</v>
      </c>
    </row>
    <row r="50" spans="1:4">
      <c r="A50" s="82" t="s">
        <v>322</v>
      </c>
      <c r="B50" s="92" t="s">
        <v>322</v>
      </c>
      <c r="C50" s="58" t="s">
        <v>95</v>
      </c>
      <c r="D50" s="59" vm="60">
        <v>4.0115999999999996</v>
      </c>
    </row>
    <row r="51" spans="1:4">
      <c r="A51" s="82" t="s">
        <v>322</v>
      </c>
      <c r="B51" s="92" t="s">
        <v>322</v>
      </c>
      <c r="C51" s="58" t="s">
        <v>96</v>
      </c>
      <c r="D51" s="59" vm="61">
        <v>4.6208999999999998</v>
      </c>
    </row>
    <row r="52" spans="1:4">
      <c r="A52" s="82" t="s">
        <v>322</v>
      </c>
      <c r="B52" s="92" t="s">
        <v>322</v>
      </c>
      <c r="C52" s="58" t="s">
        <v>98</v>
      </c>
      <c r="D52" s="59">
        <v>0.46448192400783739</v>
      </c>
    </row>
    <row r="53" spans="1:4">
      <c r="A53" s="82" t="s">
        <v>322</v>
      </c>
      <c r="B53" s="92" t="s">
        <v>322</v>
      </c>
      <c r="C53" s="58" t="s">
        <v>102</v>
      </c>
      <c r="D53" s="59">
        <v>2.5637E-2</v>
      </c>
    </row>
    <row r="54" spans="1:4">
      <c r="A54" s="82" t="s">
        <v>322</v>
      </c>
      <c r="B54" s="92" t="s">
        <v>322</v>
      </c>
      <c r="C54" s="58" t="s">
        <v>103</v>
      </c>
      <c r="D54" s="59">
        <v>0.2137704222363675</v>
      </c>
    </row>
    <row r="55" spans="1:4">
      <c r="A55" s="82" t="s">
        <v>322</v>
      </c>
      <c r="B55" s="92" t="s">
        <v>322</v>
      </c>
      <c r="C55" s="58" t="s">
        <v>100</v>
      </c>
      <c r="D55" s="59" vm="62">
        <v>0.53820000000000001</v>
      </c>
    </row>
    <row r="56" spans="1:4">
      <c r="A56" s="82" t="s">
        <v>322</v>
      </c>
      <c r="B56" s="92" t="s">
        <v>322</v>
      </c>
      <c r="C56" s="58" t="s">
        <v>286</v>
      </c>
      <c r="D56" s="59">
        <v>2.2929893999999997</v>
      </c>
    </row>
    <row r="57" spans="1:4">
      <c r="A57" s="82" t="s">
        <v>322</v>
      </c>
      <c r="B57" s="92" t="s">
        <v>322</v>
      </c>
      <c r="C57" s="58" t="s">
        <v>99</v>
      </c>
      <c r="D57" s="59" vm="63">
        <v>0.36270000000000002</v>
      </c>
    </row>
    <row r="58" spans="1:4">
      <c r="A58" s="82" t="s">
        <v>322</v>
      </c>
      <c r="B58" s="92" t="s">
        <v>322</v>
      </c>
      <c r="C58" s="58" t="s">
        <v>93</v>
      </c>
      <c r="D58" s="59" vm="64">
        <v>3.6269999999999998</v>
      </c>
    </row>
    <row r="59" spans="1:4">
      <c r="A59" s="82" t="s">
        <v>322</v>
      </c>
      <c r="B59" s="92" t="s">
        <v>322</v>
      </c>
      <c r="C59" s="58" t="s">
        <v>105</v>
      </c>
      <c r="D59" s="59" vm="65">
        <v>0.19539999999999999</v>
      </c>
    </row>
    <row r="60" spans="1:4">
      <c r="A60" s="82" t="s">
        <v>322</v>
      </c>
      <c r="B60" s="92" t="s">
        <v>322</v>
      </c>
      <c r="C60" s="58" t="s">
        <v>287</v>
      </c>
      <c r="D60" s="59" vm="66">
        <v>0.35589999999999999</v>
      </c>
    </row>
    <row r="61" spans="1:4">
      <c r="A61" s="82" t="s">
        <v>322</v>
      </c>
      <c r="B61" s="92" t="s">
        <v>322</v>
      </c>
      <c r="C61" s="58" t="s">
        <v>288</v>
      </c>
      <c r="D61" s="59">
        <v>4.0537957812358541E-2</v>
      </c>
    </row>
    <row r="62" spans="1:4">
      <c r="A62" s="82" t="s">
        <v>322</v>
      </c>
      <c r="B62" s="92" t="s">
        <v>322</v>
      </c>
      <c r="C62" s="58" t="s">
        <v>289</v>
      </c>
      <c r="D62" s="59">
        <v>0.51084507042253524</v>
      </c>
    </row>
    <row r="63" spans="1:4">
      <c r="A63" s="82" t="s">
        <v>322</v>
      </c>
      <c r="B63" s="92" t="s">
        <v>322</v>
      </c>
      <c r="C63" s="58" t="s">
        <v>94</v>
      </c>
      <c r="D63" s="5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14.57031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165</v>
      </c>
    </row>
    <row r="2" spans="1:11">
      <c r="A2" s="36" t="s">
        <v>106</v>
      </c>
      <c r="B2" s="36" t="s">
        <v>320</v>
      </c>
    </row>
    <row r="3" spans="1:11">
      <c r="A3" s="36" t="s">
        <v>108</v>
      </c>
      <c r="B3" s="36" t="s">
        <v>321</v>
      </c>
    </row>
    <row r="4" spans="1:11">
      <c r="A4" s="36" t="s">
        <v>109</v>
      </c>
      <c r="B4" s="55">
        <v>14245</v>
      </c>
    </row>
    <row r="5" spans="1:11" s="3" customFormat="1">
      <c r="A5" s="53" t="s">
        <v>83</v>
      </c>
      <c r="B5" s="39" t="s">
        <v>28</v>
      </c>
      <c r="C5" s="39" t="s">
        <v>85</v>
      </c>
      <c r="D5" s="39" t="s">
        <v>14</v>
      </c>
      <c r="E5" s="39" t="s">
        <v>39</v>
      </c>
      <c r="F5" s="39" t="s">
        <v>71</v>
      </c>
      <c r="G5" s="39" t="s">
        <v>16</v>
      </c>
      <c r="H5" s="39" t="s">
        <v>18</v>
      </c>
      <c r="I5" s="39" t="s">
        <v>37</v>
      </c>
      <c r="J5" s="39" t="s">
        <v>110</v>
      </c>
      <c r="K5" s="41" t="s">
        <v>111</v>
      </c>
    </row>
    <row r="6" spans="1:11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95" t="s">
        <v>322</v>
      </c>
      <c r="F6" s="95" t="s">
        <v>322</v>
      </c>
      <c r="G6" s="12" t="s">
        <v>19</v>
      </c>
      <c r="H6" s="12" t="s">
        <v>19</v>
      </c>
      <c r="I6" s="12" t="s">
        <v>144</v>
      </c>
      <c r="J6" s="12" t="s">
        <v>19</v>
      </c>
      <c r="K6" s="13" t="s">
        <v>19</v>
      </c>
    </row>
    <row r="7" spans="1:11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27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61">
        <f>I9</f>
        <v>77.008240000000001</v>
      </c>
      <c r="J8" s="62">
        <f>IFERROR(I8/$I$8,0)</f>
        <v>1</v>
      </c>
      <c r="K8" s="62">
        <f>I8/'סכום נכסי הקרן'!$C$41</f>
        <v>4.1214698325537952E-2</v>
      </c>
    </row>
    <row r="9" spans="1:11">
      <c r="A9" s="63" t="s">
        <v>138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61">
        <f>I10+I14</f>
        <v>77.008240000000001</v>
      </c>
      <c r="J9" s="62">
        <f t="shared" ref="J9:J19" si="0">IFERROR(I9/$I$8,0)</f>
        <v>1</v>
      </c>
      <c r="K9" s="62">
        <f>I9/'סכום נכסי הקרן'!$C$41</f>
        <v>4.1214698325537952E-2</v>
      </c>
    </row>
    <row r="10" spans="1:11">
      <c r="A10" s="64" t="s">
        <v>25</v>
      </c>
      <c r="B10" s="98" t="s">
        <v>322</v>
      </c>
      <c r="C10" s="98" t="s">
        <v>322</v>
      </c>
      <c r="D10" s="98" t="s">
        <v>322</v>
      </c>
      <c r="E10" s="98" t="s">
        <v>322</v>
      </c>
      <c r="F10" s="98" t="s">
        <v>322</v>
      </c>
      <c r="G10" s="98" t="s">
        <v>322</v>
      </c>
      <c r="H10" s="98" t="s">
        <v>322</v>
      </c>
      <c r="I10" s="65">
        <f>SUM(I11:I12)</f>
        <v>31.394030000000001</v>
      </c>
      <c r="J10" s="66">
        <f t="shared" si="0"/>
        <v>0.4076710492279787</v>
      </c>
      <c r="K10" s="66">
        <f>I10/'סכום נכסי הקרן'!$C$41</f>
        <v>1.6802039309986676E-2</v>
      </c>
    </row>
    <row r="11" spans="1:11">
      <c r="A11" s="67" t="s">
        <v>290</v>
      </c>
      <c r="B11" s="54" t="s">
        <v>291</v>
      </c>
      <c r="C11" s="54">
        <v>12</v>
      </c>
      <c r="D11" s="54" t="s">
        <v>296</v>
      </c>
      <c r="E11" s="54" t="s">
        <v>292</v>
      </c>
      <c r="F11" s="60" t="s">
        <v>94</v>
      </c>
      <c r="G11" s="97" t="s">
        <v>322</v>
      </c>
      <c r="H11" s="97" t="s">
        <v>322</v>
      </c>
      <c r="I11" s="61">
        <v>3.9619999999999995E-2</v>
      </c>
      <c r="J11" s="62">
        <f t="shared" si="0"/>
        <v>5.1449039739124018E-4</v>
      </c>
      <c r="K11" s="62">
        <f>I11/'סכום נכסי הקרן'!$C$41</f>
        <v>2.1204566519866103E-5</v>
      </c>
    </row>
    <row r="12" spans="1:11">
      <c r="A12" s="67" t="s">
        <v>293</v>
      </c>
      <c r="B12" s="54" t="s">
        <v>294</v>
      </c>
      <c r="C12" s="54">
        <v>10</v>
      </c>
      <c r="D12" s="54" t="s">
        <v>296</v>
      </c>
      <c r="E12" s="54" t="s">
        <v>292</v>
      </c>
      <c r="F12" s="60" t="s">
        <v>94</v>
      </c>
      <c r="G12" s="97" t="s">
        <v>322</v>
      </c>
      <c r="H12" s="97" t="s">
        <v>322</v>
      </c>
      <c r="I12" s="61">
        <v>31.354410000000001</v>
      </c>
      <c r="J12" s="62">
        <f t="shared" si="0"/>
        <v>0.40715655883058749</v>
      </c>
      <c r="K12" s="62">
        <f>I12/'סכום נכסי הקרן'!$C$41</f>
        <v>1.678083474346681E-2</v>
      </c>
    </row>
    <row r="13" spans="1:11">
      <c r="A13" s="99" t="s">
        <v>322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</row>
    <row r="14" spans="1:11">
      <c r="A14" s="64" t="s">
        <v>26</v>
      </c>
      <c r="B14" s="98" t="s">
        <v>322</v>
      </c>
      <c r="C14" s="98" t="s">
        <v>322</v>
      </c>
      <c r="D14" s="98" t="s">
        <v>322</v>
      </c>
      <c r="E14" s="98" t="s">
        <v>322</v>
      </c>
      <c r="F14" s="98" t="s">
        <v>322</v>
      </c>
      <c r="G14" s="97" t="s">
        <v>322</v>
      </c>
      <c r="H14" s="97" t="s">
        <v>322</v>
      </c>
      <c r="I14" s="65">
        <f>SUM(I15:I19)</f>
        <v>45.614209999999993</v>
      </c>
      <c r="J14" s="66">
        <f t="shared" si="0"/>
        <v>0.59232895077202119</v>
      </c>
      <c r="K14" s="66">
        <f>I14/'סכום נכסי הקרן'!$C$41</f>
        <v>2.4412659015551275E-2</v>
      </c>
    </row>
    <row r="15" spans="1:11">
      <c r="A15" s="67" t="s">
        <v>293</v>
      </c>
      <c r="B15" s="54" t="s">
        <v>295</v>
      </c>
      <c r="C15" s="54">
        <v>10</v>
      </c>
      <c r="D15" s="54" t="s">
        <v>296</v>
      </c>
      <c r="E15" s="54" t="s">
        <v>292</v>
      </c>
      <c r="F15" s="60" t="s">
        <v>95</v>
      </c>
      <c r="G15" s="97" t="s">
        <v>322</v>
      </c>
      <c r="H15" s="97" t="s">
        <v>322</v>
      </c>
      <c r="I15" s="61">
        <v>2.3521999999999998</v>
      </c>
      <c r="J15" s="62">
        <f t="shared" si="0"/>
        <v>3.0544783259557676E-2</v>
      </c>
      <c r="K15" s="62">
        <f>I15/'סכום נכסי הקרן'!$C$41</f>
        <v>1.2588940274616115E-3</v>
      </c>
    </row>
    <row r="16" spans="1:11">
      <c r="A16" s="67" t="s">
        <v>293</v>
      </c>
      <c r="B16" s="54" t="s">
        <v>297</v>
      </c>
      <c r="C16" s="54">
        <v>10</v>
      </c>
      <c r="D16" s="54" t="s">
        <v>296</v>
      </c>
      <c r="E16" s="54" t="s">
        <v>292</v>
      </c>
      <c r="F16" s="60" t="s">
        <v>97</v>
      </c>
      <c r="G16" s="97" t="s">
        <v>322</v>
      </c>
      <c r="H16" s="97" t="s">
        <v>322</v>
      </c>
      <c r="I16" s="61">
        <v>0.2777</v>
      </c>
      <c r="J16" s="62">
        <f t="shared" si="0"/>
        <v>3.6061076061470825E-3</v>
      </c>
      <c r="K16" s="62">
        <f>I16/'סכום נכסי הקרן'!$C$41</f>
        <v>1.4862463711677983E-4</v>
      </c>
    </row>
    <row r="17" spans="1:11">
      <c r="A17" s="67" t="s">
        <v>293</v>
      </c>
      <c r="B17" s="54" t="s">
        <v>298</v>
      </c>
      <c r="C17" s="54">
        <v>10</v>
      </c>
      <c r="D17" s="54" t="s">
        <v>296</v>
      </c>
      <c r="E17" s="54" t="s">
        <v>292</v>
      </c>
      <c r="F17" s="60" t="s">
        <v>101</v>
      </c>
      <c r="G17" s="97" t="s">
        <v>322</v>
      </c>
      <c r="H17" s="97" t="s">
        <v>322</v>
      </c>
      <c r="I17" s="61">
        <v>4.7581699999999998</v>
      </c>
      <c r="J17" s="62">
        <f t="shared" si="0"/>
        <v>6.1787803487003468E-2</v>
      </c>
      <c r="K17" s="62">
        <f>I17/'סכום נכסי הקרן'!$C$41</f>
        <v>2.54656568091447E-3</v>
      </c>
    </row>
    <row r="18" spans="1:11">
      <c r="A18" s="67" t="s">
        <v>293</v>
      </c>
      <c r="B18" s="54" t="s">
        <v>299</v>
      </c>
      <c r="C18" s="54">
        <v>10</v>
      </c>
      <c r="D18" s="54" t="s">
        <v>296</v>
      </c>
      <c r="E18" s="54" t="s">
        <v>292</v>
      </c>
      <c r="F18" s="60" t="s">
        <v>93</v>
      </c>
      <c r="G18" s="97" t="s">
        <v>322</v>
      </c>
      <c r="H18" s="97" t="s">
        <v>322</v>
      </c>
      <c r="I18" s="61">
        <v>27.24766</v>
      </c>
      <c r="J18" s="62">
        <f t="shared" si="0"/>
        <v>0.35382785011058554</v>
      </c>
      <c r="K18" s="62">
        <f>I18/'סכום נכסי הקרן'!$C$41</f>
        <v>1.4582908101481445E-2</v>
      </c>
    </row>
    <row r="19" spans="1:11">
      <c r="A19" s="67" t="s">
        <v>293</v>
      </c>
      <c r="B19" s="54" t="s">
        <v>300</v>
      </c>
      <c r="C19" s="54">
        <v>10</v>
      </c>
      <c r="D19" s="54" t="s">
        <v>296</v>
      </c>
      <c r="E19" s="54" t="s">
        <v>292</v>
      </c>
      <c r="F19" s="60" t="s">
        <v>102</v>
      </c>
      <c r="G19" s="97" t="s">
        <v>322</v>
      </c>
      <c r="H19" s="97" t="s">
        <v>322</v>
      </c>
      <c r="I19" s="61">
        <v>10.978479999999999</v>
      </c>
      <c r="J19" s="62">
        <f t="shared" si="0"/>
        <v>0.14256240630872746</v>
      </c>
      <c r="K19" s="62">
        <f>I19/'סכום נכסי הקרן'!$C$41</f>
        <v>5.8756665685769718E-3</v>
      </c>
    </row>
    <row r="20" spans="1:11">
      <c r="A20" s="99" t="s">
        <v>322</v>
      </c>
      <c r="B20" s="97" t="s">
        <v>322</v>
      </c>
      <c r="C20" s="97" t="s">
        <v>322</v>
      </c>
      <c r="D20" s="97" t="s">
        <v>322</v>
      </c>
      <c r="E20" s="97" t="s">
        <v>322</v>
      </c>
      <c r="F20" s="97" t="s">
        <v>322</v>
      </c>
      <c r="G20" s="97" t="s">
        <v>322</v>
      </c>
      <c r="H20" s="97" t="s">
        <v>322</v>
      </c>
      <c r="I20" s="97" t="s">
        <v>322</v>
      </c>
      <c r="J20" s="97" t="s">
        <v>322</v>
      </c>
      <c r="K20" s="97" t="s">
        <v>322</v>
      </c>
    </row>
    <row r="21" spans="1:11">
      <c r="A21" s="97" t="s">
        <v>322</v>
      </c>
      <c r="B21" s="97" t="s">
        <v>322</v>
      </c>
      <c r="C21" s="97" t="s">
        <v>322</v>
      </c>
      <c r="D21" s="97" t="s">
        <v>322</v>
      </c>
      <c r="E21" s="97" t="s">
        <v>322</v>
      </c>
      <c r="F21" s="97" t="s">
        <v>322</v>
      </c>
      <c r="G21" s="97" t="s">
        <v>322</v>
      </c>
      <c r="H21" s="97" t="s">
        <v>322</v>
      </c>
      <c r="I21" s="97" t="s">
        <v>322</v>
      </c>
      <c r="J21" s="97" t="s">
        <v>322</v>
      </c>
      <c r="K21" s="97" t="s">
        <v>322</v>
      </c>
    </row>
    <row r="22" spans="1:11">
      <c r="A22" s="97" t="s">
        <v>322</v>
      </c>
      <c r="B22" s="97" t="s">
        <v>322</v>
      </c>
      <c r="C22" s="97" t="s">
        <v>322</v>
      </c>
      <c r="D22" s="97" t="s">
        <v>322</v>
      </c>
      <c r="E22" s="97" t="s">
        <v>322</v>
      </c>
      <c r="F22" s="97" t="s">
        <v>322</v>
      </c>
      <c r="G22" s="97" t="s">
        <v>322</v>
      </c>
      <c r="H22" s="97" t="s">
        <v>322</v>
      </c>
      <c r="I22" s="97" t="s">
        <v>322</v>
      </c>
      <c r="J22" s="97" t="s">
        <v>322</v>
      </c>
      <c r="K22" s="97" t="s">
        <v>322</v>
      </c>
    </row>
    <row r="23" spans="1:11">
      <c r="A23" s="68" t="s">
        <v>156</v>
      </c>
      <c r="B23" s="97" t="s">
        <v>322</v>
      </c>
      <c r="C23" s="97" t="s">
        <v>322</v>
      </c>
      <c r="D23" s="97" t="s">
        <v>322</v>
      </c>
      <c r="E23" s="97" t="s">
        <v>322</v>
      </c>
      <c r="F23" s="97" t="s">
        <v>322</v>
      </c>
      <c r="G23" s="97" t="s">
        <v>322</v>
      </c>
      <c r="H23" s="97" t="s">
        <v>322</v>
      </c>
      <c r="I23" s="97" t="s">
        <v>322</v>
      </c>
      <c r="J23" s="97" t="s">
        <v>322</v>
      </c>
      <c r="K23" s="97" t="s">
        <v>322</v>
      </c>
    </row>
    <row r="24" spans="1:11" hidden="1">
      <c r="A24" s="69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165</v>
      </c>
    </row>
    <row r="2" spans="1:17">
      <c r="A2" s="36" t="s">
        <v>106</v>
      </c>
      <c r="B2" s="36" t="s">
        <v>320</v>
      </c>
    </row>
    <row r="3" spans="1:17">
      <c r="A3" s="36" t="s">
        <v>108</v>
      </c>
      <c r="B3" s="36" t="s">
        <v>321</v>
      </c>
    </row>
    <row r="4" spans="1:17">
      <c r="A4" s="36" t="s">
        <v>109</v>
      </c>
      <c r="B4" s="55">
        <v>14245</v>
      </c>
    </row>
    <row r="5" spans="1:17">
      <c r="A5" s="115" t="s">
        <v>57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</row>
    <row r="6" spans="1:17" s="3" customFormat="1">
      <c r="A6" s="37" t="s">
        <v>83</v>
      </c>
      <c r="B6" s="38" t="s">
        <v>28</v>
      </c>
      <c r="C6" s="38" t="s">
        <v>87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155</v>
      </c>
      <c r="N6" s="38" t="s">
        <v>37</v>
      </c>
      <c r="O6" s="38" t="s">
        <v>143</v>
      </c>
      <c r="P6" s="38" t="s">
        <v>110</v>
      </c>
      <c r="Q6" s="100" t="s">
        <v>112</v>
      </c>
    </row>
    <row r="7" spans="1:17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26" t="s">
        <v>21</v>
      </c>
      <c r="G7" s="26" t="s">
        <v>20</v>
      </c>
      <c r="H7" s="95" t="s">
        <v>322</v>
      </c>
      <c r="I7" s="26" t="s">
        <v>19</v>
      </c>
      <c r="J7" s="26" t="s">
        <v>19</v>
      </c>
      <c r="K7" s="26" t="s">
        <v>148</v>
      </c>
      <c r="L7" s="95" t="s">
        <v>322</v>
      </c>
      <c r="M7" s="12" t="s">
        <v>144</v>
      </c>
      <c r="N7" s="26" t="s">
        <v>149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96" t="s">
        <v>322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5" t="s">
        <v>82</v>
      </c>
    </row>
    <row r="9" spans="1:17" s="4" customFormat="1" ht="20.25">
      <c r="A9" s="70" t="s">
        <v>301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71">
        <v>0</v>
      </c>
      <c r="O9" s="97" t="s">
        <v>322</v>
      </c>
      <c r="P9" s="72">
        <v>0</v>
      </c>
      <c r="Q9" s="72">
        <v>0</v>
      </c>
    </row>
    <row r="10" spans="1:17">
      <c r="A10" s="68" t="s">
        <v>80</v>
      </c>
      <c r="B10" s="101" t="s">
        <v>322</v>
      </c>
      <c r="C10" s="101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</row>
    <row r="11" spans="1:17">
      <c r="A11" s="68" t="s">
        <v>139</v>
      </c>
      <c r="B11" s="101" t="s">
        <v>322</v>
      </c>
      <c r="C11" s="101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</row>
    <row r="12" spans="1:17">
      <c r="A12" s="68" t="s">
        <v>147</v>
      </c>
      <c r="B12" s="102" t="s">
        <v>322</v>
      </c>
      <c r="C12" s="102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107</v>
      </c>
      <c r="B1" s="36" t="s" vm="1">
        <v>165</v>
      </c>
    </row>
    <row r="2" spans="1:19">
      <c r="A2" s="36" t="s">
        <v>106</v>
      </c>
      <c r="B2" s="36" t="s">
        <v>320</v>
      </c>
    </row>
    <row r="3" spans="1:19">
      <c r="A3" s="36" t="s">
        <v>108</v>
      </c>
      <c r="B3" s="36" t="s">
        <v>321</v>
      </c>
    </row>
    <row r="4" spans="1:19">
      <c r="A4" s="36" t="s">
        <v>109</v>
      </c>
      <c r="B4" s="55">
        <v>14245</v>
      </c>
    </row>
    <row r="5" spans="1:19" ht="18.75">
      <c r="A5" s="115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</row>
    <row r="6" spans="1:19" s="3" customFormat="1">
      <c r="A6" s="103" t="s">
        <v>83</v>
      </c>
      <c r="B6" s="39" t="s">
        <v>28</v>
      </c>
      <c r="C6" s="39" t="s">
        <v>87</v>
      </c>
      <c r="D6" s="39" t="s">
        <v>134</v>
      </c>
      <c r="E6" s="39" t="s">
        <v>85</v>
      </c>
      <c r="F6" s="39" t="s">
        <v>38</v>
      </c>
      <c r="G6" s="39" t="s">
        <v>14</v>
      </c>
      <c r="H6" s="39" t="s">
        <v>39</v>
      </c>
      <c r="I6" s="39" t="s">
        <v>72</v>
      </c>
      <c r="J6" s="39" t="s">
        <v>17</v>
      </c>
      <c r="K6" s="39" t="s">
        <v>71</v>
      </c>
      <c r="L6" s="39" t="s">
        <v>16</v>
      </c>
      <c r="M6" s="39" t="s">
        <v>18</v>
      </c>
      <c r="N6" s="39" t="s">
        <v>141</v>
      </c>
      <c r="O6" s="39" t="s">
        <v>140</v>
      </c>
      <c r="P6" s="39" t="s">
        <v>37</v>
      </c>
      <c r="Q6" s="39" t="s">
        <v>36</v>
      </c>
      <c r="R6" s="39" t="s">
        <v>110</v>
      </c>
      <c r="S6" s="104" t="s">
        <v>112</v>
      </c>
    </row>
    <row r="7" spans="1:19" s="3" customFormat="1">
      <c r="A7" s="105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95" t="s">
        <v>322</v>
      </c>
      <c r="I7" s="12" t="s">
        <v>21</v>
      </c>
      <c r="J7" s="12" t="s">
        <v>20</v>
      </c>
      <c r="K7" s="95" t="s">
        <v>322</v>
      </c>
      <c r="L7" s="12" t="s">
        <v>19</v>
      </c>
      <c r="M7" s="12" t="s">
        <v>19</v>
      </c>
      <c r="N7" s="12" t="s">
        <v>148</v>
      </c>
      <c r="O7" s="95" t="s">
        <v>322</v>
      </c>
      <c r="P7" s="12" t="s">
        <v>144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0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33" t="s">
        <v>113</v>
      </c>
      <c r="S8" s="47" t="s">
        <v>135</v>
      </c>
    </row>
    <row r="9" spans="1:19" s="4" customFormat="1" ht="20.25">
      <c r="A9" s="70" t="s">
        <v>302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  <c r="P9" s="71">
        <v>0</v>
      </c>
      <c r="Q9" s="97" t="s">
        <v>322</v>
      </c>
      <c r="R9" s="72">
        <v>0</v>
      </c>
      <c r="S9" s="72">
        <v>0</v>
      </c>
    </row>
    <row r="10" spans="1:19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  <c r="R10" s="97" t="s">
        <v>322</v>
      </c>
      <c r="S10" s="97" t="s">
        <v>322</v>
      </c>
    </row>
    <row r="11" spans="1:19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  <c r="R11" s="97" t="s">
        <v>322</v>
      </c>
      <c r="S11" s="97" t="s">
        <v>322</v>
      </c>
    </row>
    <row r="12" spans="1:19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  <c r="R12" s="97" t="s">
        <v>322</v>
      </c>
      <c r="S12" s="97" t="s">
        <v>322</v>
      </c>
    </row>
    <row r="13" spans="1:19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  <c r="Q13" s="97" t="s">
        <v>322</v>
      </c>
      <c r="R13" s="97" t="s">
        <v>322</v>
      </c>
      <c r="S13" s="97" t="s">
        <v>322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14.5703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107</v>
      </c>
      <c r="B1" s="36" t="s" vm="1">
        <v>165</v>
      </c>
    </row>
    <row r="2" spans="1:20">
      <c r="A2" s="36" t="s">
        <v>106</v>
      </c>
      <c r="B2" s="36" t="s">
        <v>320</v>
      </c>
    </row>
    <row r="3" spans="1:20">
      <c r="A3" s="36" t="s">
        <v>108</v>
      </c>
      <c r="B3" s="36" t="s">
        <v>321</v>
      </c>
    </row>
    <row r="4" spans="1:20">
      <c r="A4" s="36" t="s">
        <v>109</v>
      </c>
      <c r="B4" s="55">
        <v>14245</v>
      </c>
    </row>
    <row r="5" spans="1:20" ht="18.75">
      <c r="A5" s="120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2"/>
    </row>
    <row r="6" spans="1:20" s="3" customFormat="1">
      <c r="A6" s="37" t="s">
        <v>83</v>
      </c>
      <c r="B6" s="38" t="s">
        <v>28</v>
      </c>
      <c r="C6" s="38" t="s">
        <v>87</v>
      </c>
      <c r="D6" s="38" t="s">
        <v>134</v>
      </c>
      <c r="E6" s="38" t="s">
        <v>85</v>
      </c>
      <c r="F6" s="38" t="s">
        <v>38</v>
      </c>
      <c r="G6" s="38" t="s">
        <v>14</v>
      </c>
      <c r="H6" s="38" t="s">
        <v>39</v>
      </c>
      <c r="I6" s="38" t="s">
        <v>72</v>
      </c>
      <c r="J6" s="38" t="s">
        <v>17</v>
      </c>
      <c r="K6" s="38" t="s">
        <v>71</v>
      </c>
      <c r="L6" s="38" t="s">
        <v>16</v>
      </c>
      <c r="M6" s="38" t="s">
        <v>18</v>
      </c>
      <c r="N6" s="39" t="s">
        <v>141</v>
      </c>
      <c r="O6" s="38" t="s">
        <v>140</v>
      </c>
      <c r="P6" s="38" t="s">
        <v>155</v>
      </c>
      <c r="Q6" s="38" t="s">
        <v>37</v>
      </c>
      <c r="R6" s="39" t="s">
        <v>36</v>
      </c>
      <c r="S6" s="38" t="s">
        <v>110</v>
      </c>
      <c r="T6" s="41" t="s">
        <v>112</v>
      </c>
    </row>
    <row r="7" spans="1:20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95" t="s">
        <v>322</v>
      </c>
      <c r="I7" s="26" t="s">
        <v>21</v>
      </c>
      <c r="J7" s="26" t="s">
        <v>20</v>
      </c>
      <c r="K7" s="95" t="s">
        <v>322</v>
      </c>
      <c r="L7" s="26" t="s">
        <v>19</v>
      </c>
      <c r="M7" s="26" t="s">
        <v>19</v>
      </c>
      <c r="N7" s="26" t="s">
        <v>148</v>
      </c>
      <c r="O7" s="95" t="s">
        <v>322</v>
      </c>
      <c r="P7" s="12" t="s">
        <v>144</v>
      </c>
      <c r="Q7" s="26" t="s">
        <v>144</v>
      </c>
      <c r="R7" s="12" t="s">
        <v>19</v>
      </c>
      <c r="S7" s="26" t="s">
        <v>144</v>
      </c>
      <c r="T7" s="13" t="s">
        <v>19</v>
      </c>
    </row>
    <row r="8" spans="1:20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81</v>
      </c>
      <c r="Q8" s="14" t="s">
        <v>82</v>
      </c>
      <c r="R8" s="14" t="s">
        <v>113</v>
      </c>
      <c r="S8" s="14" t="s">
        <v>135</v>
      </c>
      <c r="T8" s="15" t="s">
        <v>150</v>
      </c>
    </row>
    <row r="9" spans="1:20" s="4" customFormat="1" ht="20.25">
      <c r="A9" s="70" t="s">
        <v>303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  <c r="P9" s="97" t="s">
        <v>322</v>
      </c>
      <c r="Q9" s="71">
        <v>0</v>
      </c>
      <c r="R9" s="97" t="s">
        <v>322</v>
      </c>
      <c r="S9" s="72">
        <v>0</v>
      </c>
      <c r="T9" s="72">
        <v>0</v>
      </c>
    </row>
    <row r="10" spans="1:20">
      <c r="A10" s="68" t="s">
        <v>156</v>
      </c>
      <c r="B10" s="101" t="s">
        <v>322</v>
      </c>
      <c r="C10" s="101" t="s">
        <v>322</v>
      </c>
      <c r="D10" s="101" t="s">
        <v>322</v>
      </c>
      <c r="E10" s="101" t="s">
        <v>322</v>
      </c>
      <c r="F10" s="101" t="s">
        <v>322</v>
      </c>
      <c r="G10" s="101" t="s">
        <v>322</v>
      </c>
      <c r="H10" s="101" t="s">
        <v>322</v>
      </c>
      <c r="I10" s="101" t="s">
        <v>322</v>
      </c>
      <c r="J10" s="101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  <c r="R10" s="97" t="s">
        <v>322</v>
      </c>
      <c r="S10" s="97" t="s">
        <v>322</v>
      </c>
      <c r="T10" s="97" t="s">
        <v>322</v>
      </c>
    </row>
    <row r="11" spans="1:20">
      <c r="A11" s="68" t="s">
        <v>80</v>
      </c>
      <c r="B11" s="101" t="s">
        <v>322</v>
      </c>
      <c r="C11" s="101" t="s">
        <v>322</v>
      </c>
      <c r="D11" s="101" t="s">
        <v>322</v>
      </c>
      <c r="E11" s="101" t="s">
        <v>322</v>
      </c>
      <c r="F11" s="101" t="s">
        <v>322</v>
      </c>
      <c r="G11" s="101" t="s">
        <v>322</v>
      </c>
      <c r="H11" s="101" t="s">
        <v>322</v>
      </c>
      <c r="I11" s="101" t="s">
        <v>322</v>
      </c>
      <c r="J11" s="101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  <c r="R11" s="97" t="s">
        <v>322</v>
      </c>
      <c r="S11" s="97" t="s">
        <v>322</v>
      </c>
      <c r="T11" s="97" t="s">
        <v>322</v>
      </c>
    </row>
    <row r="12" spans="1:20">
      <c r="A12" s="68" t="s">
        <v>139</v>
      </c>
      <c r="B12" s="101" t="s">
        <v>322</v>
      </c>
      <c r="C12" s="101" t="s">
        <v>322</v>
      </c>
      <c r="D12" s="101" t="s">
        <v>322</v>
      </c>
      <c r="E12" s="101" t="s">
        <v>322</v>
      </c>
      <c r="F12" s="101" t="s">
        <v>322</v>
      </c>
      <c r="G12" s="101" t="s">
        <v>322</v>
      </c>
      <c r="H12" s="101" t="s">
        <v>322</v>
      </c>
      <c r="I12" s="101" t="s">
        <v>322</v>
      </c>
      <c r="J12" s="101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  <c r="R12" s="97" t="s">
        <v>322</v>
      </c>
      <c r="S12" s="97" t="s">
        <v>322</v>
      </c>
      <c r="T12" s="97" t="s">
        <v>322</v>
      </c>
    </row>
    <row r="13" spans="1:20">
      <c r="A13" s="68" t="s">
        <v>147</v>
      </c>
      <c r="B13" s="101" t="s">
        <v>322</v>
      </c>
      <c r="C13" s="101" t="s">
        <v>322</v>
      </c>
      <c r="D13" s="101" t="s">
        <v>322</v>
      </c>
      <c r="E13" s="101" t="s">
        <v>322</v>
      </c>
      <c r="F13" s="101" t="s">
        <v>322</v>
      </c>
      <c r="G13" s="101" t="s">
        <v>322</v>
      </c>
      <c r="H13" s="101" t="s">
        <v>322</v>
      </c>
      <c r="I13" s="101" t="s">
        <v>322</v>
      </c>
      <c r="J13" s="101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  <c r="Q13" s="97" t="s">
        <v>322</v>
      </c>
      <c r="R13" s="97" t="s">
        <v>322</v>
      </c>
      <c r="S13" s="97" t="s">
        <v>322</v>
      </c>
      <c r="T13" s="97" t="s">
        <v>322</v>
      </c>
    </row>
    <row r="14" spans="1:20">
      <c r="A14" s="68" t="s">
        <v>152</v>
      </c>
      <c r="B14" s="102" t="s">
        <v>322</v>
      </c>
      <c r="C14" s="102" t="s">
        <v>322</v>
      </c>
      <c r="D14" s="102" t="s">
        <v>322</v>
      </c>
      <c r="E14" s="102" t="s">
        <v>322</v>
      </c>
      <c r="F14" s="102" t="s">
        <v>322</v>
      </c>
      <c r="G14" s="102" t="s">
        <v>322</v>
      </c>
      <c r="H14" s="102" t="s">
        <v>322</v>
      </c>
      <c r="I14" s="102" t="s">
        <v>322</v>
      </c>
      <c r="J14" s="102" t="s">
        <v>322</v>
      </c>
      <c r="K14" s="97" t="s">
        <v>322</v>
      </c>
      <c r="L14" s="97" t="s">
        <v>322</v>
      </c>
      <c r="M14" s="97" t="s">
        <v>322</v>
      </c>
      <c r="N14" s="97" t="s">
        <v>322</v>
      </c>
      <c r="O14" s="97" t="s">
        <v>322</v>
      </c>
      <c r="P14" s="97" t="s">
        <v>322</v>
      </c>
      <c r="Q14" s="97" t="s">
        <v>322</v>
      </c>
      <c r="R14" s="97" t="s">
        <v>322</v>
      </c>
      <c r="S14" s="97" t="s">
        <v>322</v>
      </c>
      <c r="T14" s="97" t="s">
        <v>322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108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35:H826 H10:H33 F35:F553 F10:F33 K10:K826 D35:D820 D10:D33" xr:uid="{00000000-0002-0000-04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165</v>
      </c>
    </row>
    <row r="2" spans="1:14">
      <c r="A2" s="36" t="s">
        <v>106</v>
      </c>
      <c r="B2" s="36" t="s">
        <v>320</v>
      </c>
    </row>
    <row r="3" spans="1:14">
      <c r="A3" s="36" t="s">
        <v>108</v>
      </c>
      <c r="B3" s="36" t="s">
        <v>321</v>
      </c>
    </row>
    <row r="4" spans="1:14">
      <c r="A4" s="36" t="s">
        <v>109</v>
      </c>
      <c r="B4" s="55">
        <v>14245</v>
      </c>
    </row>
    <row r="5" spans="1:14" ht="18.75">
      <c r="A5" s="120" t="s">
        <v>60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</row>
    <row r="6" spans="1:14" s="3" customFormat="1">
      <c r="A6" s="37" t="s">
        <v>83</v>
      </c>
      <c r="B6" s="38" t="s">
        <v>28</v>
      </c>
      <c r="C6" s="38" t="s">
        <v>87</v>
      </c>
      <c r="D6" s="38" t="s">
        <v>134</v>
      </c>
      <c r="E6" s="38" t="s">
        <v>85</v>
      </c>
      <c r="F6" s="38" t="s">
        <v>38</v>
      </c>
      <c r="G6" s="38" t="s">
        <v>71</v>
      </c>
      <c r="H6" s="39" t="s">
        <v>141</v>
      </c>
      <c r="I6" s="39" t="s">
        <v>140</v>
      </c>
      <c r="J6" s="38" t="s">
        <v>155</v>
      </c>
      <c r="K6" s="39" t="s">
        <v>37</v>
      </c>
      <c r="L6" s="39" t="s">
        <v>36</v>
      </c>
      <c r="M6" s="39" t="s">
        <v>110</v>
      </c>
      <c r="N6" s="41" t="s">
        <v>112</v>
      </c>
    </row>
    <row r="7" spans="1:14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12" t="s">
        <v>148</v>
      </c>
      <c r="I7" s="95" t="s">
        <v>322</v>
      </c>
      <c r="J7" s="12" t="s">
        <v>144</v>
      </c>
      <c r="K7" s="12" t="s">
        <v>144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304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71">
        <v>0</v>
      </c>
      <c r="L9" s="97" t="s">
        <v>322</v>
      </c>
      <c r="M9" s="72">
        <v>0</v>
      </c>
      <c r="N9" s="72">
        <v>0</v>
      </c>
    </row>
    <row r="10" spans="1:14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</row>
    <row r="11" spans="1:14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</row>
    <row r="12" spans="1:14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</row>
    <row r="13" spans="1:14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</row>
    <row r="14" spans="1:14">
      <c r="A14" s="73" t="s">
        <v>153</v>
      </c>
      <c r="B14" s="97" t="s">
        <v>322</v>
      </c>
      <c r="C14" s="97" t="s">
        <v>322</v>
      </c>
      <c r="D14" s="97" t="s">
        <v>322</v>
      </c>
      <c r="E14" s="97" t="s">
        <v>322</v>
      </c>
      <c r="F14" s="97" t="s">
        <v>322</v>
      </c>
      <c r="G14" s="97" t="s">
        <v>322</v>
      </c>
      <c r="H14" s="97" t="s">
        <v>322</v>
      </c>
      <c r="I14" s="97" t="s">
        <v>322</v>
      </c>
      <c r="J14" s="97" t="s">
        <v>322</v>
      </c>
      <c r="K14" s="97" t="s">
        <v>322</v>
      </c>
      <c r="L14" s="97" t="s">
        <v>322</v>
      </c>
      <c r="M14" s="97" t="s">
        <v>322</v>
      </c>
      <c r="N14" s="97" t="s">
        <v>322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16.28515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1.855468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107</v>
      </c>
      <c r="B1" s="36" t="s" vm="1">
        <v>165</v>
      </c>
    </row>
    <row r="2" spans="1:13">
      <c r="A2" s="36" t="s">
        <v>106</v>
      </c>
      <c r="B2" s="36" t="s">
        <v>320</v>
      </c>
    </row>
    <row r="3" spans="1:13">
      <c r="A3" s="36" t="s">
        <v>108</v>
      </c>
      <c r="B3" s="36" t="s">
        <v>321</v>
      </c>
    </row>
    <row r="4" spans="1:13">
      <c r="A4" s="36" t="s">
        <v>109</v>
      </c>
      <c r="B4" s="55">
        <v>14245</v>
      </c>
    </row>
    <row r="5" spans="1:13" ht="18.75">
      <c r="A5" s="120" t="s">
        <v>163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1:13" s="3" customFormat="1">
      <c r="A6" s="37" t="s">
        <v>83</v>
      </c>
      <c r="B6" s="38" t="s">
        <v>28</v>
      </c>
      <c r="C6" s="38" t="s">
        <v>87</v>
      </c>
      <c r="D6" s="38" t="s">
        <v>85</v>
      </c>
      <c r="E6" s="38" t="s">
        <v>38</v>
      </c>
      <c r="F6" s="38" t="s">
        <v>71</v>
      </c>
      <c r="G6" s="38" t="s">
        <v>141</v>
      </c>
      <c r="H6" s="38" t="s">
        <v>140</v>
      </c>
      <c r="I6" s="38" t="s">
        <v>155</v>
      </c>
      <c r="J6" s="38" t="s">
        <v>37</v>
      </c>
      <c r="K6" s="38" t="s">
        <v>36</v>
      </c>
      <c r="L6" s="38" t="s">
        <v>110</v>
      </c>
      <c r="M6" s="41" t="s">
        <v>112</v>
      </c>
    </row>
    <row r="7" spans="1:13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26" t="s">
        <v>148</v>
      </c>
      <c r="H7" s="95" t="s">
        <v>322</v>
      </c>
      <c r="I7" s="12" t="s">
        <v>144</v>
      </c>
      <c r="J7" s="12" t="s">
        <v>144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74" t="s">
        <v>158</v>
      </c>
      <c r="B9" s="107" t="s">
        <v>322</v>
      </c>
      <c r="C9" s="107" t="s">
        <v>322</v>
      </c>
      <c r="D9" s="107" t="s">
        <v>322</v>
      </c>
      <c r="E9" s="107" t="s">
        <v>322</v>
      </c>
      <c r="F9" s="107" t="s">
        <v>322</v>
      </c>
      <c r="G9" s="107" t="s">
        <v>322</v>
      </c>
      <c r="H9" s="107" t="s">
        <v>322</v>
      </c>
      <c r="I9" s="107" t="s">
        <v>322</v>
      </c>
      <c r="J9" s="75">
        <v>1787.3381535560002</v>
      </c>
      <c r="K9" s="107" t="s">
        <v>322</v>
      </c>
      <c r="L9" s="76">
        <f>IFERROR(J9/$J$9,0)</f>
        <v>1</v>
      </c>
      <c r="M9" s="76">
        <f>J9/'סכום נכסי הקרן'!$C$41</f>
        <v>0.9565807867383358</v>
      </c>
    </row>
    <row r="10" spans="1:13">
      <c r="A10" s="77" t="s">
        <v>138</v>
      </c>
      <c r="B10" s="98" t="s">
        <v>322</v>
      </c>
      <c r="C10" s="98" t="s">
        <v>322</v>
      </c>
      <c r="D10" s="98" t="s">
        <v>322</v>
      </c>
      <c r="E10" s="98" t="s">
        <v>322</v>
      </c>
      <c r="F10" s="98" t="s">
        <v>322</v>
      </c>
      <c r="G10" s="98" t="s">
        <v>322</v>
      </c>
      <c r="H10" s="98" t="s">
        <v>322</v>
      </c>
      <c r="I10" s="98" t="s">
        <v>322</v>
      </c>
      <c r="J10" s="65">
        <v>1101.7458300000001</v>
      </c>
      <c r="K10" s="98" t="s">
        <v>322</v>
      </c>
      <c r="L10" s="66">
        <f t="shared" ref="L10:L59" si="0">IFERROR(J10/$J$9,0)</f>
        <v>0.61641711603818261</v>
      </c>
      <c r="M10" s="66">
        <f>J10/'סכום נכסי הקרן'!$C$41</f>
        <v>0.58965276981878079</v>
      </c>
    </row>
    <row r="11" spans="1:13">
      <c r="A11" s="64" t="s">
        <v>159</v>
      </c>
      <c r="B11" s="98" t="s">
        <v>322</v>
      </c>
      <c r="C11" s="98" t="s">
        <v>322</v>
      </c>
      <c r="D11" s="98" t="s">
        <v>322</v>
      </c>
      <c r="E11" s="98" t="s">
        <v>322</v>
      </c>
      <c r="F11" s="98" t="s">
        <v>322</v>
      </c>
      <c r="G11" s="98" t="s">
        <v>322</v>
      </c>
      <c r="H11" s="98" t="s">
        <v>322</v>
      </c>
      <c r="I11" s="98" t="s">
        <v>322</v>
      </c>
      <c r="J11" s="65">
        <v>325.28983999999997</v>
      </c>
      <c r="K11" s="98" t="s">
        <v>322</v>
      </c>
      <c r="L11" s="66">
        <f t="shared" si="0"/>
        <v>0.18199680869163973</v>
      </c>
      <c r="M11" s="66">
        <f>J11/'סכום נכסי הקרן'!$C$41</f>
        <v>0.17409465044211514</v>
      </c>
    </row>
    <row r="12" spans="1:13">
      <c r="A12" s="67" t="s">
        <v>166</v>
      </c>
      <c r="B12" s="54" t="s">
        <v>167</v>
      </c>
      <c r="C12" s="60" t="s">
        <v>88</v>
      </c>
      <c r="D12" s="54" t="s">
        <v>168</v>
      </c>
      <c r="E12" s="60" t="s">
        <v>169</v>
      </c>
      <c r="F12" s="60" t="s">
        <v>94</v>
      </c>
      <c r="G12" s="61">
        <v>5048</v>
      </c>
      <c r="H12" s="78">
        <v>1855</v>
      </c>
      <c r="I12" s="97" t="s">
        <v>322</v>
      </c>
      <c r="J12" s="61">
        <v>93.6404</v>
      </c>
      <c r="K12" s="62">
        <v>4.9365392139537265E-5</v>
      </c>
      <c r="L12" s="62">
        <f t="shared" si="0"/>
        <v>5.2390981423239724E-2</v>
      </c>
      <c r="M12" s="62">
        <f>J12/'סכום נכסי הקרן'!$C$41</f>
        <v>5.0116206227836191E-2</v>
      </c>
    </row>
    <row r="13" spans="1:13">
      <c r="A13" s="67" t="s">
        <v>170</v>
      </c>
      <c r="B13" s="54" t="s">
        <v>171</v>
      </c>
      <c r="C13" s="60" t="s">
        <v>88</v>
      </c>
      <c r="D13" s="54" t="s">
        <v>168</v>
      </c>
      <c r="E13" s="60" t="s">
        <v>169</v>
      </c>
      <c r="F13" s="60" t="s">
        <v>94</v>
      </c>
      <c r="G13" s="61">
        <v>204</v>
      </c>
      <c r="H13" s="78">
        <v>1850</v>
      </c>
      <c r="I13" s="97" t="s">
        <v>322</v>
      </c>
      <c r="J13" s="61">
        <v>3.774</v>
      </c>
      <c r="K13" s="62">
        <v>4.1851179421627371E-6</v>
      </c>
      <c r="L13" s="62">
        <f t="shared" si="0"/>
        <v>2.1115198556531873E-3</v>
      </c>
      <c r="M13" s="62">
        <f>J13/'סכום נכסי הקרן'!$C$41</f>
        <v>2.0198393247343434E-3</v>
      </c>
    </row>
    <row r="14" spans="1:13">
      <c r="A14" s="67" t="s">
        <v>172</v>
      </c>
      <c r="B14" s="54" t="s">
        <v>173</v>
      </c>
      <c r="C14" s="60" t="s">
        <v>88</v>
      </c>
      <c r="D14" s="54" t="s">
        <v>174</v>
      </c>
      <c r="E14" s="60" t="s">
        <v>169</v>
      </c>
      <c r="F14" s="60" t="s">
        <v>94</v>
      </c>
      <c r="G14" s="61">
        <v>152</v>
      </c>
      <c r="H14" s="78">
        <v>17740</v>
      </c>
      <c r="I14" s="97" t="s">
        <v>322</v>
      </c>
      <c r="J14" s="61">
        <v>26.9648</v>
      </c>
      <c r="K14" s="62">
        <v>1.3955078601980225E-5</v>
      </c>
      <c r="L14" s="62">
        <f t="shared" si="0"/>
        <v>1.5086568787418406E-2</v>
      </c>
      <c r="M14" s="62">
        <f>J14/'סכום נכסי הקרן'!$C$41</f>
        <v>1.4431521839850721E-2</v>
      </c>
    </row>
    <row r="15" spans="1:13">
      <c r="A15" s="67" t="s">
        <v>175</v>
      </c>
      <c r="B15" s="54" t="s">
        <v>176</v>
      </c>
      <c r="C15" s="60" t="s">
        <v>88</v>
      </c>
      <c r="D15" s="54" t="s">
        <v>174</v>
      </c>
      <c r="E15" s="60" t="s">
        <v>169</v>
      </c>
      <c r="F15" s="60" t="s">
        <v>94</v>
      </c>
      <c r="G15" s="61">
        <v>51</v>
      </c>
      <c r="H15" s="78">
        <v>28890</v>
      </c>
      <c r="I15" s="97" t="s">
        <v>322</v>
      </c>
      <c r="J15" s="61">
        <v>14.7339</v>
      </c>
      <c r="K15" s="62">
        <v>8.1193900586824943E-5</v>
      </c>
      <c r="L15" s="62">
        <f t="shared" si="0"/>
        <v>8.2434876526784572E-3</v>
      </c>
      <c r="M15" s="62">
        <f>J15/'סכום נכסי הקרן'!$C$41</f>
        <v>7.8855619042669158E-3</v>
      </c>
    </row>
    <row r="16" spans="1:13">
      <c r="A16" s="67" t="s">
        <v>177</v>
      </c>
      <c r="B16" s="54" t="s">
        <v>178</v>
      </c>
      <c r="C16" s="60" t="s">
        <v>88</v>
      </c>
      <c r="D16" s="54" t="s">
        <v>174</v>
      </c>
      <c r="E16" s="60" t="s">
        <v>169</v>
      </c>
      <c r="F16" s="60" t="s">
        <v>94</v>
      </c>
      <c r="G16" s="61">
        <v>993</v>
      </c>
      <c r="H16" s="78">
        <v>18500</v>
      </c>
      <c r="I16" s="97" t="s">
        <v>322</v>
      </c>
      <c r="J16" s="61">
        <v>183.70500000000001</v>
      </c>
      <c r="K16" s="62">
        <v>3.1697268043430427E-5</v>
      </c>
      <c r="L16" s="62">
        <f t="shared" si="0"/>
        <v>0.10278133415017722</v>
      </c>
      <c r="M16" s="62">
        <f>J16/'סכום נכסי הקרן'!$C$41</f>
        <v>9.8318649483392306E-2</v>
      </c>
    </row>
    <row r="17" spans="1:13">
      <c r="A17" s="67" t="s">
        <v>179</v>
      </c>
      <c r="B17" s="54" t="s">
        <v>180</v>
      </c>
      <c r="C17" s="60" t="s">
        <v>88</v>
      </c>
      <c r="D17" s="54" t="s">
        <v>181</v>
      </c>
      <c r="E17" s="60" t="s">
        <v>169</v>
      </c>
      <c r="F17" s="60" t="s">
        <v>94</v>
      </c>
      <c r="G17" s="61">
        <v>83</v>
      </c>
      <c r="H17" s="78">
        <v>2978</v>
      </c>
      <c r="I17" s="97" t="s">
        <v>322</v>
      </c>
      <c r="J17" s="61">
        <v>2.4717399999999996</v>
      </c>
      <c r="K17" s="62">
        <v>4.1770295582715756E-5</v>
      </c>
      <c r="L17" s="62">
        <f t="shared" si="0"/>
        <v>1.3829168224727632E-3</v>
      </c>
      <c r="M17" s="62">
        <f>J17/'סכום נכסי הקרן'!$C$41</f>
        <v>1.3228716620346753E-3</v>
      </c>
    </row>
    <row r="18" spans="1:13">
      <c r="A18" s="99" t="s">
        <v>322</v>
      </c>
      <c r="B18" s="97" t="s">
        <v>322</v>
      </c>
      <c r="C18" s="97" t="s">
        <v>322</v>
      </c>
      <c r="D18" s="97" t="s">
        <v>322</v>
      </c>
      <c r="E18" s="97" t="s">
        <v>322</v>
      </c>
      <c r="F18" s="97" t="s">
        <v>322</v>
      </c>
      <c r="G18" s="97" t="s">
        <v>322</v>
      </c>
      <c r="H18" s="97" t="s">
        <v>322</v>
      </c>
      <c r="I18" s="97" t="s">
        <v>322</v>
      </c>
      <c r="J18" s="97" t="s">
        <v>322</v>
      </c>
      <c r="K18" s="97" t="s">
        <v>322</v>
      </c>
      <c r="L18" s="97" t="s">
        <v>322</v>
      </c>
      <c r="M18" s="97" t="s">
        <v>322</v>
      </c>
    </row>
    <row r="19" spans="1:13">
      <c r="A19" s="64" t="s">
        <v>160</v>
      </c>
      <c r="B19" s="98" t="s">
        <v>322</v>
      </c>
      <c r="C19" s="98" t="s">
        <v>322</v>
      </c>
      <c r="D19" s="98" t="s">
        <v>322</v>
      </c>
      <c r="E19" s="98" t="s">
        <v>322</v>
      </c>
      <c r="F19" s="98" t="s">
        <v>322</v>
      </c>
      <c r="G19" s="98" t="s">
        <v>322</v>
      </c>
      <c r="H19" s="98" t="s">
        <v>322</v>
      </c>
      <c r="I19" s="98" t="s">
        <v>322</v>
      </c>
      <c r="J19" s="65">
        <v>776.45599000000004</v>
      </c>
      <c r="K19" s="98" t="s">
        <v>322</v>
      </c>
      <c r="L19" s="66">
        <f t="shared" si="0"/>
        <v>0.43442030734654286</v>
      </c>
      <c r="M19" s="66">
        <f>J19/'סכום נכסי הקרן'!$C$41</f>
        <v>0.41555811937666565</v>
      </c>
    </row>
    <row r="20" spans="1:13">
      <c r="A20" s="67" t="s">
        <v>182</v>
      </c>
      <c r="B20" s="54" t="s">
        <v>183</v>
      </c>
      <c r="C20" s="60" t="s">
        <v>88</v>
      </c>
      <c r="D20" s="54" t="s">
        <v>168</v>
      </c>
      <c r="E20" s="60" t="s">
        <v>184</v>
      </c>
      <c r="F20" s="60" t="s">
        <v>94</v>
      </c>
      <c r="G20" s="61">
        <v>19683</v>
      </c>
      <c r="H20" s="78">
        <v>384.03</v>
      </c>
      <c r="I20" s="97" t="s">
        <v>322</v>
      </c>
      <c r="J20" s="61">
        <v>75.588619999999992</v>
      </c>
      <c r="K20" s="62">
        <v>2.0467317002501685E-4</v>
      </c>
      <c r="L20" s="62">
        <f t="shared" si="0"/>
        <v>4.2291169049131855E-2</v>
      </c>
      <c r="M20" s="62">
        <f>J20/'סכום נכסי הקרן'!$C$41</f>
        <v>4.0454919761102506E-2</v>
      </c>
    </row>
    <row r="21" spans="1:13">
      <c r="A21" s="67" t="s">
        <v>185</v>
      </c>
      <c r="B21" s="54" t="s">
        <v>186</v>
      </c>
      <c r="C21" s="60" t="s">
        <v>88</v>
      </c>
      <c r="D21" s="54" t="s">
        <v>168</v>
      </c>
      <c r="E21" s="60" t="s">
        <v>184</v>
      </c>
      <c r="F21" s="60" t="s">
        <v>94</v>
      </c>
      <c r="G21" s="61">
        <v>7000</v>
      </c>
      <c r="H21" s="78">
        <v>381.09</v>
      </c>
      <c r="I21" s="97" t="s">
        <v>322</v>
      </c>
      <c r="J21" s="61">
        <v>26.676299999999998</v>
      </c>
      <c r="K21" s="62">
        <v>7.7144003786139539E-5</v>
      </c>
      <c r="L21" s="62">
        <f t="shared" si="0"/>
        <v>1.4925155571107875E-2</v>
      </c>
      <c r="M21" s="62">
        <f>J21/'סכום נכסי הקרן'!$C$41</f>
        <v>1.4277117058402426E-2</v>
      </c>
    </row>
    <row r="22" spans="1:13">
      <c r="A22" s="67" t="s">
        <v>187</v>
      </c>
      <c r="B22" s="54" t="s">
        <v>188</v>
      </c>
      <c r="C22" s="60" t="s">
        <v>88</v>
      </c>
      <c r="D22" s="54" t="s">
        <v>168</v>
      </c>
      <c r="E22" s="60" t="s">
        <v>184</v>
      </c>
      <c r="F22" s="60" t="s">
        <v>94</v>
      </c>
      <c r="G22" s="61">
        <v>14067</v>
      </c>
      <c r="H22" s="78">
        <v>342.68</v>
      </c>
      <c r="I22" s="97" t="s">
        <v>322</v>
      </c>
      <c r="J22" s="61">
        <v>48.204800000000006</v>
      </c>
      <c r="K22" s="62">
        <v>3.0348552707142897E-4</v>
      </c>
      <c r="L22" s="62">
        <f t="shared" si="0"/>
        <v>2.6970162251666874E-2</v>
      </c>
      <c r="M22" s="62">
        <f>J22/'סכום נכסי הקרן'!$C$41</f>
        <v>2.5799139025160064E-2</v>
      </c>
    </row>
    <row r="23" spans="1:13">
      <c r="A23" s="67" t="s">
        <v>189</v>
      </c>
      <c r="B23" s="54" t="s">
        <v>190</v>
      </c>
      <c r="C23" s="60" t="s">
        <v>88</v>
      </c>
      <c r="D23" s="54" t="s">
        <v>168</v>
      </c>
      <c r="E23" s="60" t="s">
        <v>184</v>
      </c>
      <c r="F23" s="60" t="s">
        <v>94</v>
      </c>
      <c r="G23" s="61">
        <v>18883</v>
      </c>
      <c r="H23" s="78">
        <v>352.49</v>
      </c>
      <c r="I23" s="97" t="s">
        <v>322</v>
      </c>
      <c r="J23" s="61">
        <v>66.560690000000008</v>
      </c>
      <c r="K23" s="62">
        <v>1.2042954168354517E-4</v>
      </c>
      <c r="L23" s="62">
        <f t="shared" si="0"/>
        <v>3.724012149999379E-2</v>
      </c>
      <c r="M23" s="62">
        <f>J23/'סכום נכסי הקרן'!$C$41</f>
        <v>3.5623184722695274E-2</v>
      </c>
    </row>
    <row r="24" spans="1:13">
      <c r="A24" s="67" t="s">
        <v>191</v>
      </c>
      <c r="B24" s="54" t="s">
        <v>192</v>
      </c>
      <c r="C24" s="60" t="s">
        <v>88</v>
      </c>
      <c r="D24" s="54" t="s">
        <v>193</v>
      </c>
      <c r="E24" s="60" t="s">
        <v>184</v>
      </c>
      <c r="F24" s="60" t="s">
        <v>94</v>
      </c>
      <c r="G24" s="61">
        <v>180</v>
      </c>
      <c r="H24" s="78">
        <v>5151.46</v>
      </c>
      <c r="I24" s="97" t="s">
        <v>322</v>
      </c>
      <c r="J24" s="61">
        <v>9.2726299999999995</v>
      </c>
      <c r="K24" s="62">
        <v>1.0294179042080889E-4</v>
      </c>
      <c r="L24" s="62">
        <f t="shared" si="0"/>
        <v>5.1879550501127223E-3</v>
      </c>
      <c r="M24" s="62">
        <f>J24/'סכום נכסי הקרן'!$C$41</f>
        <v>4.9626981233999506E-3</v>
      </c>
    </row>
    <row r="25" spans="1:13">
      <c r="A25" s="67" t="s">
        <v>194</v>
      </c>
      <c r="B25" s="54" t="s">
        <v>195</v>
      </c>
      <c r="C25" s="60" t="s">
        <v>88</v>
      </c>
      <c r="D25" s="54" t="s">
        <v>196</v>
      </c>
      <c r="E25" s="60" t="s">
        <v>184</v>
      </c>
      <c r="F25" s="60" t="s">
        <v>94</v>
      </c>
      <c r="G25" s="61">
        <v>30065</v>
      </c>
      <c r="H25" s="78">
        <v>353.96</v>
      </c>
      <c r="I25" s="97" t="s">
        <v>322</v>
      </c>
      <c r="J25" s="61">
        <v>106.41807</v>
      </c>
      <c r="K25" s="62">
        <v>1.1217141903060859E-4</v>
      </c>
      <c r="L25" s="62">
        <f t="shared" si="0"/>
        <v>5.953997557108924E-2</v>
      </c>
      <c r="M25" s="62">
        <f>J25/'סכום נכסי הקרן'!$C$41</f>
        <v>5.6954796674173837E-2</v>
      </c>
    </row>
    <row r="26" spans="1:13">
      <c r="A26" s="67" t="s">
        <v>197</v>
      </c>
      <c r="B26" s="54" t="s">
        <v>198</v>
      </c>
      <c r="C26" s="60" t="s">
        <v>88</v>
      </c>
      <c r="D26" s="54" t="s">
        <v>174</v>
      </c>
      <c r="E26" s="60" t="s">
        <v>184</v>
      </c>
      <c r="F26" s="60" t="s">
        <v>94</v>
      </c>
      <c r="G26" s="61">
        <v>4</v>
      </c>
      <c r="H26" s="78">
        <v>3268.43</v>
      </c>
      <c r="I26" s="97" t="s">
        <v>322</v>
      </c>
      <c r="J26" s="61">
        <v>0.13074000000000002</v>
      </c>
      <c r="K26" s="62">
        <v>3.2404905778685833E-6</v>
      </c>
      <c r="L26" s="62">
        <f t="shared" si="0"/>
        <v>7.3147881803947471E-5</v>
      </c>
      <c r="M26" s="62">
        <f>J26/'סכום נכסי הקרן'!$C$41</f>
        <v>6.9971858324262872E-5</v>
      </c>
    </row>
    <row r="27" spans="1:13">
      <c r="A27" s="67" t="s">
        <v>199</v>
      </c>
      <c r="B27" s="54" t="s">
        <v>200</v>
      </c>
      <c r="C27" s="60" t="s">
        <v>88</v>
      </c>
      <c r="D27" s="54" t="s">
        <v>174</v>
      </c>
      <c r="E27" s="60" t="s">
        <v>184</v>
      </c>
      <c r="F27" s="60" t="s">
        <v>94</v>
      </c>
      <c r="G27" s="61">
        <v>767</v>
      </c>
      <c r="H27" s="78">
        <v>5756.99</v>
      </c>
      <c r="I27" s="97" t="s">
        <v>322</v>
      </c>
      <c r="J27" s="61">
        <v>44.156109999999998</v>
      </c>
      <c r="K27" s="62">
        <v>7.9724591554390461E-4</v>
      </c>
      <c r="L27" s="62">
        <f t="shared" si="0"/>
        <v>2.4704955753419782E-2</v>
      </c>
      <c r="M27" s="62">
        <f>J27/'סכום נכסי הקרן'!$C$41</f>
        <v>2.3632286010942073E-2</v>
      </c>
    </row>
    <row r="28" spans="1:13">
      <c r="A28" s="67" t="s">
        <v>201</v>
      </c>
      <c r="B28" s="54" t="s">
        <v>202</v>
      </c>
      <c r="C28" s="60" t="s">
        <v>88</v>
      </c>
      <c r="D28" s="54" t="s">
        <v>174</v>
      </c>
      <c r="E28" s="60" t="s">
        <v>184</v>
      </c>
      <c r="F28" s="60" t="s">
        <v>94</v>
      </c>
      <c r="G28" s="61">
        <v>1770</v>
      </c>
      <c r="H28" s="78">
        <v>3397.28</v>
      </c>
      <c r="I28" s="97" t="s">
        <v>322</v>
      </c>
      <c r="J28" s="61">
        <v>60.131860000000003</v>
      </c>
      <c r="K28" s="62">
        <v>2.2840212710771934E-4</v>
      </c>
      <c r="L28" s="62">
        <f t="shared" si="0"/>
        <v>3.3643247574816557E-2</v>
      </c>
      <c r="M28" s="62">
        <f>J28/'סכום נכסי הקרן'!$C$41</f>
        <v>3.2182484233550628E-2</v>
      </c>
    </row>
    <row r="29" spans="1:13">
      <c r="A29" s="67" t="s">
        <v>203</v>
      </c>
      <c r="B29" s="54" t="s">
        <v>204</v>
      </c>
      <c r="C29" s="60" t="s">
        <v>88</v>
      </c>
      <c r="D29" s="54" t="s">
        <v>174</v>
      </c>
      <c r="E29" s="60" t="s">
        <v>184</v>
      </c>
      <c r="F29" s="60" t="s">
        <v>94</v>
      </c>
      <c r="G29" s="61">
        <v>741</v>
      </c>
      <c r="H29" s="78">
        <v>3822.41</v>
      </c>
      <c r="I29" s="97" t="s">
        <v>322</v>
      </c>
      <c r="J29" s="61">
        <v>28.324060000000003</v>
      </c>
      <c r="K29" s="62">
        <v>6.8477067251965392E-5</v>
      </c>
      <c r="L29" s="62">
        <f t="shared" si="0"/>
        <v>1.5847062820008539E-2</v>
      </c>
      <c r="M29" s="62">
        <f>J29/'סכום נכסי הקרן'!$C$41</f>
        <v>1.5158995819855598E-2</v>
      </c>
    </row>
    <row r="30" spans="1:13">
      <c r="A30" s="67" t="s">
        <v>205</v>
      </c>
      <c r="B30" s="54" t="s">
        <v>206</v>
      </c>
      <c r="C30" s="60" t="s">
        <v>88</v>
      </c>
      <c r="D30" s="54" t="s">
        <v>181</v>
      </c>
      <c r="E30" s="60" t="s">
        <v>184</v>
      </c>
      <c r="F30" s="60" t="s">
        <v>94</v>
      </c>
      <c r="G30" s="61">
        <v>1356</v>
      </c>
      <c r="H30" s="78">
        <v>273.47000000000003</v>
      </c>
      <c r="I30" s="97" t="s">
        <v>322</v>
      </c>
      <c r="J30" s="61">
        <v>3.70825</v>
      </c>
      <c r="K30" s="62">
        <v>4.2367244146368456E-5</v>
      </c>
      <c r="L30" s="62">
        <f t="shared" si="0"/>
        <v>2.0747333080884823E-3</v>
      </c>
      <c r="M30" s="62">
        <f>J30/'סכום נכסי הקרן'!$C$41</f>
        <v>1.9846500201235106E-3</v>
      </c>
    </row>
    <row r="31" spans="1:13">
      <c r="A31" s="67" t="s">
        <v>207</v>
      </c>
      <c r="B31" s="54" t="s">
        <v>208</v>
      </c>
      <c r="C31" s="60" t="s">
        <v>88</v>
      </c>
      <c r="D31" s="54" t="s">
        <v>181</v>
      </c>
      <c r="E31" s="60" t="s">
        <v>184</v>
      </c>
      <c r="F31" s="60" t="s">
        <v>94</v>
      </c>
      <c r="G31" s="61">
        <v>27456</v>
      </c>
      <c r="H31" s="78">
        <v>348.89</v>
      </c>
      <c r="I31" s="97" t="s">
        <v>322</v>
      </c>
      <c r="J31" s="61">
        <v>95.791240000000002</v>
      </c>
      <c r="K31" s="62">
        <v>1.8119142468818953E-3</v>
      </c>
      <c r="L31" s="62">
        <f t="shared" si="0"/>
        <v>5.3594357513948025E-2</v>
      </c>
      <c r="M31" s="62">
        <f>J31/'סכום נכסי הקרן'!$C$41</f>
        <v>5.1267332675428039E-2</v>
      </c>
    </row>
    <row r="32" spans="1:13">
      <c r="A32" s="67" t="s">
        <v>209</v>
      </c>
      <c r="B32" s="54" t="s">
        <v>210</v>
      </c>
      <c r="C32" s="60" t="s">
        <v>88</v>
      </c>
      <c r="D32" s="54" t="s">
        <v>181</v>
      </c>
      <c r="E32" s="60" t="s">
        <v>184</v>
      </c>
      <c r="F32" s="60" t="s">
        <v>94</v>
      </c>
      <c r="G32" s="61">
        <v>557</v>
      </c>
      <c r="H32" s="78">
        <v>3214.07</v>
      </c>
      <c r="I32" s="97" t="s">
        <v>322</v>
      </c>
      <c r="J32" s="61">
        <v>17.902369999999998</v>
      </c>
      <c r="K32" s="62">
        <v>1.3339560057956438E-3</v>
      </c>
      <c r="L32" s="62">
        <f t="shared" si="0"/>
        <v>1.0016218791269196E-2</v>
      </c>
      <c r="M32" s="62">
        <f>J32/'סכום נכסי הקרן'!$C$41</f>
        <v>9.5813224514955907E-3</v>
      </c>
    </row>
    <row r="33" spans="1:13">
      <c r="A33" s="67" t="s">
        <v>211</v>
      </c>
      <c r="B33" s="54" t="s">
        <v>212</v>
      </c>
      <c r="C33" s="60" t="s">
        <v>88</v>
      </c>
      <c r="D33" s="54" t="s">
        <v>181</v>
      </c>
      <c r="E33" s="60" t="s">
        <v>184</v>
      </c>
      <c r="F33" s="60" t="s">
        <v>94</v>
      </c>
      <c r="G33" s="61">
        <v>15594</v>
      </c>
      <c r="H33" s="78">
        <v>417.17</v>
      </c>
      <c r="I33" s="97" t="s">
        <v>322</v>
      </c>
      <c r="J33" s="61">
        <v>65.053489999999996</v>
      </c>
      <c r="K33" s="62">
        <v>8.8259155231859413E-4</v>
      </c>
      <c r="L33" s="62">
        <f t="shared" si="0"/>
        <v>3.6396856336655022E-2</v>
      </c>
      <c r="M33" s="62">
        <f>J33/'סכום נכסי הקרן'!$C$41</f>
        <v>3.4816533469319649E-2</v>
      </c>
    </row>
    <row r="34" spans="1:13">
      <c r="A34" s="67" t="s">
        <v>213</v>
      </c>
      <c r="B34" s="54" t="s">
        <v>214</v>
      </c>
      <c r="C34" s="60" t="s">
        <v>88</v>
      </c>
      <c r="D34" s="54" t="s">
        <v>181</v>
      </c>
      <c r="E34" s="60" t="s">
        <v>184</v>
      </c>
      <c r="F34" s="60" t="s">
        <v>94</v>
      </c>
      <c r="G34" s="61">
        <v>8657</v>
      </c>
      <c r="H34" s="78">
        <v>575.97</v>
      </c>
      <c r="I34" s="97" t="s">
        <v>322</v>
      </c>
      <c r="J34" s="61">
        <v>49.861719999999998</v>
      </c>
      <c r="K34" s="62">
        <v>1.1969257383415534E-3</v>
      </c>
      <c r="L34" s="62">
        <f t="shared" si="0"/>
        <v>2.7897194440121793E-2</v>
      </c>
      <c r="M34" s="62">
        <f>J34/'סכום נכסי הקרן'!$C$41</f>
        <v>2.668592020532403E-2</v>
      </c>
    </row>
    <row r="35" spans="1:13">
      <c r="A35" s="67" t="s">
        <v>215</v>
      </c>
      <c r="B35" s="54" t="s">
        <v>216</v>
      </c>
      <c r="C35" s="60" t="s">
        <v>88</v>
      </c>
      <c r="D35" s="54" t="s">
        <v>181</v>
      </c>
      <c r="E35" s="60" t="s">
        <v>184</v>
      </c>
      <c r="F35" s="60" t="s">
        <v>94</v>
      </c>
      <c r="G35" s="61">
        <v>148</v>
      </c>
      <c r="H35" s="78">
        <v>3786.43</v>
      </c>
      <c r="I35" s="97" t="s">
        <v>322</v>
      </c>
      <c r="J35" s="61">
        <v>5.6039200000000005</v>
      </c>
      <c r="K35" s="62">
        <v>1.5757585307627461E-5</v>
      </c>
      <c r="L35" s="62">
        <f t="shared" si="0"/>
        <v>3.1353440247726579E-3</v>
      </c>
      <c r="M35" s="62">
        <f>J35/'סכום נכסי הקרן'!$C$41</f>
        <v>2.9992098539123693E-3</v>
      </c>
    </row>
    <row r="36" spans="1:13">
      <c r="A36" s="67" t="s">
        <v>217</v>
      </c>
      <c r="B36" s="54" t="s">
        <v>218</v>
      </c>
      <c r="C36" s="60" t="s">
        <v>88</v>
      </c>
      <c r="D36" s="54" t="s">
        <v>181</v>
      </c>
      <c r="E36" s="60" t="s">
        <v>184</v>
      </c>
      <c r="F36" s="60" t="s">
        <v>94</v>
      </c>
      <c r="G36" s="61">
        <v>20669</v>
      </c>
      <c r="H36" s="78">
        <v>353.53</v>
      </c>
      <c r="I36" s="97" t="s">
        <v>322</v>
      </c>
      <c r="J36" s="61">
        <v>73.071119999999993</v>
      </c>
      <c r="K36" s="62">
        <v>5.1478983294737419E-5</v>
      </c>
      <c r="L36" s="62">
        <f t="shared" si="0"/>
        <v>4.0882649908536489E-2</v>
      </c>
      <c r="M36" s="62">
        <f>J36/'סכום נכסי הקרן'!$C$41</f>
        <v>3.9107557413455792E-2</v>
      </c>
    </row>
    <row r="37" spans="1:13">
      <c r="A37" s="99" t="s">
        <v>322</v>
      </c>
      <c r="B37" s="97" t="s">
        <v>322</v>
      </c>
      <c r="C37" s="97" t="s">
        <v>322</v>
      </c>
      <c r="D37" s="97" t="s">
        <v>322</v>
      </c>
      <c r="E37" s="97" t="s">
        <v>322</v>
      </c>
      <c r="F37" s="97" t="s">
        <v>322</v>
      </c>
      <c r="G37" s="97" t="s">
        <v>322</v>
      </c>
      <c r="H37" s="97" t="s">
        <v>322</v>
      </c>
      <c r="I37" s="97" t="s">
        <v>322</v>
      </c>
      <c r="J37" s="97" t="s">
        <v>322</v>
      </c>
      <c r="K37" s="97" t="s">
        <v>322</v>
      </c>
      <c r="L37" s="97" t="s">
        <v>322</v>
      </c>
      <c r="M37" s="97" t="s">
        <v>322</v>
      </c>
    </row>
    <row r="38" spans="1:13">
      <c r="A38" s="77" t="s">
        <v>137</v>
      </c>
      <c r="B38" s="98" t="s">
        <v>322</v>
      </c>
      <c r="C38" s="98" t="s">
        <v>322</v>
      </c>
      <c r="D38" s="98" t="s">
        <v>322</v>
      </c>
      <c r="E38" s="98" t="s">
        <v>322</v>
      </c>
      <c r="F38" s="98" t="s">
        <v>322</v>
      </c>
      <c r="G38" s="98" t="s">
        <v>322</v>
      </c>
      <c r="H38" s="98" t="s">
        <v>322</v>
      </c>
      <c r="I38" s="98" t="s">
        <v>322</v>
      </c>
      <c r="J38" s="65">
        <v>685.592323556</v>
      </c>
      <c r="K38" s="98" t="s">
        <v>322</v>
      </c>
      <c r="L38" s="66">
        <f t="shared" si="0"/>
        <v>0.38358288396181728</v>
      </c>
      <c r="M38" s="66">
        <f>J38/'סכום נכסי הקרן'!$C$41</f>
        <v>0.36692801691955496</v>
      </c>
    </row>
    <row r="39" spans="1:13">
      <c r="A39" s="64" t="s">
        <v>161</v>
      </c>
      <c r="B39" s="98" t="s">
        <v>322</v>
      </c>
      <c r="C39" s="98" t="s">
        <v>322</v>
      </c>
      <c r="D39" s="98" t="s">
        <v>322</v>
      </c>
      <c r="E39" s="98" t="s">
        <v>322</v>
      </c>
      <c r="F39" s="98" t="s">
        <v>322</v>
      </c>
      <c r="G39" s="98" t="s">
        <v>322</v>
      </c>
      <c r="H39" s="98" t="s">
        <v>322</v>
      </c>
      <c r="I39" s="98" t="s">
        <v>322</v>
      </c>
      <c r="J39" s="65">
        <v>531.65418355600002</v>
      </c>
      <c r="K39" s="98" t="s">
        <v>322</v>
      </c>
      <c r="L39" s="66">
        <f t="shared" si="0"/>
        <v>0.29745584656056662</v>
      </c>
      <c r="M39" s="66">
        <f>J39/'סכום נכסי הקרן'!$C$41</f>
        <v>0.2845405477228245</v>
      </c>
    </row>
    <row r="40" spans="1:13">
      <c r="A40" s="67" t="s">
        <v>219</v>
      </c>
      <c r="B40" s="54" t="s">
        <v>220</v>
      </c>
      <c r="C40" s="60" t="s">
        <v>22</v>
      </c>
      <c r="D40" s="97" t="s">
        <v>322</v>
      </c>
      <c r="E40" s="60" t="s">
        <v>169</v>
      </c>
      <c r="F40" s="60" t="s">
        <v>101</v>
      </c>
      <c r="G40" s="61">
        <v>32</v>
      </c>
      <c r="H40" s="78">
        <v>5340</v>
      </c>
      <c r="I40" s="97" t="s">
        <v>322</v>
      </c>
      <c r="J40" s="61">
        <v>4.6805699999999995</v>
      </c>
      <c r="K40" s="62">
        <v>4.583077313563924E-7</v>
      </c>
      <c r="L40" s="62">
        <f t="shared" si="0"/>
        <v>2.6187378088963005E-3</v>
      </c>
      <c r="M40" s="62">
        <f>J40/'סכום נכסי הקרן'!$C$41</f>
        <v>2.5050342734954487E-3</v>
      </c>
    </row>
    <row r="41" spans="1:13">
      <c r="A41" s="67" t="s">
        <v>221</v>
      </c>
      <c r="B41" s="54" t="s">
        <v>222</v>
      </c>
      <c r="C41" s="60" t="s">
        <v>89</v>
      </c>
      <c r="D41" s="97" t="s">
        <v>322</v>
      </c>
      <c r="E41" s="60" t="s">
        <v>169</v>
      </c>
      <c r="F41" s="60" t="s">
        <v>93</v>
      </c>
      <c r="G41" s="61">
        <v>1830.00549</v>
      </c>
      <c r="H41" s="78">
        <v>1022.25</v>
      </c>
      <c r="I41" s="97" t="s">
        <v>322</v>
      </c>
      <c r="J41" s="61">
        <v>67.851153556</v>
      </c>
      <c r="K41" s="62">
        <v>9.4460966461006656E-6</v>
      </c>
      <c r="L41" s="62">
        <f t="shared" si="0"/>
        <v>3.7962124526355952E-2</v>
      </c>
      <c r="M41" s="62">
        <f>J41/'סכום נכסי הקרן'!$C$41</f>
        <v>3.631383894568025E-2</v>
      </c>
    </row>
    <row r="42" spans="1:13">
      <c r="A42" s="67" t="s">
        <v>223</v>
      </c>
      <c r="B42" s="54" t="s">
        <v>224</v>
      </c>
      <c r="C42" s="60" t="s">
        <v>22</v>
      </c>
      <c r="D42" s="97" t="s">
        <v>322</v>
      </c>
      <c r="E42" s="60" t="s">
        <v>169</v>
      </c>
      <c r="F42" s="60" t="s">
        <v>95</v>
      </c>
      <c r="G42" s="61">
        <v>625</v>
      </c>
      <c r="H42" s="78">
        <v>2972.5</v>
      </c>
      <c r="I42" s="97" t="s">
        <v>322</v>
      </c>
      <c r="J42" s="61">
        <v>74.528020000000012</v>
      </c>
      <c r="K42" s="62">
        <v>2.5883448372561205E-6</v>
      </c>
      <c r="L42" s="62">
        <f t="shared" si="0"/>
        <v>4.169777266362424E-2</v>
      </c>
      <c r="M42" s="62">
        <f>J42/'סכום נכסי הקרן'!$C$41</f>
        <v>3.9887288179805948E-2</v>
      </c>
    </row>
    <row r="43" spans="1:13">
      <c r="A43" s="67" t="s">
        <v>225</v>
      </c>
      <c r="B43" s="54" t="s">
        <v>226</v>
      </c>
      <c r="C43" s="60" t="s">
        <v>22</v>
      </c>
      <c r="D43" s="97" t="s">
        <v>322</v>
      </c>
      <c r="E43" s="60" t="s">
        <v>169</v>
      </c>
      <c r="F43" s="60" t="s">
        <v>93</v>
      </c>
      <c r="G43" s="61">
        <v>6235</v>
      </c>
      <c r="H43" s="78">
        <v>772.45</v>
      </c>
      <c r="I43" s="97" t="s">
        <v>322</v>
      </c>
      <c r="J43" s="61">
        <v>174.68451999999999</v>
      </c>
      <c r="K43" s="62">
        <v>1.3245505034303117E-5</v>
      </c>
      <c r="L43" s="62">
        <f t="shared" si="0"/>
        <v>9.7734454810611104E-2</v>
      </c>
      <c r="M43" s="62">
        <f>J43/'סכום נכסי הקרן'!$C$41</f>
        <v>9.3490901674176702E-2</v>
      </c>
    </row>
    <row r="44" spans="1:13">
      <c r="A44" s="67" t="s">
        <v>227</v>
      </c>
      <c r="B44" s="54" t="s">
        <v>228</v>
      </c>
      <c r="C44" s="60" t="s">
        <v>90</v>
      </c>
      <c r="D44" s="97" t="s">
        <v>322</v>
      </c>
      <c r="E44" s="60" t="s">
        <v>169</v>
      </c>
      <c r="F44" s="60" t="s">
        <v>102</v>
      </c>
      <c r="G44" s="61">
        <v>220</v>
      </c>
      <c r="H44" s="78">
        <v>247450</v>
      </c>
      <c r="I44" s="97" t="s">
        <v>322</v>
      </c>
      <c r="J44" s="61">
        <v>13.956530000000001</v>
      </c>
      <c r="K44" s="62">
        <v>2.730725272265123E-8</v>
      </c>
      <c r="L44" s="62">
        <f t="shared" si="0"/>
        <v>7.8085559647640117E-3</v>
      </c>
      <c r="M44" s="62">
        <f>J44/'סכום נכסי הקרן'!$C$41</f>
        <v>7.469514608064283E-3</v>
      </c>
    </row>
    <row r="45" spans="1:13">
      <c r="A45" s="67" t="s">
        <v>229</v>
      </c>
      <c r="B45" s="54" t="s">
        <v>230</v>
      </c>
      <c r="C45" s="60" t="s">
        <v>90</v>
      </c>
      <c r="D45" s="97" t="s">
        <v>322</v>
      </c>
      <c r="E45" s="60" t="s">
        <v>169</v>
      </c>
      <c r="F45" s="60" t="s">
        <v>102</v>
      </c>
      <c r="G45" s="61">
        <v>16</v>
      </c>
      <c r="H45" s="78">
        <v>3466000</v>
      </c>
      <c r="I45" s="97" t="s">
        <v>322</v>
      </c>
      <c r="J45" s="61">
        <v>14.21726</v>
      </c>
      <c r="K45" s="62">
        <v>6.1323205765019103E-8</v>
      </c>
      <c r="L45" s="62">
        <f t="shared" si="0"/>
        <v>7.9544321099586212E-3</v>
      </c>
      <c r="M45" s="62">
        <f>J45/'סכום נכסי הקרן'!$C$41</f>
        <v>7.6090569258008981E-3</v>
      </c>
    </row>
    <row r="46" spans="1:13">
      <c r="A46" s="67" t="s">
        <v>231</v>
      </c>
      <c r="B46" s="54" t="s">
        <v>232</v>
      </c>
      <c r="C46" s="60" t="s">
        <v>89</v>
      </c>
      <c r="D46" s="97" t="s">
        <v>322</v>
      </c>
      <c r="E46" s="60" t="s">
        <v>169</v>
      </c>
      <c r="F46" s="60" t="s">
        <v>93</v>
      </c>
      <c r="G46" s="61">
        <v>52</v>
      </c>
      <c r="H46" s="78">
        <v>93137</v>
      </c>
      <c r="I46" s="97" t="s">
        <v>322</v>
      </c>
      <c r="J46" s="61">
        <v>175.66010999999997</v>
      </c>
      <c r="K46" s="62">
        <v>2.7261911633554193E-6</v>
      </c>
      <c r="L46" s="62">
        <f t="shared" si="0"/>
        <v>9.8280288847700834E-2</v>
      </c>
      <c r="M46" s="62">
        <f>J46/'סכום נכסי הקרן'!$C$41</f>
        <v>9.4013036026804553E-2</v>
      </c>
    </row>
    <row r="47" spans="1:13">
      <c r="A47" s="67" t="s">
        <v>233</v>
      </c>
      <c r="B47" s="54" t="s">
        <v>234</v>
      </c>
      <c r="C47" s="60" t="s">
        <v>91</v>
      </c>
      <c r="D47" s="97" t="s">
        <v>322</v>
      </c>
      <c r="E47" s="60" t="s">
        <v>169</v>
      </c>
      <c r="F47" s="60" t="s">
        <v>97</v>
      </c>
      <c r="G47" s="61">
        <v>26</v>
      </c>
      <c r="H47" s="78">
        <v>9441</v>
      </c>
      <c r="I47" s="97" t="s">
        <v>322</v>
      </c>
      <c r="J47" s="61">
        <v>6.0760200000000006</v>
      </c>
      <c r="K47" s="62">
        <v>1.7373104190909246E-7</v>
      </c>
      <c r="L47" s="62">
        <f t="shared" si="0"/>
        <v>3.3994798286555066E-3</v>
      </c>
      <c r="M47" s="62">
        <f>J47/'סכום נכסי הקרן'!$C$41</f>
        <v>3.2518770889963873E-3</v>
      </c>
    </row>
    <row r="48" spans="1:13">
      <c r="A48" s="99" t="s">
        <v>322</v>
      </c>
      <c r="B48" s="97" t="s">
        <v>322</v>
      </c>
      <c r="C48" s="97" t="s">
        <v>322</v>
      </c>
      <c r="D48" s="97" t="s">
        <v>322</v>
      </c>
      <c r="E48" s="97" t="s">
        <v>322</v>
      </c>
      <c r="F48" s="97" t="s">
        <v>322</v>
      </c>
      <c r="G48" s="97" t="s">
        <v>322</v>
      </c>
      <c r="H48" s="97" t="s">
        <v>322</v>
      </c>
      <c r="I48" s="97" t="s">
        <v>322</v>
      </c>
      <c r="J48" s="97" t="s">
        <v>322</v>
      </c>
      <c r="K48" s="97" t="s">
        <v>322</v>
      </c>
      <c r="L48" s="97" t="s">
        <v>322</v>
      </c>
      <c r="M48" s="97" t="s">
        <v>322</v>
      </c>
    </row>
    <row r="49" spans="1:13">
      <c r="A49" s="64" t="s">
        <v>162</v>
      </c>
      <c r="B49" s="98" t="s">
        <v>322</v>
      </c>
      <c r="C49" s="98" t="s">
        <v>322</v>
      </c>
      <c r="D49" s="98" t="s">
        <v>322</v>
      </c>
      <c r="E49" s="98" t="s">
        <v>322</v>
      </c>
      <c r="F49" s="98" t="s">
        <v>322</v>
      </c>
      <c r="G49" s="98" t="s">
        <v>322</v>
      </c>
      <c r="H49" s="98" t="s">
        <v>322</v>
      </c>
      <c r="I49" s="98" t="s">
        <v>322</v>
      </c>
      <c r="J49" s="65">
        <v>153.93814</v>
      </c>
      <c r="K49" s="98" t="s">
        <v>322</v>
      </c>
      <c r="L49" s="66">
        <f t="shared" si="0"/>
        <v>8.6127037401250703E-2</v>
      </c>
      <c r="M49" s="66">
        <f>J49/'סכום נכסי הקרן'!$C$41</f>
        <v>8.238746919673047E-2</v>
      </c>
    </row>
    <row r="50" spans="1:13">
      <c r="A50" s="67" t="s">
        <v>235</v>
      </c>
      <c r="B50" s="54" t="s">
        <v>236</v>
      </c>
      <c r="C50" s="60" t="s">
        <v>22</v>
      </c>
      <c r="D50" s="97" t="s">
        <v>322</v>
      </c>
      <c r="E50" s="60" t="s">
        <v>184</v>
      </c>
      <c r="F50" s="60" t="s">
        <v>95</v>
      </c>
      <c r="G50" s="61">
        <v>9</v>
      </c>
      <c r="H50" s="78">
        <v>23861.64</v>
      </c>
      <c r="I50" s="97" t="s">
        <v>322</v>
      </c>
      <c r="J50" s="61">
        <v>8.615120000000001</v>
      </c>
      <c r="K50" s="62">
        <v>9.2642344963035698E-6</v>
      </c>
      <c r="L50" s="62">
        <f t="shared" si="0"/>
        <v>4.8200839795534949E-3</v>
      </c>
      <c r="M50" s="62">
        <f>J50/'סכום נכסי הקרן'!$C$41</f>
        <v>4.6107997253061308E-3</v>
      </c>
    </row>
    <row r="51" spans="1:13">
      <c r="A51" s="67" t="s">
        <v>237</v>
      </c>
      <c r="B51" s="54" t="s">
        <v>238</v>
      </c>
      <c r="C51" s="60" t="s">
        <v>89</v>
      </c>
      <c r="D51" s="97" t="s">
        <v>322</v>
      </c>
      <c r="E51" s="60" t="s">
        <v>184</v>
      </c>
      <c r="F51" s="60" t="s">
        <v>93</v>
      </c>
      <c r="G51" s="61">
        <v>25</v>
      </c>
      <c r="H51" s="78">
        <v>8748</v>
      </c>
      <c r="I51" s="97" t="s">
        <v>322</v>
      </c>
      <c r="J51" s="61">
        <v>7.9322499999999998</v>
      </c>
      <c r="K51" s="62">
        <v>3.1213055447246251E-6</v>
      </c>
      <c r="L51" s="62">
        <f t="shared" si="0"/>
        <v>4.4380242117130356E-3</v>
      </c>
      <c r="M51" s="62">
        <f>J51/'סכום נכסי הקרן'!$C$41</f>
        <v>4.2453286920042382E-3</v>
      </c>
    </row>
    <row r="52" spans="1:13">
      <c r="A52" s="67" t="s">
        <v>239</v>
      </c>
      <c r="B52" s="54" t="s">
        <v>240</v>
      </c>
      <c r="C52" s="60" t="s">
        <v>89</v>
      </c>
      <c r="D52" s="97" t="s">
        <v>322</v>
      </c>
      <c r="E52" s="60" t="s">
        <v>184</v>
      </c>
      <c r="F52" s="60" t="s">
        <v>93</v>
      </c>
      <c r="G52" s="61">
        <v>56</v>
      </c>
      <c r="H52" s="78">
        <v>9324</v>
      </c>
      <c r="I52" s="97" t="s">
        <v>322</v>
      </c>
      <c r="J52" s="61">
        <v>18.93816</v>
      </c>
      <c r="K52" s="62">
        <v>1.5012089959841854E-6</v>
      </c>
      <c r="L52" s="62">
        <f t="shared" si="0"/>
        <v>1.0595734199665334E-2</v>
      </c>
      <c r="M52" s="62">
        <f>J52/'סכום נכסי הקרן'!$C$41</f>
        <v>1.0135675756786155E-2</v>
      </c>
    </row>
    <row r="53" spans="1:13">
      <c r="A53" s="67" t="s">
        <v>241</v>
      </c>
      <c r="B53" s="54" t="s">
        <v>242</v>
      </c>
      <c r="C53" s="60" t="s">
        <v>89</v>
      </c>
      <c r="D53" s="97" t="s">
        <v>322</v>
      </c>
      <c r="E53" s="60" t="s">
        <v>184</v>
      </c>
      <c r="F53" s="60" t="s">
        <v>95</v>
      </c>
      <c r="G53" s="61">
        <v>21</v>
      </c>
      <c r="H53" s="78">
        <v>9430</v>
      </c>
      <c r="I53" s="97" t="s">
        <v>322</v>
      </c>
      <c r="J53" s="61">
        <v>7.9441800000000002</v>
      </c>
      <c r="K53" s="62">
        <v>3.5195411376454159E-7</v>
      </c>
      <c r="L53" s="62">
        <f t="shared" si="0"/>
        <v>4.4446989419403655E-3</v>
      </c>
      <c r="M53" s="62">
        <f>J53/'סכום נכסי הקרן'!$C$41</f>
        <v>4.2517136106963631E-3</v>
      </c>
    </row>
    <row r="54" spans="1:13">
      <c r="A54" s="67" t="s">
        <v>243</v>
      </c>
      <c r="B54" s="54" t="s">
        <v>244</v>
      </c>
      <c r="C54" s="60" t="s">
        <v>89</v>
      </c>
      <c r="D54" s="97" t="s">
        <v>322</v>
      </c>
      <c r="E54" s="60" t="s">
        <v>184</v>
      </c>
      <c r="F54" s="60" t="s">
        <v>93</v>
      </c>
      <c r="G54" s="61">
        <v>40</v>
      </c>
      <c r="H54" s="78">
        <v>10445</v>
      </c>
      <c r="I54" s="97" t="s">
        <v>322</v>
      </c>
      <c r="J54" s="61">
        <v>15.15361</v>
      </c>
      <c r="K54" s="62">
        <v>8.5586658888551107E-7</v>
      </c>
      <c r="L54" s="62">
        <f t="shared" si="0"/>
        <v>8.478311711665262E-3</v>
      </c>
      <c r="M54" s="62">
        <f>J54/'סכום נכסי הקרן'!$C$41</f>
        <v>8.1101900873576018E-3</v>
      </c>
    </row>
    <row r="55" spans="1:13">
      <c r="A55" s="67" t="s">
        <v>245</v>
      </c>
      <c r="B55" s="54" t="s">
        <v>246</v>
      </c>
      <c r="C55" s="60" t="s">
        <v>89</v>
      </c>
      <c r="D55" s="97" t="s">
        <v>322</v>
      </c>
      <c r="E55" s="60" t="s">
        <v>184</v>
      </c>
      <c r="F55" s="60" t="s">
        <v>93</v>
      </c>
      <c r="G55" s="61">
        <v>54</v>
      </c>
      <c r="H55" s="78">
        <v>17604</v>
      </c>
      <c r="I55" s="97" t="s">
        <v>322</v>
      </c>
      <c r="J55" s="61">
        <v>34.478839999999998</v>
      </c>
      <c r="K55" s="62">
        <v>2.0843753601819921E-6</v>
      </c>
      <c r="L55" s="62">
        <f t="shared" si="0"/>
        <v>1.9290608176971209E-2</v>
      </c>
      <c r="M55" s="62">
        <f>J55/'סכום נכסי הקרן'!$C$41</f>
        <v>1.8453025146588094E-2</v>
      </c>
    </row>
    <row r="56" spans="1:13">
      <c r="A56" s="67" t="s">
        <v>247</v>
      </c>
      <c r="B56" s="54" t="s">
        <v>248</v>
      </c>
      <c r="C56" s="60" t="s">
        <v>249</v>
      </c>
      <c r="D56" s="97" t="s">
        <v>322</v>
      </c>
      <c r="E56" s="60" t="s">
        <v>184</v>
      </c>
      <c r="F56" s="60" t="s">
        <v>93</v>
      </c>
      <c r="G56" s="61">
        <v>42</v>
      </c>
      <c r="H56" s="78">
        <v>9473</v>
      </c>
      <c r="I56" s="97" t="s">
        <v>322</v>
      </c>
      <c r="J56" s="61">
        <v>14.4306</v>
      </c>
      <c r="K56" s="62">
        <v>4.7795378425883112E-7</v>
      </c>
      <c r="L56" s="62">
        <f t="shared" si="0"/>
        <v>8.0737939663457561E-3</v>
      </c>
      <c r="M56" s="62">
        <f>J56/'סכום נכסי הקרן'!$C$41</f>
        <v>7.7232361842902528E-3</v>
      </c>
    </row>
    <row r="57" spans="1:13">
      <c r="A57" s="67" t="s">
        <v>250</v>
      </c>
      <c r="B57" s="54" t="s">
        <v>251</v>
      </c>
      <c r="C57" s="60" t="s">
        <v>249</v>
      </c>
      <c r="D57" s="97" t="s">
        <v>322</v>
      </c>
      <c r="E57" s="60" t="s">
        <v>184</v>
      </c>
      <c r="F57" s="60" t="s">
        <v>93</v>
      </c>
      <c r="G57" s="61">
        <v>124</v>
      </c>
      <c r="H57" s="78">
        <v>3283</v>
      </c>
      <c r="I57" s="97" t="s">
        <v>322</v>
      </c>
      <c r="J57" s="61">
        <v>14.765229999999999</v>
      </c>
      <c r="K57" s="62">
        <v>5.4101204645345841E-7</v>
      </c>
      <c r="L57" s="62">
        <f t="shared" si="0"/>
        <v>8.2610165125294403E-3</v>
      </c>
      <c r="M57" s="62">
        <f>J57/'סכום נכסי הקרן'!$C$41</f>
        <v>7.9023296748137965E-3</v>
      </c>
    </row>
    <row r="58" spans="1:13">
      <c r="A58" s="67" t="s">
        <v>252</v>
      </c>
      <c r="B58" s="54" t="s">
        <v>253</v>
      </c>
      <c r="C58" s="60" t="s">
        <v>89</v>
      </c>
      <c r="D58" s="97" t="s">
        <v>322</v>
      </c>
      <c r="E58" s="60" t="s">
        <v>184</v>
      </c>
      <c r="F58" s="60" t="s">
        <v>93</v>
      </c>
      <c r="G58" s="61">
        <v>81</v>
      </c>
      <c r="H58" s="78">
        <v>4813</v>
      </c>
      <c r="I58" s="97" t="s">
        <v>322</v>
      </c>
      <c r="J58" s="61">
        <v>14.13997</v>
      </c>
      <c r="K58" s="62">
        <v>9.5824761354938461E-6</v>
      </c>
      <c r="L58" s="62">
        <f t="shared" si="0"/>
        <v>7.9111890337414947E-3</v>
      </c>
      <c r="M58" s="62">
        <f>J58/'סכום נכסי הקרן'!$C$41</f>
        <v>7.567691429932133E-3</v>
      </c>
    </row>
    <row r="59" spans="1:13">
      <c r="A59" s="67" t="s">
        <v>254</v>
      </c>
      <c r="B59" s="54" t="s">
        <v>255</v>
      </c>
      <c r="C59" s="60" t="s">
        <v>89</v>
      </c>
      <c r="D59" s="97" t="s">
        <v>322</v>
      </c>
      <c r="E59" s="60" t="s">
        <v>184</v>
      </c>
      <c r="F59" s="60" t="s">
        <v>93</v>
      </c>
      <c r="G59" s="61">
        <v>375</v>
      </c>
      <c r="H59" s="78">
        <v>1289.5999999999999</v>
      </c>
      <c r="I59" s="97" t="s">
        <v>322</v>
      </c>
      <c r="J59" s="61">
        <v>17.540179999999999</v>
      </c>
      <c r="K59" s="62">
        <v>1.1088515837047074E-5</v>
      </c>
      <c r="L59" s="62">
        <f t="shared" si="0"/>
        <v>9.8135766671253108E-3</v>
      </c>
      <c r="M59" s="62">
        <f>J59/'סכום נכסי הקרן'!$C$41</f>
        <v>9.3874788889557054E-3</v>
      </c>
    </row>
    <row r="60" spans="1:13">
      <c r="A60" s="108" t="s">
        <v>322</v>
      </c>
      <c r="B60" s="108" t="s">
        <v>322</v>
      </c>
      <c r="C60" s="109" t="s">
        <v>322</v>
      </c>
      <c r="D60" s="109" t="s">
        <v>322</v>
      </c>
      <c r="E60" s="109" t="s">
        <v>322</v>
      </c>
      <c r="F60" s="109" t="s">
        <v>322</v>
      </c>
      <c r="G60" s="109" t="s">
        <v>322</v>
      </c>
      <c r="H60" s="109" t="s">
        <v>322</v>
      </c>
      <c r="I60" s="109" t="s">
        <v>322</v>
      </c>
      <c r="J60" s="109" t="s">
        <v>322</v>
      </c>
      <c r="K60" s="109" t="s">
        <v>322</v>
      </c>
      <c r="L60" s="109" t="s">
        <v>322</v>
      </c>
      <c r="M60" s="109" t="s">
        <v>322</v>
      </c>
    </row>
    <row r="61" spans="1:13">
      <c r="A61" s="108" t="s">
        <v>322</v>
      </c>
      <c r="B61" s="108" t="s">
        <v>322</v>
      </c>
      <c r="C61" s="109" t="s">
        <v>322</v>
      </c>
      <c r="D61" s="109" t="s">
        <v>322</v>
      </c>
      <c r="E61" s="109" t="s">
        <v>322</v>
      </c>
      <c r="F61" s="109" t="s">
        <v>322</v>
      </c>
      <c r="G61" s="109" t="s">
        <v>322</v>
      </c>
      <c r="H61" s="109" t="s">
        <v>322</v>
      </c>
      <c r="I61" s="109" t="s">
        <v>322</v>
      </c>
      <c r="J61" s="109" t="s">
        <v>322</v>
      </c>
      <c r="K61" s="109" t="s">
        <v>322</v>
      </c>
      <c r="L61" s="109" t="s">
        <v>322</v>
      </c>
      <c r="M61" s="109" t="s">
        <v>322</v>
      </c>
    </row>
    <row r="62" spans="1:13">
      <c r="A62" s="108" t="s">
        <v>322</v>
      </c>
      <c r="B62" s="108" t="s">
        <v>322</v>
      </c>
      <c r="C62" s="109" t="s">
        <v>322</v>
      </c>
      <c r="D62" s="109" t="s">
        <v>322</v>
      </c>
      <c r="E62" s="109" t="s">
        <v>322</v>
      </c>
      <c r="F62" s="109" t="s">
        <v>322</v>
      </c>
      <c r="G62" s="109" t="s">
        <v>322</v>
      </c>
      <c r="H62" s="109" t="s">
        <v>322</v>
      </c>
      <c r="I62" s="109" t="s">
        <v>322</v>
      </c>
      <c r="J62" s="109" t="s">
        <v>322</v>
      </c>
      <c r="K62" s="109" t="s">
        <v>322</v>
      </c>
      <c r="L62" s="109" t="s">
        <v>322</v>
      </c>
      <c r="M62" s="109" t="s">
        <v>322</v>
      </c>
    </row>
    <row r="63" spans="1:13">
      <c r="A63" s="73" t="s">
        <v>156</v>
      </c>
      <c r="B63" s="108" t="s">
        <v>322</v>
      </c>
      <c r="C63" s="109" t="s">
        <v>322</v>
      </c>
      <c r="D63" s="109" t="s">
        <v>322</v>
      </c>
      <c r="E63" s="109" t="s">
        <v>322</v>
      </c>
      <c r="F63" s="109" t="s">
        <v>322</v>
      </c>
      <c r="G63" s="109" t="s">
        <v>322</v>
      </c>
      <c r="H63" s="109" t="s">
        <v>322</v>
      </c>
      <c r="I63" s="109" t="s">
        <v>322</v>
      </c>
      <c r="J63" s="109" t="s">
        <v>322</v>
      </c>
      <c r="K63" s="109" t="s">
        <v>322</v>
      </c>
      <c r="L63" s="109" t="s">
        <v>322</v>
      </c>
      <c r="M63" s="109" t="s">
        <v>322</v>
      </c>
    </row>
    <row r="64" spans="1:13">
      <c r="A64" s="73" t="s">
        <v>80</v>
      </c>
      <c r="B64" s="108" t="s">
        <v>322</v>
      </c>
      <c r="C64" s="109" t="s">
        <v>322</v>
      </c>
      <c r="D64" s="109" t="s">
        <v>322</v>
      </c>
      <c r="E64" s="109" t="s">
        <v>322</v>
      </c>
      <c r="F64" s="109" t="s">
        <v>322</v>
      </c>
      <c r="G64" s="109" t="s">
        <v>322</v>
      </c>
      <c r="H64" s="109" t="s">
        <v>322</v>
      </c>
      <c r="I64" s="109" t="s">
        <v>322</v>
      </c>
      <c r="J64" s="109" t="s">
        <v>322</v>
      </c>
      <c r="K64" s="109" t="s">
        <v>322</v>
      </c>
      <c r="L64" s="109" t="s">
        <v>322</v>
      </c>
      <c r="M64" s="109" t="s">
        <v>322</v>
      </c>
    </row>
    <row r="65" spans="1:13">
      <c r="A65" s="73" t="s">
        <v>139</v>
      </c>
      <c r="B65" s="108" t="s">
        <v>322</v>
      </c>
      <c r="C65" s="109" t="s">
        <v>322</v>
      </c>
      <c r="D65" s="109" t="s">
        <v>322</v>
      </c>
      <c r="E65" s="109" t="s">
        <v>322</v>
      </c>
      <c r="F65" s="109" t="s">
        <v>322</v>
      </c>
      <c r="G65" s="109" t="s">
        <v>322</v>
      </c>
      <c r="H65" s="109" t="s">
        <v>322</v>
      </c>
      <c r="I65" s="109" t="s">
        <v>322</v>
      </c>
      <c r="J65" s="109" t="s">
        <v>322</v>
      </c>
      <c r="K65" s="109" t="s">
        <v>322</v>
      </c>
      <c r="L65" s="109" t="s">
        <v>322</v>
      </c>
      <c r="M65" s="109" t="s">
        <v>322</v>
      </c>
    </row>
    <row r="66" spans="1:13">
      <c r="A66" s="73" t="s">
        <v>147</v>
      </c>
      <c r="B66" s="108" t="s">
        <v>322</v>
      </c>
      <c r="C66" s="109" t="s">
        <v>322</v>
      </c>
      <c r="D66" s="109" t="s">
        <v>322</v>
      </c>
      <c r="E66" s="109" t="s">
        <v>322</v>
      </c>
      <c r="F66" s="109" t="s">
        <v>322</v>
      </c>
      <c r="G66" s="109" t="s">
        <v>322</v>
      </c>
      <c r="H66" s="109" t="s">
        <v>322</v>
      </c>
      <c r="I66" s="109" t="s">
        <v>322</v>
      </c>
      <c r="J66" s="109" t="s">
        <v>322</v>
      </c>
      <c r="K66" s="109" t="s">
        <v>322</v>
      </c>
      <c r="L66" s="109" t="s">
        <v>322</v>
      </c>
      <c r="M66" s="109" t="s">
        <v>322</v>
      </c>
    </row>
    <row r="67" spans="1:13">
      <c r="A67" s="73" t="s">
        <v>154</v>
      </c>
      <c r="B67" s="108" t="s">
        <v>322</v>
      </c>
      <c r="C67" s="109" t="s">
        <v>322</v>
      </c>
      <c r="D67" s="109" t="s">
        <v>322</v>
      </c>
      <c r="E67" s="109" t="s">
        <v>322</v>
      </c>
      <c r="F67" s="109" t="s">
        <v>322</v>
      </c>
      <c r="G67" s="109" t="s">
        <v>322</v>
      </c>
      <c r="H67" s="109" t="s">
        <v>322</v>
      </c>
      <c r="I67" s="109" t="s">
        <v>322</v>
      </c>
      <c r="J67" s="109" t="s">
        <v>322</v>
      </c>
      <c r="K67" s="109" t="s">
        <v>322</v>
      </c>
      <c r="L67" s="109" t="s">
        <v>322</v>
      </c>
      <c r="M67" s="109" t="s">
        <v>322</v>
      </c>
    </row>
    <row r="68" spans="1:13" hidden="1">
      <c r="C68" s="1"/>
      <c r="D68" s="1"/>
      <c r="E68" s="1"/>
      <c r="F68" s="1"/>
    </row>
    <row r="69" spans="1:13" hidden="1">
      <c r="C69" s="1"/>
      <c r="D69" s="1"/>
      <c r="E69" s="1"/>
      <c r="F69" s="1"/>
    </row>
    <row r="70" spans="1:13" hidden="1">
      <c r="C70" s="1"/>
      <c r="D70" s="1"/>
      <c r="E70" s="1"/>
      <c r="F70" s="1"/>
    </row>
    <row r="71" spans="1:13" hidden="1">
      <c r="C71" s="1"/>
      <c r="D71" s="1"/>
      <c r="E71" s="1"/>
      <c r="F71" s="1"/>
    </row>
    <row r="72" spans="1:13" hidden="1">
      <c r="C72" s="1"/>
      <c r="D72" s="1"/>
      <c r="E72" s="1"/>
      <c r="F72" s="1"/>
    </row>
    <row r="73" spans="1:13" hidden="1">
      <c r="C73" s="1"/>
      <c r="D73" s="1"/>
      <c r="E73" s="1"/>
      <c r="F73" s="1"/>
    </row>
    <row r="74" spans="1:13" hidden="1">
      <c r="C74" s="1"/>
      <c r="D74" s="1"/>
      <c r="E74" s="1"/>
      <c r="F74" s="1"/>
    </row>
    <row r="75" spans="1:13" hidden="1">
      <c r="C75" s="1"/>
      <c r="D75" s="1"/>
      <c r="E75" s="1"/>
      <c r="F75" s="1"/>
    </row>
    <row r="76" spans="1:13" hidden="1">
      <c r="C76" s="1"/>
      <c r="D76" s="1"/>
      <c r="E76" s="1"/>
      <c r="F76" s="1"/>
    </row>
    <row r="77" spans="1:13" hidden="1">
      <c r="C77" s="1"/>
      <c r="D77" s="1"/>
      <c r="E77" s="1"/>
      <c r="F77" s="1"/>
    </row>
    <row r="78" spans="1:13" hidden="1">
      <c r="C78" s="1"/>
      <c r="D78" s="1"/>
      <c r="E78" s="1"/>
      <c r="F78" s="1"/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165</v>
      </c>
    </row>
    <row r="2" spans="1:14">
      <c r="A2" s="36" t="s">
        <v>106</v>
      </c>
      <c r="B2" s="36" t="s">
        <v>320</v>
      </c>
    </row>
    <row r="3" spans="1:14">
      <c r="A3" s="36" t="s">
        <v>108</v>
      </c>
      <c r="B3" s="36" t="s">
        <v>321</v>
      </c>
    </row>
    <row r="4" spans="1:14">
      <c r="A4" s="36" t="s">
        <v>109</v>
      </c>
      <c r="B4" s="55">
        <v>14245</v>
      </c>
    </row>
    <row r="5" spans="1:14" ht="18.75">
      <c r="A5" s="120" t="s">
        <v>61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</row>
    <row r="6" spans="1:14" s="3" customFormat="1">
      <c r="A6" s="37" t="s">
        <v>83</v>
      </c>
      <c r="B6" s="38" t="s">
        <v>28</v>
      </c>
      <c r="C6" s="38" t="s">
        <v>87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71</v>
      </c>
      <c r="I6" s="38" t="s">
        <v>141</v>
      </c>
      <c r="J6" s="38" t="s">
        <v>140</v>
      </c>
      <c r="K6" s="38" t="s">
        <v>37</v>
      </c>
      <c r="L6" s="38" t="s">
        <v>36</v>
      </c>
      <c r="M6" s="38" t="s">
        <v>110</v>
      </c>
      <c r="N6" s="110" t="s">
        <v>112</v>
      </c>
    </row>
    <row r="7" spans="1:14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95" t="s">
        <v>322</v>
      </c>
      <c r="I7" s="26" t="s">
        <v>148</v>
      </c>
      <c r="J7" s="95" t="s">
        <v>322</v>
      </c>
      <c r="K7" s="26" t="s">
        <v>144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305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71">
        <v>0</v>
      </c>
      <c r="L9" s="97" t="s">
        <v>322</v>
      </c>
      <c r="M9" s="72">
        <v>0</v>
      </c>
      <c r="N9" s="72">
        <v>0</v>
      </c>
    </row>
    <row r="10" spans="1:14" s="4" customFormat="1" ht="20.25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</row>
    <row r="11" spans="1:14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</row>
    <row r="12" spans="1:14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</row>
    <row r="13" spans="1:14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165</v>
      </c>
    </row>
    <row r="2" spans="1:11">
      <c r="A2" s="36" t="s">
        <v>106</v>
      </c>
      <c r="B2" s="36" t="s">
        <v>320</v>
      </c>
    </row>
    <row r="3" spans="1:11">
      <c r="A3" s="36" t="s">
        <v>108</v>
      </c>
      <c r="B3" s="36" t="s">
        <v>321</v>
      </c>
    </row>
    <row r="4" spans="1:11">
      <c r="A4" s="36" t="s">
        <v>109</v>
      </c>
      <c r="B4" s="55">
        <v>14245</v>
      </c>
    </row>
    <row r="5" spans="1:11" ht="18.75">
      <c r="A5" s="123" t="s">
        <v>62</v>
      </c>
      <c r="B5" s="124"/>
      <c r="C5" s="124"/>
      <c r="D5" s="124"/>
      <c r="E5" s="124"/>
      <c r="F5" s="124"/>
      <c r="G5" s="124"/>
      <c r="H5" s="124"/>
      <c r="I5" s="124"/>
      <c r="J5" s="124"/>
      <c r="K5" s="125"/>
    </row>
    <row r="6" spans="1:11" s="3" customFormat="1">
      <c r="A6" s="17" t="s">
        <v>84</v>
      </c>
      <c r="B6" s="25" t="s">
        <v>28</v>
      </c>
      <c r="C6" s="25" t="s">
        <v>87</v>
      </c>
      <c r="D6" s="25" t="s">
        <v>38</v>
      </c>
      <c r="E6" s="25" t="s">
        <v>71</v>
      </c>
      <c r="F6" s="25" t="s">
        <v>141</v>
      </c>
      <c r="G6" s="25" t="s">
        <v>140</v>
      </c>
      <c r="H6" s="25" t="s">
        <v>37</v>
      </c>
      <c r="I6" s="25" t="s">
        <v>36</v>
      </c>
      <c r="J6" s="25" t="s">
        <v>110</v>
      </c>
      <c r="K6" s="52" t="s">
        <v>112</v>
      </c>
    </row>
    <row r="7" spans="1:11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12" t="s">
        <v>148</v>
      </c>
      <c r="G7" s="95" t="s">
        <v>322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70" t="s">
        <v>306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71">
        <v>0</v>
      </c>
      <c r="I9" s="97" t="s">
        <v>322</v>
      </c>
      <c r="J9" s="72">
        <v>0</v>
      </c>
      <c r="K9" s="72">
        <v>0</v>
      </c>
    </row>
    <row r="10" spans="1:11" s="4" customFormat="1" ht="20.25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</row>
    <row r="11" spans="1:11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</row>
    <row r="12" spans="1:11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</row>
    <row r="13" spans="1:11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107</v>
      </c>
      <c r="B1" s="36" t="s" vm="1">
        <v>165</v>
      </c>
    </row>
    <row r="2" spans="1:12">
      <c r="A2" s="36" t="s">
        <v>106</v>
      </c>
      <c r="B2" s="36" t="s">
        <v>320</v>
      </c>
    </row>
    <row r="3" spans="1:12">
      <c r="A3" s="36" t="s">
        <v>108</v>
      </c>
      <c r="B3" s="36" t="s">
        <v>321</v>
      </c>
    </row>
    <row r="4" spans="1:12">
      <c r="A4" s="36" t="s">
        <v>109</v>
      </c>
      <c r="B4" s="55">
        <v>14245</v>
      </c>
    </row>
    <row r="5" spans="1:12" ht="18.75">
      <c r="A5" s="120" t="s">
        <v>63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  <c r="L5" s="3"/>
    </row>
    <row r="6" spans="1:12" s="3" customFormat="1">
      <c r="A6" s="37" t="s">
        <v>84</v>
      </c>
      <c r="B6" s="38" t="s">
        <v>28</v>
      </c>
      <c r="C6" s="38" t="s">
        <v>87</v>
      </c>
      <c r="D6" s="38" t="s">
        <v>38</v>
      </c>
      <c r="E6" s="38" t="s">
        <v>71</v>
      </c>
      <c r="F6" s="38" t="s">
        <v>141</v>
      </c>
      <c r="G6" s="38" t="s">
        <v>140</v>
      </c>
      <c r="H6" s="38" t="s">
        <v>37</v>
      </c>
      <c r="I6" s="38" t="s">
        <v>36</v>
      </c>
      <c r="J6" s="38" t="s">
        <v>110</v>
      </c>
      <c r="K6" s="40" t="s">
        <v>112</v>
      </c>
    </row>
    <row r="7" spans="1:12" s="3" customFormat="1">
      <c r="A7" s="94" t="s">
        <v>322</v>
      </c>
      <c r="B7" s="111" t="s">
        <v>322</v>
      </c>
      <c r="C7" s="111" t="s">
        <v>322</v>
      </c>
      <c r="D7" s="111" t="s">
        <v>322</v>
      </c>
      <c r="E7" s="111" t="s">
        <v>322</v>
      </c>
      <c r="F7" s="12" t="s">
        <v>148</v>
      </c>
      <c r="G7" s="95" t="s">
        <v>322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70" t="s">
        <v>307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71">
        <v>0</v>
      </c>
      <c r="I9" s="97" t="s">
        <v>322</v>
      </c>
      <c r="J9" s="72">
        <v>0</v>
      </c>
      <c r="K9" s="72">
        <v>0</v>
      </c>
    </row>
    <row r="10" spans="1:12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</row>
    <row r="11" spans="1:12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</row>
    <row r="12" spans="1:12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</row>
    <row r="13" spans="1:12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165</v>
      </c>
    </row>
    <row r="2" spans="1:10">
      <c r="A2" s="36" t="s">
        <v>106</v>
      </c>
      <c r="B2" s="36" t="s">
        <v>320</v>
      </c>
    </row>
    <row r="3" spans="1:10">
      <c r="A3" s="36" t="s">
        <v>108</v>
      </c>
      <c r="B3" s="36" t="s">
        <v>321</v>
      </c>
    </row>
    <row r="4" spans="1:10">
      <c r="A4" s="36" t="s">
        <v>109</v>
      </c>
      <c r="B4" s="55">
        <v>14245</v>
      </c>
    </row>
    <row r="5" spans="1:10" ht="18.75">
      <c r="A5" s="120" t="s">
        <v>64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0" s="3" customFormat="1">
      <c r="A6" s="37" t="s">
        <v>84</v>
      </c>
      <c r="B6" s="38" t="s">
        <v>28</v>
      </c>
      <c r="C6" s="38" t="s">
        <v>87</v>
      </c>
      <c r="D6" s="38" t="s">
        <v>38</v>
      </c>
      <c r="E6" s="38" t="s">
        <v>71</v>
      </c>
      <c r="F6" s="38" t="s">
        <v>141</v>
      </c>
      <c r="G6" s="38" t="s">
        <v>140</v>
      </c>
      <c r="H6" s="38" t="s">
        <v>37</v>
      </c>
      <c r="I6" s="38" t="s">
        <v>110</v>
      </c>
      <c r="J6" s="40" t="s">
        <v>112</v>
      </c>
    </row>
    <row r="7" spans="1:10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12" t="s">
        <v>148</v>
      </c>
      <c r="G7" s="95" t="s">
        <v>322</v>
      </c>
      <c r="H7" s="12" t="s">
        <v>144</v>
      </c>
      <c r="I7" s="26" t="s">
        <v>19</v>
      </c>
      <c r="J7" s="27" t="s">
        <v>19</v>
      </c>
    </row>
    <row r="8" spans="1:10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70" t="s">
        <v>29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71">
        <v>0</v>
      </c>
      <c r="I9" s="72">
        <v>0</v>
      </c>
      <c r="J9" s="72">
        <v>0</v>
      </c>
    </row>
    <row r="10" spans="1:10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</row>
    <row r="11" spans="1:10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</row>
    <row r="12" spans="1:10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</row>
    <row r="13" spans="1:10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107</v>
      </c>
      <c r="B1" s="36" t="s" vm="1">
        <v>165</v>
      </c>
    </row>
    <row r="2" spans="1:34">
      <c r="A2" s="36" t="s">
        <v>106</v>
      </c>
      <c r="B2" s="36" t="s">
        <v>320</v>
      </c>
    </row>
    <row r="3" spans="1:34">
      <c r="A3" s="36" t="s">
        <v>108</v>
      </c>
      <c r="B3" s="36" t="s">
        <v>321</v>
      </c>
      <c r="D3" s="2"/>
    </row>
    <row r="4" spans="1:34">
      <c r="A4" s="36" t="s">
        <v>109</v>
      </c>
      <c r="B4" s="55">
        <v>14245</v>
      </c>
    </row>
    <row r="5" spans="1:34" ht="18.75">
      <c r="A5" s="120" t="s">
        <v>65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1:34" s="3" customFormat="1">
      <c r="A6" s="37" t="s">
        <v>84</v>
      </c>
      <c r="B6" s="38" t="s">
        <v>28</v>
      </c>
      <c r="C6" s="39" t="s">
        <v>30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37</v>
      </c>
      <c r="N6" s="38" t="s">
        <v>36</v>
      </c>
      <c r="O6" s="38" t="s">
        <v>110</v>
      </c>
      <c r="P6" s="40" t="s">
        <v>112</v>
      </c>
    </row>
    <row r="7" spans="1:34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26" t="s">
        <v>21</v>
      </c>
      <c r="G7" s="26" t="s">
        <v>20</v>
      </c>
      <c r="H7" s="95" t="s">
        <v>322</v>
      </c>
      <c r="I7" s="26" t="s">
        <v>19</v>
      </c>
      <c r="J7" s="26" t="s">
        <v>19</v>
      </c>
      <c r="K7" s="26" t="s">
        <v>148</v>
      </c>
      <c r="L7" s="95" t="s">
        <v>322</v>
      </c>
      <c r="M7" s="26" t="s">
        <v>144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81</v>
      </c>
    </row>
    <row r="9" spans="1:34" s="4" customFormat="1" ht="20.25">
      <c r="A9" s="70" t="s">
        <v>308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71">
        <v>0</v>
      </c>
      <c r="N9" s="97" t="s">
        <v>322</v>
      </c>
      <c r="O9" s="72">
        <v>0</v>
      </c>
      <c r="P9" s="72">
        <v>0</v>
      </c>
      <c r="AH9" s="1"/>
    </row>
    <row r="10" spans="1:34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</row>
    <row r="11" spans="1:34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</row>
    <row r="12" spans="1:34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</row>
    <row r="13" spans="1:34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165</v>
      </c>
    </row>
    <row r="2" spans="1:15">
      <c r="A2" s="36" t="s">
        <v>106</v>
      </c>
      <c r="B2" s="36" t="s">
        <v>320</v>
      </c>
    </row>
    <row r="3" spans="1:15">
      <c r="A3" s="36" t="s">
        <v>108</v>
      </c>
      <c r="B3" s="36" t="s">
        <v>321</v>
      </c>
    </row>
    <row r="4" spans="1:15">
      <c r="A4" s="36" t="s">
        <v>109</v>
      </c>
      <c r="B4" s="55">
        <v>14245</v>
      </c>
    </row>
    <row r="5" spans="1:15" ht="18.75">
      <c r="A5" s="120" t="s">
        <v>57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s="3" customFormat="1">
      <c r="A6" s="37" t="s">
        <v>84</v>
      </c>
      <c r="B6" s="38" t="s">
        <v>28</v>
      </c>
      <c r="C6" s="38" t="s">
        <v>14</v>
      </c>
      <c r="D6" s="38" t="s">
        <v>39</v>
      </c>
      <c r="E6" s="38" t="s">
        <v>72</v>
      </c>
      <c r="F6" s="38" t="s">
        <v>17</v>
      </c>
      <c r="G6" s="38" t="s">
        <v>71</v>
      </c>
      <c r="H6" s="38" t="s">
        <v>16</v>
      </c>
      <c r="I6" s="38" t="s">
        <v>18</v>
      </c>
      <c r="J6" s="38" t="s">
        <v>141</v>
      </c>
      <c r="K6" s="38" t="s">
        <v>140</v>
      </c>
      <c r="L6" s="38" t="s">
        <v>79</v>
      </c>
      <c r="M6" s="38" t="s">
        <v>36</v>
      </c>
      <c r="N6" s="38" t="s">
        <v>110</v>
      </c>
      <c r="O6" s="40" t="s">
        <v>112</v>
      </c>
    </row>
    <row r="7" spans="1:15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26" t="s">
        <v>21</v>
      </c>
      <c r="F7" s="26" t="s">
        <v>20</v>
      </c>
      <c r="G7" s="95" t="s">
        <v>322</v>
      </c>
      <c r="H7" s="26" t="s">
        <v>19</v>
      </c>
      <c r="I7" s="26" t="s">
        <v>19</v>
      </c>
      <c r="J7" s="26" t="s">
        <v>148</v>
      </c>
      <c r="K7" s="95" t="s">
        <v>322</v>
      </c>
      <c r="L7" s="26" t="s">
        <v>144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0" t="s">
        <v>301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71">
        <v>0</v>
      </c>
      <c r="M9" s="97" t="s">
        <v>322</v>
      </c>
      <c r="N9" s="72">
        <v>0</v>
      </c>
      <c r="O9" s="72">
        <v>0</v>
      </c>
    </row>
    <row r="10" spans="1:15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</row>
    <row r="11" spans="1:15">
      <c r="A11" s="73" t="s">
        <v>139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</row>
    <row r="12" spans="1:15">
      <c r="A12" s="73" t="s">
        <v>147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107</v>
      </c>
      <c r="B1" s="36" t="s" vm="1">
        <v>165</v>
      </c>
    </row>
    <row r="2" spans="1:18">
      <c r="A2" s="36" t="s">
        <v>106</v>
      </c>
      <c r="B2" s="36" t="s">
        <v>320</v>
      </c>
    </row>
    <row r="3" spans="1:18">
      <c r="A3" s="36" t="s">
        <v>108</v>
      </c>
      <c r="B3" s="36" t="s">
        <v>321</v>
      </c>
    </row>
    <row r="4" spans="1:18">
      <c r="A4" s="36" t="s">
        <v>109</v>
      </c>
      <c r="B4" s="55">
        <v>14245</v>
      </c>
    </row>
    <row r="5" spans="1:18" ht="18.75">
      <c r="A5" s="120" t="s">
        <v>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</row>
    <row r="6" spans="1:18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72</v>
      </c>
      <c r="I6" s="38" t="s">
        <v>17</v>
      </c>
      <c r="J6" s="38" t="s">
        <v>71</v>
      </c>
      <c r="K6" s="38" t="s">
        <v>16</v>
      </c>
      <c r="L6" s="112" t="s">
        <v>18</v>
      </c>
      <c r="M6" s="38" t="s">
        <v>141</v>
      </c>
      <c r="N6" s="38" t="s">
        <v>140</v>
      </c>
      <c r="O6" s="38" t="s">
        <v>79</v>
      </c>
      <c r="P6" s="38" t="s">
        <v>36</v>
      </c>
      <c r="Q6" s="38" t="s">
        <v>110</v>
      </c>
      <c r="R6" s="40" t="s">
        <v>112</v>
      </c>
    </row>
    <row r="7" spans="1:18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26" t="s">
        <v>21</v>
      </c>
      <c r="I7" s="26" t="s">
        <v>20</v>
      </c>
      <c r="J7" s="95" t="s">
        <v>322</v>
      </c>
      <c r="K7" s="26" t="s">
        <v>19</v>
      </c>
      <c r="L7" s="26" t="s">
        <v>19</v>
      </c>
      <c r="M7" s="26" t="s">
        <v>148</v>
      </c>
      <c r="N7" s="95" t="s">
        <v>322</v>
      </c>
      <c r="O7" s="26" t="s">
        <v>144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15" t="s">
        <v>113</v>
      </c>
    </row>
    <row r="9" spans="1:18" s="4" customFormat="1" ht="20.25">
      <c r="A9" s="70" t="s">
        <v>302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71">
        <v>0</v>
      </c>
      <c r="P9" s="97" t="s">
        <v>322</v>
      </c>
      <c r="Q9" s="72">
        <v>0</v>
      </c>
      <c r="R9" s="72">
        <v>0</v>
      </c>
    </row>
    <row r="10" spans="1:18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  <c r="R10" s="97" t="s">
        <v>322</v>
      </c>
    </row>
    <row r="11" spans="1:18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  <c r="R11" s="97" t="s">
        <v>322</v>
      </c>
    </row>
    <row r="12" spans="1:18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  <c r="R12" s="97" t="s">
        <v>322</v>
      </c>
    </row>
    <row r="13" spans="1:18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  <c r="Q13" s="97" t="s">
        <v>322</v>
      </c>
      <c r="R13" s="97" t="s">
        <v>322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107</v>
      </c>
      <c r="B1" s="36" t="s" vm="1">
        <v>165</v>
      </c>
    </row>
    <row r="2" spans="1:29">
      <c r="A2" s="36" t="s">
        <v>106</v>
      </c>
      <c r="B2" s="36" t="s">
        <v>320</v>
      </c>
    </row>
    <row r="3" spans="1:29">
      <c r="A3" s="36" t="s">
        <v>108</v>
      </c>
      <c r="B3" s="36" t="s">
        <v>321</v>
      </c>
    </row>
    <row r="4" spans="1:29">
      <c r="A4" s="36" t="s">
        <v>109</v>
      </c>
      <c r="B4" s="55">
        <v>14245</v>
      </c>
    </row>
    <row r="5" spans="1:29" ht="18.75">
      <c r="A5" s="120" t="s">
        <v>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</row>
    <row r="6" spans="1:29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72</v>
      </c>
      <c r="I6" s="38" t="s">
        <v>17</v>
      </c>
      <c r="J6" s="38" t="s">
        <v>71</v>
      </c>
      <c r="K6" s="38" t="s">
        <v>16</v>
      </c>
      <c r="L6" s="112" t="s">
        <v>18</v>
      </c>
      <c r="M6" s="112" t="s">
        <v>141</v>
      </c>
      <c r="N6" s="38" t="s">
        <v>140</v>
      </c>
      <c r="O6" s="38" t="s">
        <v>79</v>
      </c>
      <c r="P6" s="38" t="s">
        <v>36</v>
      </c>
      <c r="Q6" s="38" t="s">
        <v>110</v>
      </c>
      <c r="R6" s="40" t="s">
        <v>112</v>
      </c>
      <c r="Z6" s="1"/>
    </row>
    <row r="7" spans="1:29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95" t="s">
        <v>322</v>
      </c>
      <c r="H7" s="26" t="s">
        <v>21</v>
      </c>
      <c r="I7" s="26" t="s">
        <v>20</v>
      </c>
      <c r="J7" s="95" t="s">
        <v>322</v>
      </c>
      <c r="K7" s="26" t="s">
        <v>19</v>
      </c>
      <c r="L7" s="26" t="s">
        <v>19</v>
      </c>
      <c r="M7" s="26" t="s">
        <v>148</v>
      </c>
      <c r="N7" s="95" t="s">
        <v>322</v>
      </c>
      <c r="O7" s="26" t="s">
        <v>144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15" t="s">
        <v>113</v>
      </c>
      <c r="Z8" s="1"/>
    </row>
    <row r="9" spans="1:29" s="4" customFormat="1" ht="20.25">
      <c r="A9" s="70" t="s">
        <v>309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71">
        <v>0</v>
      </c>
      <c r="P9" s="97" t="s">
        <v>322</v>
      </c>
      <c r="Q9" s="72">
        <v>0</v>
      </c>
      <c r="R9" s="72">
        <v>0</v>
      </c>
      <c r="Z9" s="1"/>
      <c r="AC9" s="1"/>
    </row>
    <row r="10" spans="1:29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  <c r="R10" s="97" t="s">
        <v>322</v>
      </c>
    </row>
    <row r="11" spans="1:29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  <c r="R11" s="97" t="s">
        <v>322</v>
      </c>
    </row>
    <row r="12" spans="1:29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  <c r="R12" s="97" t="s">
        <v>322</v>
      </c>
    </row>
    <row r="13" spans="1:29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  <c r="Q13" s="97" t="s">
        <v>322</v>
      </c>
      <c r="R13" s="97" t="s">
        <v>322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107</v>
      </c>
      <c r="B1" s="36" t="s" vm="1">
        <v>165</v>
      </c>
    </row>
    <row r="2" spans="1:27">
      <c r="A2" s="36" t="s">
        <v>106</v>
      </c>
      <c r="B2" s="36" t="s">
        <v>320</v>
      </c>
    </row>
    <row r="3" spans="1:27">
      <c r="A3" s="36" t="s">
        <v>108</v>
      </c>
      <c r="B3" s="36" t="s">
        <v>321</v>
      </c>
    </row>
    <row r="4" spans="1:27">
      <c r="A4" s="36" t="s">
        <v>109</v>
      </c>
      <c r="B4" s="55">
        <v>14245</v>
      </c>
    </row>
    <row r="5" spans="1:27" ht="18.75">
      <c r="A5" s="120" t="s">
        <v>60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1:27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71</v>
      </c>
      <c r="G6" s="38" t="s">
        <v>141</v>
      </c>
      <c r="H6" s="38" t="s">
        <v>140</v>
      </c>
      <c r="I6" s="38" t="s">
        <v>79</v>
      </c>
      <c r="J6" s="38" t="s">
        <v>36</v>
      </c>
      <c r="K6" s="38" t="s">
        <v>110</v>
      </c>
      <c r="L6" s="40" t="s">
        <v>112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95" t="s">
        <v>322</v>
      </c>
      <c r="G7" s="26" t="s">
        <v>148</v>
      </c>
      <c r="H7" s="95" t="s">
        <v>322</v>
      </c>
      <c r="I7" s="26" t="s">
        <v>144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70" t="s">
        <v>304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71">
        <v>0</v>
      </c>
      <c r="J9" s="97" t="s">
        <v>322</v>
      </c>
      <c r="K9" s="72">
        <v>0</v>
      </c>
      <c r="L9" s="72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</row>
    <row r="11" spans="1:27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</row>
    <row r="12" spans="1:27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</row>
    <row r="13" spans="1:27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165</v>
      </c>
    </row>
    <row r="2" spans="1:10">
      <c r="A2" s="36" t="s">
        <v>106</v>
      </c>
      <c r="B2" s="36" t="s">
        <v>320</v>
      </c>
    </row>
    <row r="3" spans="1:10">
      <c r="A3" s="36" t="s">
        <v>108</v>
      </c>
      <c r="B3" s="36" t="s">
        <v>321</v>
      </c>
    </row>
    <row r="4" spans="1:10">
      <c r="A4" s="36" t="s">
        <v>109</v>
      </c>
      <c r="B4" s="55">
        <v>14245</v>
      </c>
    </row>
    <row r="5" spans="1:10" ht="18.75">
      <c r="A5" s="120" t="s">
        <v>66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0" s="3" customFormat="1">
      <c r="A6" s="37" t="s">
        <v>84</v>
      </c>
      <c r="B6" s="38" t="s">
        <v>28</v>
      </c>
      <c r="C6" s="38" t="s">
        <v>71</v>
      </c>
      <c r="D6" s="38" t="s">
        <v>72</v>
      </c>
      <c r="E6" s="38" t="s">
        <v>141</v>
      </c>
      <c r="F6" s="38" t="s">
        <v>140</v>
      </c>
      <c r="G6" s="38" t="s">
        <v>79</v>
      </c>
      <c r="H6" s="38" t="s">
        <v>36</v>
      </c>
      <c r="I6" s="38" t="s">
        <v>110</v>
      </c>
      <c r="J6" s="40" t="s">
        <v>112</v>
      </c>
    </row>
    <row r="7" spans="1:10" s="3" customFormat="1">
      <c r="A7" s="94" t="s">
        <v>322</v>
      </c>
      <c r="B7" s="95" t="s">
        <v>322</v>
      </c>
      <c r="C7" s="95" t="s">
        <v>322</v>
      </c>
      <c r="D7" s="26" t="s">
        <v>21</v>
      </c>
      <c r="E7" s="26" t="s">
        <v>148</v>
      </c>
      <c r="F7" s="95" t="s">
        <v>322</v>
      </c>
      <c r="G7" s="26" t="s">
        <v>144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96" t="s">
        <v>322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70" t="s">
        <v>310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71">
        <v>0</v>
      </c>
      <c r="H9" s="97" t="s">
        <v>322</v>
      </c>
      <c r="I9" s="72">
        <v>0</v>
      </c>
      <c r="J9" s="72">
        <v>0</v>
      </c>
    </row>
    <row r="10" spans="1:10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</row>
    <row r="11" spans="1:10">
      <c r="A11" s="73" t="s">
        <v>139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</row>
    <row r="12" spans="1:10">
      <c r="A12" s="73" t="s">
        <v>147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4.5703125" style="2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165</v>
      </c>
    </row>
    <row r="2" spans="1:11">
      <c r="A2" s="36" t="s">
        <v>106</v>
      </c>
      <c r="B2" s="36" t="s">
        <v>320</v>
      </c>
    </row>
    <row r="3" spans="1:11">
      <c r="A3" s="36" t="s">
        <v>108</v>
      </c>
      <c r="B3" s="36" t="s">
        <v>321</v>
      </c>
    </row>
    <row r="4" spans="1:11">
      <c r="A4" s="36" t="s">
        <v>109</v>
      </c>
      <c r="B4" s="55">
        <v>14245</v>
      </c>
    </row>
    <row r="5" spans="1:11" ht="18.75">
      <c r="A5" s="120" t="s">
        <v>67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141</v>
      </c>
      <c r="G6" s="38" t="s">
        <v>140</v>
      </c>
      <c r="H6" s="38" t="s">
        <v>79</v>
      </c>
      <c r="I6" s="38" t="s">
        <v>36</v>
      </c>
      <c r="J6" s="38" t="s">
        <v>110</v>
      </c>
      <c r="K6" s="40" t="s">
        <v>112</v>
      </c>
    </row>
    <row r="7" spans="1:11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12" t="s">
        <v>21</v>
      </c>
      <c r="F7" s="12" t="s">
        <v>148</v>
      </c>
      <c r="G7" s="95" t="s">
        <v>322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0" t="s">
        <v>306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71">
        <v>0</v>
      </c>
      <c r="I9" s="97" t="s">
        <v>322</v>
      </c>
      <c r="J9" s="72">
        <v>0</v>
      </c>
      <c r="K9" s="72">
        <v>0</v>
      </c>
    </row>
    <row r="10" spans="1:11" hidden="1">
      <c r="A10" s="79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79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79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165</v>
      </c>
    </row>
    <row r="2" spans="1:11">
      <c r="A2" s="36" t="s">
        <v>106</v>
      </c>
      <c r="B2" s="36" t="s">
        <v>320</v>
      </c>
    </row>
    <row r="3" spans="1:11">
      <c r="A3" s="36" t="s">
        <v>108</v>
      </c>
      <c r="B3" s="36" t="s">
        <v>321</v>
      </c>
    </row>
    <row r="4" spans="1:11">
      <c r="A4" s="36" t="s">
        <v>109</v>
      </c>
      <c r="B4" s="55">
        <v>14245</v>
      </c>
    </row>
    <row r="5" spans="1:11" ht="18.75">
      <c r="A5" s="120" t="s">
        <v>68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141</v>
      </c>
      <c r="G6" s="38" t="s">
        <v>140</v>
      </c>
      <c r="H6" s="38" t="s">
        <v>79</v>
      </c>
      <c r="I6" s="38" t="s">
        <v>36</v>
      </c>
      <c r="J6" s="38" t="s">
        <v>110</v>
      </c>
      <c r="K6" s="40" t="s">
        <v>112</v>
      </c>
    </row>
    <row r="7" spans="1:11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12" t="s">
        <v>21</v>
      </c>
      <c r="F7" s="12" t="s">
        <v>148</v>
      </c>
      <c r="G7" s="95" t="s">
        <v>322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0" t="s">
        <v>307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71">
        <v>0</v>
      </c>
      <c r="I9" s="97" t="s">
        <v>322</v>
      </c>
      <c r="J9" s="72">
        <v>0</v>
      </c>
      <c r="K9" s="72">
        <v>0</v>
      </c>
    </row>
    <row r="10" spans="1:11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</row>
    <row r="11" spans="1:11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</row>
    <row r="12" spans="1:11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</row>
    <row r="13" spans="1:11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5703125" style="2" bestFit="1" customWidth="1"/>
    <col min="2" max="2" width="14.570312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165</v>
      </c>
    </row>
    <row r="2" spans="1:10">
      <c r="A2" s="36" t="s">
        <v>106</v>
      </c>
      <c r="B2" s="36" t="s">
        <v>320</v>
      </c>
    </row>
    <row r="3" spans="1:10">
      <c r="A3" s="36" t="s">
        <v>108</v>
      </c>
      <c r="B3" s="36" t="s">
        <v>321</v>
      </c>
    </row>
    <row r="4" spans="1:10">
      <c r="A4" s="36" t="s">
        <v>109</v>
      </c>
      <c r="B4" s="55">
        <v>14245</v>
      </c>
    </row>
    <row r="5" spans="1:10" ht="18.75">
      <c r="A5" s="120" t="s">
        <v>69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0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141</v>
      </c>
      <c r="G6" s="38" t="s">
        <v>140</v>
      </c>
      <c r="H6" s="38" t="s">
        <v>79</v>
      </c>
      <c r="I6" s="38" t="s">
        <v>110</v>
      </c>
      <c r="J6" s="40" t="s">
        <v>112</v>
      </c>
    </row>
    <row r="7" spans="1:10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12" t="s">
        <v>21</v>
      </c>
      <c r="F7" s="12" t="s">
        <v>148</v>
      </c>
      <c r="G7" s="95" t="s">
        <v>322</v>
      </c>
      <c r="H7" s="12" t="s">
        <v>144</v>
      </c>
      <c r="I7" s="26" t="s">
        <v>19</v>
      </c>
      <c r="J7" s="13" t="s">
        <v>19</v>
      </c>
    </row>
    <row r="8" spans="1:10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29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61">
        <v>4.1190599999999993</v>
      </c>
      <c r="I9" s="62">
        <f>IFERROR(H9/$H$9,0)</f>
        <v>1</v>
      </c>
      <c r="J9" s="62">
        <f>H9/'סכום נכסי הקרן'!$C$41</f>
        <v>2.2045149361261903E-3</v>
      </c>
    </row>
    <row r="10" spans="1:10">
      <c r="A10" s="63" t="s">
        <v>23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61">
        <v>4.1190599999999993</v>
      </c>
      <c r="I10" s="62">
        <f t="shared" ref="I10:I26" si="0">IFERROR(H10/$H$9,0)</f>
        <v>1</v>
      </c>
      <c r="J10" s="62">
        <f>H10/'סכום נכסי הקרן'!$C$41</f>
        <v>2.2045149361261903E-3</v>
      </c>
    </row>
    <row r="11" spans="1:10">
      <c r="A11" s="64" t="s">
        <v>256</v>
      </c>
      <c r="B11" s="98" t="s">
        <v>322</v>
      </c>
      <c r="C11" s="98" t="s">
        <v>322</v>
      </c>
      <c r="D11" s="98" t="s">
        <v>322</v>
      </c>
      <c r="E11" s="98" t="s">
        <v>322</v>
      </c>
      <c r="F11" s="98" t="s">
        <v>322</v>
      </c>
      <c r="G11" s="98" t="s">
        <v>322</v>
      </c>
      <c r="H11" s="65">
        <v>3.5325000000000002</v>
      </c>
      <c r="I11" s="66">
        <f t="shared" si="0"/>
        <v>0.85759857831641217</v>
      </c>
      <c r="J11" s="66">
        <f>H11/'סכום נכסי הקרן'!$C$41</f>
        <v>1.890588875099117E-3</v>
      </c>
    </row>
    <row r="12" spans="1:10">
      <c r="A12" s="67" t="s">
        <v>257</v>
      </c>
      <c r="B12" s="54" t="s">
        <v>258</v>
      </c>
      <c r="C12" s="60" t="s">
        <v>259</v>
      </c>
      <c r="D12" s="60" t="s">
        <v>93</v>
      </c>
      <c r="E12" s="80">
        <v>45287</v>
      </c>
      <c r="F12" s="61">
        <v>14414.4</v>
      </c>
      <c r="G12" s="78">
        <v>-9.0188000000000004E-2</v>
      </c>
      <c r="H12" s="61">
        <v>-1.2999999999999999E-2</v>
      </c>
      <c r="I12" s="62">
        <f t="shared" si="0"/>
        <v>-3.1560598777390964E-3</v>
      </c>
      <c r="J12" s="62">
        <f>H12/'סכום נכסי הקרן'!$C$41</f>
        <v>-6.9575811397844359E-6</v>
      </c>
    </row>
    <row r="13" spans="1:10">
      <c r="A13" s="67" t="s">
        <v>260</v>
      </c>
      <c r="B13" s="54" t="s">
        <v>261</v>
      </c>
      <c r="C13" s="60" t="s">
        <v>259</v>
      </c>
      <c r="D13" s="60" t="s">
        <v>93</v>
      </c>
      <c r="E13" s="80">
        <v>45280</v>
      </c>
      <c r="F13" s="61">
        <v>9417.98</v>
      </c>
      <c r="G13" s="78">
        <v>0.42652499999999999</v>
      </c>
      <c r="H13" s="61">
        <v>4.0170000000000004E-2</v>
      </c>
      <c r="I13" s="62">
        <f t="shared" si="0"/>
        <v>9.7522250222138087E-3</v>
      </c>
      <c r="J13" s="62">
        <f>H13/'סכום נכסי הקרן'!$C$41</f>
        <v>2.1498925721933909E-5</v>
      </c>
    </row>
    <row r="14" spans="1:10" s="6" customFormat="1">
      <c r="A14" s="67" t="s">
        <v>262</v>
      </c>
      <c r="B14" s="54" t="s">
        <v>263</v>
      </c>
      <c r="C14" s="60" t="s">
        <v>259</v>
      </c>
      <c r="D14" s="60" t="s">
        <v>93</v>
      </c>
      <c r="E14" s="80">
        <v>45260</v>
      </c>
      <c r="F14" s="61">
        <v>283117.46000000002</v>
      </c>
      <c r="G14" s="78">
        <v>1.2795780000000001</v>
      </c>
      <c r="H14" s="61">
        <v>3.6227100000000001</v>
      </c>
      <c r="I14" s="62">
        <f t="shared" si="0"/>
        <v>0.87949920612955401</v>
      </c>
      <c r="J14" s="62">
        <f>H14/'סכום נכסי הקרן'!$C$41</f>
        <v>1.9388691362237289E-3</v>
      </c>
    </row>
    <row r="15" spans="1:10" s="6" customFormat="1">
      <c r="A15" s="67" t="s">
        <v>264</v>
      </c>
      <c r="B15" s="54" t="s">
        <v>265</v>
      </c>
      <c r="C15" s="60" t="s">
        <v>259</v>
      </c>
      <c r="D15" s="60" t="s">
        <v>93</v>
      </c>
      <c r="E15" s="80">
        <v>45267</v>
      </c>
      <c r="F15" s="61">
        <v>18360</v>
      </c>
      <c r="G15" s="78">
        <v>1.7742370000000001</v>
      </c>
      <c r="H15" s="61">
        <v>0.32574999999999998</v>
      </c>
      <c r="I15" s="62">
        <f t="shared" si="0"/>
        <v>7.9083577321039281E-2</v>
      </c>
      <c r="J15" s="62">
        <f>H15/'סכום נכסי הקרן'!$C$41</f>
        <v>1.7434092740652155E-4</v>
      </c>
    </row>
    <row r="16" spans="1:10" s="6" customFormat="1">
      <c r="A16" s="67" t="s">
        <v>266</v>
      </c>
      <c r="B16" s="54" t="s">
        <v>267</v>
      </c>
      <c r="C16" s="60" t="s">
        <v>259</v>
      </c>
      <c r="D16" s="60" t="s">
        <v>93</v>
      </c>
      <c r="E16" s="80">
        <v>45266</v>
      </c>
      <c r="F16" s="61">
        <v>9067.5</v>
      </c>
      <c r="G16" s="78">
        <v>-1.8790180000000001</v>
      </c>
      <c r="H16" s="61">
        <v>-0.17038</v>
      </c>
      <c r="I16" s="62">
        <f t="shared" si="0"/>
        <v>-4.1363806305322097E-2</v>
      </c>
      <c r="J16" s="62">
        <f>H16/'סכום נכסי הקרן'!$C$41</f>
        <v>-9.1187128815113246E-5</v>
      </c>
    </row>
    <row r="17" spans="1:10">
      <c r="A17" s="67" t="s">
        <v>268</v>
      </c>
      <c r="B17" s="54" t="s">
        <v>269</v>
      </c>
      <c r="C17" s="60" t="s">
        <v>259</v>
      </c>
      <c r="D17" s="60" t="s">
        <v>93</v>
      </c>
      <c r="E17" s="80">
        <v>45265</v>
      </c>
      <c r="F17" s="61">
        <v>11969.1</v>
      </c>
      <c r="G17" s="78">
        <v>-2.2787850000000001</v>
      </c>
      <c r="H17" s="61">
        <v>-0.27274999999999999</v>
      </c>
      <c r="I17" s="62">
        <f t="shared" si="0"/>
        <v>-6.6216563973333725E-2</v>
      </c>
      <c r="J17" s="62">
        <f>H17/'סכום נכסי הקרן'!$C$41</f>
        <v>-1.4597540429816961E-4</v>
      </c>
    </row>
    <row r="18" spans="1:10">
      <c r="A18" s="99" t="s">
        <v>322</v>
      </c>
      <c r="B18" s="97" t="s">
        <v>322</v>
      </c>
      <c r="C18" s="97" t="s">
        <v>322</v>
      </c>
      <c r="D18" s="97" t="s">
        <v>322</v>
      </c>
      <c r="E18" s="97" t="s">
        <v>322</v>
      </c>
      <c r="F18" s="97" t="s">
        <v>322</v>
      </c>
      <c r="G18" s="97" t="s">
        <v>322</v>
      </c>
      <c r="H18" s="97" t="s">
        <v>322</v>
      </c>
      <c r="I18" s="97" t="s">
        <v>322</v>
      </c>
      <c r="J18" s="97" t="s">
        <v>322</v>
      </c>
    </row>
    <row r="19" spans="1:10">
      <c r="A19" s="64" t="s">
        <v>136</v>
      </c>
      <c r="B19" s="98" t="s">
        <v>322</v>
      </c>
      <c r="C19" s="98" t="s">
        <v>322</v>
      </c>
      <c r="D19" s="98" t="s">
        <v>322</v>
      </c>
      <c r="E19" s="98" t="s">
        <v>322</v>
      </c>
      <c r="F19" s="98" t="s">
        <v>322</v>
      </c>
      <c r="G19" s="98" t="s">
        <v>322</v>
      </c>
      <c r="H19" s="65">
        <v>0.58655999999999997</v>
      </c>
      <c r="I19" s="66">
        <f t="shared" si="0"/>
        <v>0.14240142168358802</v>
      </c>
      <c r="J19" s="66">
        <f>H19/'סכום נכסי הקרן'!$C$41</f>
        <v>3.1392606102707376E-4</v>
      </c>
    </row>
    <row r="20" spans="1:10">
      <c r="A20" s="67" t="s">
        <v>270</v>
      </c>
      <c r="B20" s="54" t="s">
        <v>271</v>
      </c>
      <c r="C20" s="60" t="s">
        <v>259</v>
      </c>
      <c r="D20" s="60" t="s">
        <v>95</v>
      </c>
      <c r="E20" s="80">
        <v>45145</v>
      </c>
      <c r="F20" s="61">
        <v>12034.8</v>
      </c>
      <c r="G20" s="78">
        <v>-0.16061800000000001</v>
      </c>
      <c r="H20" s="61">
        <v>-1.933E-2</v>
      </c>
      <c r="I20" s="62">
        <f t="shared" si="0"/>
        <v>-4.6928182643612868E-3</v>
      </c>
      <c r="J20" s="62">
        <f>H20/'סכום נכסי הקרן'!$C$41</f>
        <v>-1.0345387956310242E-5</v>
      </c>
    </row>
    <row r="21" spans="1:10">
      <c r="A21" s="67" t="s">
        <v>272</v>
      </c>
      <c r="B21" s="54" t="s">
        <v>273</v>
      </c>
      <c r="C21" s="60" t="s">
        <v>259</v>
      </c>
      <c r="D21" s="60" t="s">
        <v>93</v>
      </c>
      <c r="E21" s="80">
        <v>45159</v>
      </c>
      <c r="F21" s="61">
        <v>940.7</v>
      </c>
      <c r="G21" s="78">
        <v>-1.94536</v>
      </c>
      <c r="H21" s="61">
        <v>-1.83E-2</v>
      </c>
      <c r="I21" s="62">
        <f t="shared" si="0"/>
        <v>-4.4427612125096513E-3</v>
      </c>
      <c r="J21" s="62">
        <f>H21/'סכום נכסי הקרן'!$C$41</f>
        <v>-9.7941334506196291E-6</v>
      </c>
    </row>
    <row r="22" spans="1:10">
      <c r="A22" s="67" t="s">
        <v>274</v>
      </c>
      <c r="B22" s="54" t="s">
        <v>275</v>
      </c>
      <c r="C22" s="60" t="s">
        <v>259</v>
      </c>
      <c r="D22" s="60" t="s">
        <v>93</v>
      </c>
      <c r="E22" s="80">
        <v>45127</v>
      </c>
      <c r="F22" s="61">
        <v>15938.96</v>
      </c>
      <c r="G22" s="78">
        <v>3.8558979999999998</v>
      </c>
      <c r="H22" s="61">
        <v>0.61459000000000008</v>
      </c>
      <c r="I22" s="62">
        <f t="shared" si="0"/>
        <v>0.14920637232766704</v>
      </c>
      <c r="J22" s="62">
        <f>H22/'סכום נכסי הקרן'!$C$41</f>
        <v>3.2892767636154746E-4</v>
      </c>
    </row>
    <row r="23" spans="1:10">
      <c r="A23" s="67" t="s">
        <v>276</v>
      </c>
      <c r="B23" s="54" t="s">
        <v>277</v>
      </c>
      <c r="C23" s="60" t="s">
        <v>259</v>
      </c>
      <c r="D23" s="60" t="s">
        <v>93</v>
      </c>
      <c r="E23" s="80">
        <v>45145</v>
      </c>
      <c r="F23" s="61">
        <v>1622.47</v>
      </c>
      <c r="G23" s="78">
        <v>1.7516499999999999</v>
      </c>
      <c r="H23" s="61">
        <v>2.8420000000000001E-2</v>
      </c>
      <c r="I23" s="62">
        <f t="shared" si="0"/>
        <v>6.8996324404111634E-3</v>
      </c>
      <c r="J23" s="62">
        <f>H23/'סכום נכסי הקרן'!$C$41</f>
        <v>1.5210342768667206E-5</v>
      </c>
    </row>
    <row r="24" spans="1:10">
      <c r="A24" s="67" t="s">
        <v>278</v>
      </c>
      <c r="B24" s="54" t="s">
        <v>279</v>
      </c>
      <c r="C24" s="60" t="s">
        <v>259</v>
      </c>
      <c r="D24" s="60" t="s">
        <v>93</v>
      </c>
      <c r="E24" s="80">
        <v>45141</v>
      </c>
      <c r="F24" s="61">
        <v>443.04</v>
      </c>
      <c r="G24" s="78">
        <v>1.3475079999999999</v>
      </c>
      <c r="H24" s="61">
        <v>5.9699999999999996E-3</v>
      </c>
      <c r="I24" s="62">
        <f t="shared" si="0"/>
        <v>1.4493598053924926E-3</v>
      </c>
      <c r="J24" s="62">
        <f>H24/'סכום נכסי הקרן'!$C$41</f>
        <v>3.1951353388086986E-6</v>
      </c>
    </row>
    <row r="25" spans="1:10">
      <c r="A25" s="67" t="s">
        <v>280</v>
      </c>
      <c r="B25" s="54" t="s">
        <v>281</v>
      </c>
      <c r="C25" s="60" t="s">
        <v>259</v>
      </c>
      <c r="D25" s="60" t="s">
        <v>93</v>
      </c>
      <c r="E25" s="80">
        <v>45161</v>
      </c>
      <c r="F25" s="61">
        <v>268</v>
      </c>
      <c r="G25" s="78">
        <v>-0.72761200000000004</v>
      </c>
      <c r="H25" s="61">
        <v>-1.9499999999999999E-3</v>
      </c>
      <c r="I25" s="62">
        <f t="shared" si="0"/>
        <v>-4.7340898166086444E-4</v>
      </c>
      <c r="J25" s="62">
        <f>H25/'סכום נכסי הקרן'!$C$41</f>
        <v>-1.0436371709676655E-6</v>
      </c>
    </row>
    <row r="26" spans="1:10">
      <c r="A26" s="67" t="s">
        <v>282</v>
      </c>
      <c r="B26" s="54" t="s">
        <v>283</v>
      </c>
      <c r="C26" s="60" t="s">
        <v>259</v>
      </c>
      <c r="D26" s="60" t="s">
        <v>93</v>
      </c>
      <c r="E26" s="80">
        <v>45160</v>
      </c>
      <c r="F26" s="61">
        <v>2805.12</v>
      </c>
      <c r="G26" s="78">
        <v>-0.81422499999999998</v>
      </c>
      <c r="H26" s="61">
        <v>-2.2839999999999999E-2</v>
      </c>
      <c r="I26" s="62">
        <f t="shared" si="0"/>
        <v>-5.5449544313508426E-3</v>
      </c>
      <c r="J26" s="62">
        <f>H26/'סכום נכסי הקרן'!$C$41</f>
        <v>-1.2223934864052039E-5</v>
      </c>
    </row>
    <row r="27" spans="1:10">
      <c r="A27" s="99" t="s">
        <v>322</v>
      </c>
      <c r="B27" s="97" t="s">
        <v>322</v>
      </c>
      <c r="C27" s="97" t="s">
        <v>322</v>
      </c>
      <c r="D27" s="97" t="s">
        <v>322</v>
      </c>
      <c r="E27" s="97" t="s">
        <v>322</v>
      </c>
      <c r="F27" s="97" t="s">
        <v>322</v>
      </c>
      <c r="G27" s="97" t="s">
        <v>322</v>
      </c>
      <c r="H27" s="97" t="s">
        <v>322</v>
      </c>
      <c r="I27" s="97" t="s">
        <v>322</v>
      </c>
      <c r="J27" s="97" t="s">
        <v>322</v>
      </c>
    </row>
    <row r="28" spans="1:10">
      <c r="A28" s="97" t="s">
        <v>322</v>
      </c>
      <c r="B28" s="97" t="s">
        <v>322</v>
      </c>
      <c r="C28" s="97" t="s">
        <v>322</v>
      </c>
      <c r="D28" s="97" t="s">
        <v>322</v>
      </c>
      <c r="E28" s="97" t="s">
        <v>322</v>
      </c>
      <c r="F28" s="97" t="s">
        <v>322</v>
      </c>
      <c r="G28" s="97" t="s">
        <v>322</v>
      </c>
      <c r="H28" s="97" t="s">
        <v>322</v>
      </c>
      <c r="I28" s="97" t="s">
        <v>322</v>
      </c>
      <c r="J28" s="97" t="s">
        <v>322</v>
      </c>
    </row>
    <row r="29" spans="1:10">
      <c r="A29" s="97" t="s">
        <v>322</v>
      </c>
      <c r="B29" s="97" t="s">
        <v>322</v>
      </c>
      <c r="C29" s="97" t="s">
        <v>322</v>
      </c>
      <c r="D29" s="97" t="s">
        <v>322</v>
      </c>
      <c r="E29" s="97" t="s">
        <v>322</v>
      </c>
      <c r="F29" s="97" t="s">
        <v>322</v>
      </c>
      <c r="G29" s="97" t="s">
        <v>322</v>
      </c>
      <c r="H29" s="97" t="s">
        <v>322</v>
      </c>
      <c r="I29" s="97" t="s">
        <v>322</v>
      </c>
      <c r="J29" s="97" t="s">
        <v>322</v>
      </c>
    </row>
    <row r="30" spans="1:10">
      <c r="A30" s="73" t="s">
        <v>156</v>
      </c>
      <c r="B30" s="97" t="s">
        <v>322</v>
      </c>
      <c r="C30" s="97" t="s">
        <v>322</v>
      </c>
      <c r="D30" s="97" t="s">
        <v>322</v>
      </c>
      <c r="E30" s="97" t="s">
        <v>322</v>
      </c>
      <c r="F30" s="97" t="s">
        <v>322</v>
      </c>
      <c r="G30" s="97" t="s">
        <v>322</v>
      </c>
      <c r="H30" s="97" t="s">
        <v>322</v>
      </c>
      <c r="I30" s="97" t="s">
        <v>322</v>
      </c>
      <c r="J30" s="97" t="s">
        <v>322</v>
      </c>
    </row>
    <row r="31" spans="1:10">
      <c r="A31" s="73" t="s">
        <v>80</v>
      </c>
      <c r="B31" s="97" t="s">
        <v>322</v>
      </c>
      <c r="C31" s="97" t="s">
        <v>322</v>
      </c>
      <c r="D31" s="97" t="s">
        <v>322</v>
      </c>
      <c r="E31" s="97" t="s">
        <v>322</v>
      </c>
      <c r="F31" s="97" t="s">
        <v>322</v>
      </c>
      <c r="G31" s="97" t="s">
        <v>322</v>
      </c>
      <c r="H31" s="97" t="s">
        <v>322</v>
      </c>
      <c r="I31" s="97" t="s">
        <v>322</v>
      </c>
      <c r="J31" s="97" t="s">
        <v>322</v>
      </c>
    </row>
    <row r="32" spans="1:10">
      <c r="A32" s="73" t="s">
        <v>139</v>
      </c>
      <c r="B32" s="97" t="s">
        <v>322</v>
      </c>
      <c r="C32" s="97" t="s">
        <v>322</v>
      </c>
      <c r="D32" s="97" t="s">
        <v>322</v>
      </c>
      <c r="E32" s="97" t="s">
        <v>322</v>
      </c>
      <c r="F32" s="97" t="s">
        <v>322</v>
      </c>
      <c r="G32" s="97" t="s">
        <v>322</v>
      </c>
      <c r="H32" s="97" t="s">
        <v>322</v>
      </c>
      <c r="I32" s="97" t="s">
        <v>322</v>
      </c>
      <c r="J32" s="97" t="s">
        <v>322</v>
      </c>
    </row>
    <row r="33" spans="1:10">
      <c r="A33" s="73" t="s">
        <v>147</v>
      </c>
      <c r="B33" s="97" t="s">
        <v>322</v>
      </c>
      <c r="C33" s="97" t="s">
        <v>322</v>
      </c>
      <c r="D33" s="97" t="s">
        <v>322</v>
      </c>
      <c r="E33" s="97" t="s">
        <v>322</v>
      </c>
      <c r="F33" s="97" t="s">
        <v>322</v>
      </c>
      <c r="G33" s="97" t="s">
        <v>322</v>
      </c>
      <c r="H33" s="97" t="s">
        <v>322</v>
      </c>
      <c r="I33" s="97" t="s">
        <v>322</v>
      </c>
      <c r="J33" s="97" t="s">
        <v>322</v>
      </c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 hidden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107</v>
      </c>
      <c r="B1" s="36" t="s" vm="1">
        <v>165</v>
      </c>
    </row>
    <row r="2" spans="1:16">
      <c r="A2" s="36" t="s">
        <v>106</v>
      </c>
      <c r="B2" s="36" t="s">
        <v>320</v>
      </c>
    </row>
    <row r="3" spans="1:16">
      <c r="A3" s="36" t="s">
        <v>108</v>
      </c>
      <c r="B3" s="36" t="s">
        <v>321</v>
      </c>
    </row>
    <row r="4" spans="1:16">
      <c r="A4" s="36" t="s">
        <v>109</v>
      </c>
      <c r="B4" s="55">
        <v>14245</v>
      </c>
    </row>
    <row r="5" spans="1:16" ht="18.75">
      <c r="A5" s="120" t="s">
        <v>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1:16" s="3" customFormat="1">
      <c r="A6" s="37" t="s">
        <v>84</v>
      </c>
      <c r="B6" s="38" t="s">
        <v>28</v>
      </c>
      <c r="C6" s="38" t="s">
        <v>30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79</v>
      </c>
      <c r="N6" s="38" t="s">
        <v>36</v>
      </c>
      <c r="O6" s="38" t="s">
        <v>110</v>
      </c>
      <c r="P6" s="40" t="s">
        <v>112</v>
      </c>
    </row>
    <row r="7" spans="1:16" s="3" customFormat="1">
      <c r="A7" s="94" t="s">
        <v>322</v>
      </c>
      <c r="B7" s="95" t="s">
        <v>322</v>
      </c>
      <c r="C7" s="95" t="s">
        <v>322</v>
      </c>
      <c r="D7" s="95" t="s">
        <v>322</v>
      </c>
      <c r="E7" s="95" t="s">
        <v>322</v>
      </c>
      <c r="F7" s="12" t="s">
        <v>21</v>
      </c>
      <c r="G7" s="12" t="s">
        <v>20</v>
      </c>
      <c r="H7" s="95" t="s">
        <v>322</v>
      </c>
      <c r="I7" s="12" t="s">
        <v>19</v>
      </c>
      <c r="J7" s="12" t="s">
        <v>19</v>
      </c>
      <c r="K7" s="12" t="s">
        <v>148</v>
      </c>
      <c r="L7" s="95" t="s">
        <v>322</v>
      </c>
      <c r="M7" s="12" t="s">
        <v>144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96" t="s">
        <v>322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81</v>
      </c>
    </row>
    <row r="9" spans="1:16" s="4" customFormat="1" ht="20.25">
      <c r="A9" s="70" t="s">
        <v>308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71">
        <v>0</v>
      </c>
      <c r="N9" s="97" t="s">
        <v>322</v>
      </c>
      <c r="O9" s="72">
        <v>0</v>
      </c>
      <c r="P9" s="72">
        <v>0</v>
      </c>
    </row>
    <row r="10" spans="1:16">
      <c r="A10" s="73" t="s">
        <v>156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</row>
    <row r="11" spans="1:16">
      <c r="A11" s="73" t="s">
        <v>80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</row>
    <row r="12" spans="1:16">
      <c r="A12" s="73" t="s">
        <v>139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</row>
    <row r="13" spans="1:16">
      <c r="A13" s="73" t="s">
        <v>147</v>
      </c>
      <c r="B13" s="97" t="s">
        <v>322</v>
      </c>
      <c r="C13" s="97" t="s">
        <v>322</v>
      </c>
      <c r="D13" s="97" t="s">
        <v>322</v>
      </c>
      <c r="E13" s="97" t="s">
        <v>322</v>
      </c>
      <c r="F13" s="97" t="s">
        <v>322</v>
      </c>
      <c r="G13" s="97" t="s">
        <v>322</v>
      </c>
      <c r="H13" s="97" t="s">
        <v>322</v>
      </c>
      <c r="I13" s="97" t="s">
        <v>322</v>
      </c>
      <c r="J13" s="97" t="s">
        <v>322</v>
      </c>
      <c r="K13" s="97" t="s">
        <v>322</v>
      </c>
      <c r="L13" s="97" t="s">
        <v>322</v>
      </c>
      <c r="M13" s="97" t="s">
        <v>322</v>
      </c>
      <c r="N13" s="97" t="s">
        <v>322</v>
      </c>
      <c r="O13" s="97" t="s">
        <v>322</v>
      </c>
      <c r="P13" s="97" t="s">
        <v>322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8.140625" style="2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165</v>
      </c>
    </row>
    <row r="2" spans="1:17">
      <c r="A2" s="36" t="s">
        <v>106</v>
      </c>
      <c r="B2" s="36" t="s">
        <v>320</v>
      </c>
    </row>
    <row r="3" spans="1:17">
      <c r="A3" s="36" t="s">
        <v>108</v>
      </c>
      <c r="B3" s="36" t="s">
        <v>321</v>
      </c>
    </row>
    <row r="4" spans="1:17">
      <c r="A4" s="36" t="s">
        <v>109</v>
      </c>
      <c r="B4" s="55">
        <v>14245</v>
      </c>
    </row>
    <row r="5" spans="1:17" s="3" customFormat="1">
      <c r="A5" s="37" t="s">
        <v>84</v>
      </c>
      <c r="B5" s="38" t="s">
        <v>132</v>
      </c>
      <c r="C5" s="38" t="s">
        <v>28</v>
      </c>
      <c r="D5" s="38" t="s">
        <v>85</v>
      </c>
      <c r="E5" s="38" t="s">
        <v>14</v>
      </c>
      <c r="F5" s="38" t="s">
        <v>72</v>
      </c>
      <c r="G5" s="38" t="s">
        <v>39</v>
      </c>
      <c r="H5" s="38" t="s">
        <v>17</v>
      </c>
      <c r="I5" s="38" t="s">
        <v>164</v>
      </c>
      <c r="J5" s="38" t="s">
        <v>71</v>
      </c>
      <c r="K5" s="38" t="s">
        <v>24</v>
      </c>
      <c r="L5" s="38" t="s">
        <v>18</v>
      </c>
      <c r="M5" s="38" t="s">
        <v>141</v>
      </c>
      <c r="N5" s="38" t="s">
        <v>140</v>
      </c>
      <c r="O5" s="38" t="s">
        <v>79</v>
      </c>
      <c r="P5" s="38" t="s">
        <v>110</v>
      </c>
      <c r="Q5" s="40" t="s">
        <v>112</v>
      </c>
    </row>
    <row r="6" spans="1:17" s="3" customFormat="1">
      <c r="A6" s="94" t="s">
        <v>322</v>
      </c>
      <c r="B6" s="113" t="s">
        <v>322</v>
      </c>
      <c r="C6" s="95" t="s">
        <v>322</v>
      </c>
      <c r="D6" s="95" t="s">
        <v>322</v>
      </c>
      <c r="E6" s="95" t="s">
        <v>322</v>
      </c>
      <c r="F6" s="12" t="s">
        <v>21</v>
      </c>
      <c r="G6" s="95" t="s">
        <v>322</v>
      </c>
      <c r="H6" s="12" t="s">
        <v>20</v>
      </c>
      <c r="I6" s="95" t="s">
        <v>322</v>
      </c>
      <c r="J6" s="95" t="s">
        <v>322</v>
      </c>
      <c r="K6" s="12" t="s">
        <v>19</v>
      </c>
      <c r="L6" s="12" t="s">
        <v>19</v>
      </c>
      <c r="M6" s="12" t="s">
        <v>148</v>
      </c>
      <c r="N6" s="95" t="s">
        <v>322</v>
      </c>
      <c r="O6" s="12" t="s">
        <v>144</v>
      </c>
      <c r="P6" s="12" t="s">
        <v>19</v>
      </c>
      <c r="Q6" s="13" t="s">
        <v>19</v>
      </c>
    </row>
    <row r="7" spans="1:17" s="4" customFormat="1" ht="20.25">
      <c r="A7" s="96" t="s">
        <v>322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81</v>
      </c>
      <c r="Q7" s="15" t="s">
        <v>82</v>
      </c>
    </row>
    <row r="8" spans="1:17" s="4" customFormat="1" ht="20.25">
      <c r="A8" s="70" t="s">
        <v>311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97" t="s">
        <v>322</v>
      </c>
      <c r="J8" s="97" t="s">
        <v>322</v>
      </c>
      <c r="K8" s="97" t="s">
        <v>322</v>
      </c>
      <c r="L8" s="97" t="s">
        <v>322</v>
      </c>
      <c r="M8" s="97" t="s">
        <v>322</v>
      </c>
      <c r="N8" s="97" t="s">
        <v>322</v>
      </c>
      <c r="O8" s="71">
        <v>0</v>
      </c>
      <c r="P8" s="72">
        <v>0</v>
      </c>
      <c r="Q8" s="72">
        <v>0</v>
      </c>
    </row>
    <row r="9" spans="1:17">
      <c r="A9" s="73" t="s">
        <v>156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  <c r="P9" s="97" t="s">
        <v>322</v>
      </c>
      <c r="Q9" s="97" t="s">
        <v>322</v>
      </c>
    </row>
    <row r="10" spans="1:17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  <c r="P10" s="97" t="s">
        <v>322</v>
      </c>
      <c r="Q10" s="97" t="s">
        <v>322</v>
      </c>
    </row>
    <row r="11" spans="1:17">
      <c r="A11" s="73" t="s">
        <v>139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  <c r="P11" s="97" t="s">
        <v>322</v>
      </c>
      <c r="Q11" s="97" t="s">
        <v>322</v>
      </c>
    </row>
    <row r="12" spans="1:17">
      <c r="A12" s="73" t="s">
        <v>147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  <c r="O12" s="97" t="s">
        <v>322</v>
      </c>
      <c r="P12" s="97" t="s">
        <v>322</v>
      </c>
      <c r="Q12" s="97" t="s">
        <v>322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165</v>
      </c>
    </row>
    <row r="2" spans="1:14">
      <c r="A2" s="36" t="s">
        <v>106</v>
      </c>
      <c r="B2" s="36" t="s">
        <v>320</v>
      </c>
    </row>
    <row r="3" spans="1:14">
      <c r="A3" s="36" t="s">
        <v>108</v>
      </c>
      <c r="B3" s="36" t="s">
        <v>321</v>
      </c>
    </row>
    <row r="4" spans="1:14">
      <c r="A4" s="36" t="s">
        <v>109</v>
      </c>
      <c r="B4" s="55">
        <v>14245</v>
      </c>
    </row>
    <row r="5" spans="1:14" s="3" customFormat="1">
      <c r="A5" s="37" t="s">
        <v>84</v>
      </c>
      <c r="B5" s="38" t="s">
        <v>28</v>
      </c>
      <c r="C5" s="38" t="s">
        <v>85</v>
      </c>
      <c r="D5" s="38" t="s">
        <v>14</v>
      </c>
      <c r="E5" s="38" t="s">
        <v>39</v>
      </c>
      <c r="F5" s="38" t="s">
        <v>17</v>
      </c>
      <c r="G5" s="38" t="s">
        <v>71</v>
      </c>
      <c r="H5" s="38" t="s">
        <v>31</v>
      </c>
      <c r="I5" s="38" t="s">
        <v>18</v>
      </c>
      <c r="J5" s="38" t="s">
        <v>141</v>
      </c>
      <c r="K5" s="38" t="s">
        <v>140</v>
      </c>
      <c r="L5" s="38" t="s">
        <v>79</v>
      </c>
      <c r="M5" s="38" t="s">
        <v>110</v>
      </c>
      <c r="N5" s="40" t="s">
        <v>112</v>
      </c>
    </row>
    <row r="6" spans="1:14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95" t="s">
        <v>322</v>
      </c>
      <c r="F6" s="26" t="s">
        <v>20</v>
      </c>
      <c r="G6" s="95" t="s">
        <v>322</v>
      </c>
      <c r="H6" s="26" t="s">
        <v>19</v>
      </c>
      <c r="I6" s="26" t="s">
        <v>19</v>
      </c>
      <c r="J6" s="26" t="s">
        <v>148</v>
      </c>
      <c r="K6" s="95" t="s">
        <v>322</v>
      </c>
      <c r="L6" s="26" t="s">
        <v>144</v>
      </c>
      <c r="M6" s="26" t="s">
        <v>19</v>
      </c>
      <c r="N6" s="13" t="s">
        <v>19</v>
      </c>
    </row>
    <row r="7" spans="1:14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70" t="s">
        <v>312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97" t="s">
        <v>322</v>
      </c>
      <c r="J8" s="97" t="s">
        <v>322</v>
      </c>
      <c r="K8" s="97" t="s">
        <v>322</v>
      </c>
      <c r="L8" s="71">
        <v>0</v>
      </c>
      <c r="M8" s="72">
        <v>0</v>
      </c>
      <c r="N8" s="72">
        <v>0</v>
      </c>
    </row>
    <row r="9" spans="1:14">
      <c r="A9" s="73" t="s">
        <v>156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</row>
    <row r="10" spans="1:14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</row>
    <row r="11" spans="1:14">
      <c r="A11" s="73" t="s">
        <v>139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</row>
    <row r="12" spans="1:14">
      <c r="A12" s="73" t="s">
        <v>147</v>
      </c>
      <c r="B12" s="97" t="s">
        <v>322</v>
      </c>
      <c r="C12" s="97" t="s">
        <v>322</v>
      </c>
      <c r="D12" s="97" t="s">
        <v>322</v>
      </c>
      <c r="E12" s="97" t="s">
        <v>322</v>
      </c>
      <c r="F12" s="97" t="s">
        <v>322</v>
      </c>
      <c r="G12" s="97" t="s">
        <v>322</v>
      </c>
      <c r="H12" s="97" t="s">
        <v>322</v>
      </c>
      <c r="I12" s="97" t="s">
        <v>322</v>
      </c>
      <c r="J12" s="97" t="s">
        <v>322</v>
      </c>
      <c r="K12" s="97" t="s">
        <v>322</v>
      </c>
      <c r="L12" s="97" t="s">
        <v>322</v>
      </c>
      <c r="M12" s="97" t="s">
        <v>322</v>
      </c>
      <c r="N12" s="97" t="s">
        <v>322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0.285156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107</v>
      </c>
      <c r="B1" s="36" t="s" vm="1">
        <v>165</v>
      </c>
    </row>
    <row r="2" spans="1:9">
      <c r="A2" s="36" t="s">
        <v>106</v>
      </c>
      <c r="B2" s="36" t="s">
        <v>320</v>
      </c>
    </row>
    <row r="3" spans="1:9">
      <c r="A3" s="36" t="s">
        <v>108</v>
      </c>
      <c r="B3" s="36" t="s">
        <v>321</v>
      </c>
    </row>
    <row r="4" spans="1:9">
      <c r="A4" s="36" t="s">
        <v>109</v>
      </c>
      <c r="B4" s="55">
        <v>14245</v>
      </c>
    </row>
    <row r="5" spans="1:9" s="3" customFormat="1">
      <c r="A5" s="37" t="s">
        <v>84</v>
      </c>
      <c r="B5" s="39" t="s">
        <v>33</v>
      </c>
      <c r="C5" s="39" t="s">
        <v>56</v>
      </c>
      <c r="D5" s="39" t="s">
        <v>34</v>
      </c>
      <c r="E5" s="39" t="s">
        <v>71</v>
      </c>
      <c r="F5" s="39" t="s">
        <v>133</v>
      </c>
      <c r="G5" s="39" t="s">
        <v>110</v>
      </c>
      <c r="H5" s="39" t="s">
        <v>111</v>
      </c>
      <c r="I5" s="51" t="s">
        <v>151</v>
      </c>
    </row>
    <row r="6" spans="1:9" s="3" customFormat="1">
      <c r="A6" s="94" t="s">
        <v>322</v>
      </c>
      <c r="B6" s="12" t="s">
        <v>21</v>
      </c>
      <c r="C6" s="95" t="s">
        <v>322</v>
      </c>
      <c r="D6" s="12" t="s">
        <v>19</v>
      </c>
      <c r="E6" s="95" t="s">
        <v>322</v>
      </c>
      <c r="F6" s="12" t="s">
        <v>145</v>
      </c>
      <c r="G6" s="26" t="s">
        <v>19</v>
      </c>
      <c r="H6" s="26" t="s">
        <v>19</v>
      </c>
      <c r="I6" s="114" t="s">
        <v>322</v>
      </c>
    </row>
    <row r="7" spans="1:9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70" t="s">
        <v>313</v>
      </c>
      <c r="B8" s="97" t="s">
        <v>322</v>
      </c>
      <c r="C8" s="97" t="s">
        <v>322</v>
      </c>
      <c r="D8" s="97" t="s">
        <v>322</v>
      </c>
      <c r="E8" s="97" t="s">
        <v>322</v>
      </c>
      <c r="F8" s="71">
        <v>0</v>
      </c>
      <c r="G8" s="72">
        <v>0</v>
      </c>
      <c r="H8" s="72">
        <v>0</v>
      </c>
      <c r="I8" s="97" t="s">
        <v>322</v>
      </c>
    </row>
    <row r="9" spans="1:9" hidden="1">
      <c r="A9" s="79"/>
      <c r="B9" s="54"/>
      <c r="C9" s="54"/>
      <c r="D9" s="54"/>
      <c r="E9" s="54"/>
      <c r="F9" s="54"/>
      <c r="G9" s="54"/>
      <c r="H9" s="54"/>
      <c r="I9" s="54"/>
    </row>
    <row r="10" spans="1:9" hidden="1">
      <c r="A10" s="79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4.5703125" style="2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165</v>
      </c>
    </row>
    <row r="2" spans="1:10">
      <c r="A2" s="36" t="s">
        <v>106</v>
      </c>
      <c r="B2" s="36" t="s">
        <v>320</v>
      </c>
    </row>
    <row r="3" spans="1:10">
      <c r="A3" s="36" t="s">
        <v>108</v>
      </c>
      <c r="B3" s="36" t="s">
        <v>321</v>
      </c>
    </row>
    <row r="4" spans="1:10">
      <c r="A4" s="36" t="s">
        <v>109</v>
      </c>
      <c r="B4" s="55">
        <v>14245</v>
      </c>
    </row>
    <row r="5" spans="1:10" s="3" customFormat="1">
      <c r="A5" s="37" t="s">
        <v>84</v>
      </c>
      <c r="B5" s="39" t="s">
        <v>85</v>
      </c>
      <c r="C5" s="39" t="s">
        <v>14</v>
      </c>
      <c r="D5" s="39" t="s">
        <v>15</v>
      </c>
      <c r="E5" s="39" t="s">
        <v>35</v>
      </c>
      <c r="F5" s="39" t="s">
        <v>71</v>
      </c>
      <c r="G5" s="39" t="s">
        <v>32</v>
      </c>
      <c r="H5" s="39" t="s">
        <v>79</v>
      </c>
      <c r="I5" s="39" t="s">
        <v>110</v>
      </c>
      <c r="J5" s="51" t="s">
        <v>111</v>
      </c>
    </row>
    <row r="6" spans="1:10" s="3" customFormat="1">
      <c r="A6" s="94" t="s">
        <v>322</v>
      </c>
      <c r="B6" s="113" t="s">
        <v>322</v>
      </c>
      <c r="C6" s="95" t="s">
        <v>322</v>
      </c>
      <c r="D6" s="95" t="s">
        <v>322</v>
      </c>
      <c r="E6" s="12" t="s">
        <v>19</v>
      </c>
      <c r="F6" s="95" t="s">
        <v>322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0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70" t="s">
        <v>314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71">
        <v>0</v>
      </c>
      <c r="I8" s="72">
        <v>0</v>
      </c>
      <c r="J8" s="72">
        <v>0</v>
      </c>
    </row>
    <row r="9" spans="1:10" hidden="1">
      <c r="A9" s="79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79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4.5703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165</v>
      </c>
    </row>
    <row r="2" spans="1:14">
      <c r="A2" s="36" t="s">
        <v>106</v>
      </c>
      <c r="B2" s="36" t="s">
        <v>320</v>
      </c>
    </row>
    <row r="3" spans="1:14">
      <c r="A3" s="36" t="s">
        <v>108</v>
      </c>
      <c r="B3" s="36" t="s">
        <v>321</v>
      </c>
    </row>
    <row r="4" spans="1:14">
      <c r="A4" s="36" t="s">
        <v>109</v>
      </c>
      <c r="B4" s="55">
        <v>14245</v>
      </c>
    </row>
    <row r="5" spans="1:14" s="3" customFormat="1">
      <c r="A5" s="37" t="s">
        <v>84</v>
      </c>
      <c r="B5" s="39" t="s">
        <v>28</v>
      </c>
      <c r="C5" s="39" t="s">
        <v>14</v>
      </c>
      <c r="D5" s="39" t="s">
        <v>15</v>
      </c>
      <c r="E5" s="39" t="s">
        <v>35</v>
      </c>
      <c r="F5" s="39" t="s">
        <v>71</v>
      </c>
      <c r="G5" s="39" t="s">
        <v>32</v>
      </c>
      <c r="H5" s="39" t="s">
        <v>79</v>
      </c>
      <c r="I5" s="39" t="s">
        <v>110</v>
      </c>
      <c r="J5" s="41" t="s">
        <v>111</v>
      </c>
    </row>
    <row r="6" spans="1:14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12" t="s">
        <v>19</v>
      </c>
      <c r="F6" s="95" t="s">
        <v>322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4" s="4" customFormat="1" ht="20.25">
      <c r="A7" s="96" t="s">
        <v>322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70" t="s">
        <v>315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71">
        <v>0</v>
      </c>
      <c r="I8" s="72">
        <v>0</v>
      </c>
      <c r="J8" s="72">
        <v>0</v>
      </c>
      <c r="N8" s="1"/>
    </row>
    <row r="9" spans="1:14" hidden="1">
      <c r="A9" s="79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79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17.8554687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107</v>
      </c>
      <c r="B1" s="36" t="s" vm="1">
        <v>165</v>
      </c>
    </row>
    <row r="2" spans="1:5">
      <c r="A2" s="36" t="s">
        <v>106</v>
      </c>
      <c r="B2" s="36" t="s">
        <v>320</v>
      </c>
    </row>
    <row r="3" spans="1:5">
      <c r="A3" s="36" t="s">
        <v>108</v>
      </c>
      <c r="B3" s="36" t="s">
        <v>321</v>
      </c>
    </row>
    <row r="4" spans="1:5">
      <c r="A4" s="36" t="s">
        <v>109</v>
      </c>
      <c r="B4" s="55">
        <v>14245</v>
      </c>
    </row>
    <row r="5" spans="1:5" s="3" customFormat="1">
      <c r="A5" s="37" t="s">
        <v>84</v>
      </c>
      <c r="B5" s="42" t="s">
        <v>76</v>
      </c>
      <c r="C5" s="43" t="s">
        <v>75</v>
      </c>
    </row>
    <row r="6" spans="1:5" s="3" customFormat="1">
      <c r="A6" s="94" t="s">
        <v>322</v>
      </c>
      <c r="B6" s="26" t="s">
        <v>144</v>
      </c>
      <c r="C6" s="13" t="s">
        <v>21</v>
      </c>
    </row>
    <row r="7" spans="1:5" s="4" customFormat="1" ht="20.25">
      <c r="A7" s="96" t="s">
        <v>322</v>
      </c>
      <c r="B7" s="14" t="s">
        <v>0</v>
      </c>
      <c r="C7" s="15" t="s">
        <v>1</v>
      </c>
    </row>
    <row r="8" spans="1:5" s="4" customFormat="1" ht="20.25">
      <c r="A8" s="70" t="s">
        <v>316</v>
      </c>
      <c r="B8" s="71">
        <v>0</v>
      </c>
      <c r="C8" s="97" t="s">
        <v>322</v>
      </c>
    </row>
    <row r="9" spans="1:5" hidden="1">
      <c r="A9" s="79"/>
      <c r="B9" s="54"/>
      <c r="C9" s="54"/>
    </row>
    <row r="10" spans="1:5" hidden="1">
      <c r="A10" s="79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165</v>
      </c>
    </row>
    <row r="2" spans="1:15">
      <c r="A2" s="36" t="s">
        <v>106</v>
      </c>
      <c r="B2" s="36" t="s">
        <v>320</v>
      </c>
    </row>
    <row r="3" spans="1:15">
      <c r="A3" s="36" t="s">
        <v>108</v>
      </c>
      <c r="B3" s="36" t="s">
        <v>321</v>
      </c>
    </row>
    <row r="4" spans="1:15">
      <c r="A4" s="36" t="s">
        <v>109</v>
      </c>
      <c r="B4" s="55">
        <v>14245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129</v>
      </c>
      <c r="K5" s="38" t="s">
        <v>146</v>
      </c>
      <c r="L5" s="38" t="s">
        <v>130</v>
      </c>
      <c r="M5" s="38" t="s">
        <v>36</v>
      </c>
      <c r="N5" s="38" t="s">
        <v>110</v>
      </c>
      <c r="O5" s="40" t="s">
        <v>112</v>
      </c>
    </row>
    <row r="6" spans="1:15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95" t="s">
        <v>322</v>
      </c>
      <c r="F6" s="26" t="s">
        <v>21</v>
      </c>
      <c r="G6" s="26" t="s">
        <v>20</v>
      </c>
      <c r="H6" s="95" t="s">
        <v>322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317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97" t="s">
        <v>322</v>
      </c>
      <c r="J8" s="97" t="s">
        <v>322</v>
      </c>
      <c r="K8" s="97" t="s">
        <v>322</v>
      </c>
      <c r="L8" s="71">
        <v>0</v>
      </c>
      <c r="M8" s="97" t="s">
        <v>322</v>
      </c>
      <c r="N8" s="72">
        <v>0</v>
      </c>
      <c r="O8" s="72">
        <v>0</v>
      </c>
    </row>
    <row r="9" spans="1:15">
      <c r="A9" s="73" t="s">
        <v>156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</row>
    <row r="10" spans="1:15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</row>
    <row r="11" spans="1:15">
      <c r="A11" s="73" t="s">
        <v>147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165</v>
      </c>
    </row>
    <row r="2" spans="1:15">
      <c r="A2" s="36" t="s">
        <v>106</v>
      </c>
      <c r="B2" s="36" t="s">
        <v>320</v>
      </c>
    </row>
    <row r="3" spans="1:15">
      <c r="A3" s="36" t="s">
        <v>108</v>
      </c>
      <c r="B3" s="36" t="s">
        <v>321</v>
      </c>
    </row>
    <row r="4" spans="1:15">
      <c r="A4" s="36" t="s">
        <v>109</v>
      </c>
      <c r="B4" s="55">
        <v>14245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36</v>
      </c>
      <c r="N5" s="38" t="s">
        <v>110</v>
      </c>
      <c r="O5" s="40" t="s">
        <v>112</v>
      </c>
    </row>
    <row r="6" spans="1:15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95" t="s">
        <v>322</v>
      </c>
      <c r="F6" s="26" t="s">
        <v>21</v>
      </c>
      <c r="G6" s="26" t="s">
        <v>20</v>
      </c>
      <c r="H6" s="95" t="s">
        <v>322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318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97" t="s">
        <v>322</v>
      </c>
      <c r="J8" s="97" t="s">
        <v>322</v>
      </c>
      <c r="K8" s="97" t="s">
        <v>322</v>
      </c>
      <c r="L8" s="71">
        <v>0</v>
      </c>
      <c r="M8" s="97" t="s">
        <v>322</v>
      </c>
      <c r="N8" s="72">
        <v>0</v>
      </c>
      <c r="O8" s="72">
        <v>0</v>
      </c>
    </row>
    <row r="9" spans="1:15">
      <c r="A9" s="73" t="s">
        <v>156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</row>
    <row r="10" spans="1:15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</row>
    <row r="11" spans="1:15">
      <c r="A11" s="73" t="s">
        <v>147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165</v>
      </c>
    </row>
    <row r="2" spans="1:15">
      <c r="A2" s="36" t="s">
        <v>106</v>
      </c>
      <c r="B2" s="36" t="s">
        <v>320</v>
      </c>
    </row>
    <row r="3" spans="1:15">
      <c r="A3" s="36" t="s">
        <v>108</v>
      </c>
      <c r="B3" s="36" t="s">
        <v>321</v>
      </c>
    </row>
    <row r="4" spans="1:15">
      <c r="A4" s="36" t="s">
        <v>109</v>
      </c>
      <c r="B4" s="55">
        <v>14245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36</v>
      </c>
      <c r="N5" s="38" t="s">
        <v>110</v>
      </c>
      <c r="O5" s="40" t="s">
        <v>112</v>
      </c>
    </row>
    <row r="6" spans="1:15" s="3" customFormat="1">
      <c r="A6" s="94" t="s">
        <v>322</v>
      </c>
      <c r="B6" s="95" t="s">
        <v>322</v>
      </c>
      <c r="C6" s="95" t="s">
        <v>322</v>
      </c>
      <c r="D6" s="95" t="s">
        <v>322</v>
      </c>
      <c r="E6" s="95" t="s">
        <v>322</v>
      </c>
      <c r="F6" s="26" t="s">
        <v>21</v>
      </c>
      <c r="G6" s="26" t="s">
        <v>20</v>
      </c>
      <c r="H6" s="95" t="s">
        <v>322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6" t="s">
        <v>322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319</v>
      </c>
      <c r="B8" s="97" t="s">
        <v>322</v>
      </c>
      <c r="C8" s="97" t="s">
        <v>322</v>
      </c>
      <c r="D8" s="97" t="s">
        <v>322</v>
      </c>
      <c r="E8" s="97" t="s">
        <v>322</v>
      </c>
      <c r="F8" s="97" t="s">
        <v>322</v>
      </c>
      <c r="G8" s="97" t="s">
        <v>322</v>
      </c>
      <c r="H8" s="97" t="s">
        <v>322</v>
      </c>
      <c r="I8" s="97" t="s">
        <v>322</v>
      </c>
      <c r="J8" s="97" t="s">
        <v>322</v>
      </c>
      <c r="K8" s="97" t="s">
        <v>322</v>
      </c>
      <c r="L8" s="71">
        <v>0</v>
      </c>
      <c r="M8" s="97" t="s">
        <v>322</v>
      </c>
      <c r="N8" s="72">
        <v>0</v>
      </c>
      <c r="O8" s="72">
        <v>0</v>
      </c>
    </row>
    <row r="9" spans="1:15">
      <c r="A9" s="73" t="s">
        <v>156</v>
      </c>
      <c r="B9" s="97" t="s">
        <v>322</v>
      </c>
      <c r="C9" s="97" t="s">
        <v>322</v>
      </c>
      <c r="D9" s="97" t="s">
        <v>322</v>
      </c>
      <c r="E9" s="97" t="s">
        <v>322</v>
      </c>
      <c r="F9" s="97" t="s">
        <v>322</v>
      </c>
      <c r="G9" s="97" t="s">
        <v>322</v>
      </c>
      <c r="H9" s="97" t="s">
        <v>322</v>
      </c>
      <c r="I9" s="97" t="s">
        <v>322</v>
      </c>
      <c r="J9" s="97" t="s">
        <v>322</v>
      </c>
      <c r="K9" s="97" t="s">
        <v>322</v>
      </c>
      <c r="L9" s="97" t="s">
        <v>322</v>
      </c>
      <c r="M9" s="97" t="s">
        <v>322</v>
      </c>
      <c r="N9" s="97" t="s">
        <v>322</v>
      </c>
      <c r="O9" s="97" t="s">
        <v>322</v>
      </c>
    </row>
    <row r="10" spans="1:15">
      <c r="A10" s="73" t="s">
        <v>80</v>
      </c>
      <c r="B10" s="97" t="s">
        <v>322</v>
      </c>
      <c r="C10" s="97" t="s">
        <v>322</v>
      </c>
      <c r="D10" s="97" t="s">
        <v>322</v>
      </c>
      <c r="E10" s="97" t="s">
        <v>322</v>
      </c>
      <c r="F10" s="97" t="s">
        <v>322</v>
      </c>
      <c r="G10" s="97" t="s">
        <v>322</v>
      </c>
      <c r="H10" s="97" t="s">
        <v>322</v>
      </c>
      <c r="I10" s="97" t="s">
        <v>322</v>
      </c>
      <c r="J10" s="97" t="s">
        <v>322</v>
      </c>
      <c r="K10" s="97" t="s">
        <v>322</v>
      </c>
      <c r="L10" s="97" t="s">
        <v>322</v>
      </c>
      <c r="M10" s="97" t="s">
        <v>322</v>
      </c>
      <c r="N10" s="97" t="s">
        <v>322</v>
      </c>
      <c r="O10" s="97" t="s">
        <v>322</v>
      </c>
    </row>
    <row r="11" spans="1:15">
      <c r="A11" s="73" t="s">
        <v>147</v>
      </c>
      <c r="B11" s="97" t="s">
        <v>322</v>
      </c>
      <c r="C11" s="97" t="s">
        <v>322</v>
      </c>
      <c r="D11" s="97" t="s">
        <v>322</v>
      </c>
      <c r="E11" s="97" t="s">
        <v>322</v>
      </c>
      <c r="F11" s="97" t="s">
        <v>322</v>
      </c>
      <c r="G11" s="97" t="s">
        <v>322</v>
      </c>
      <c r="H11" s="97" t="s">
        <v>322</v>
      </c>
      <c r="I11" s="97" t="s">
        <v>322</v>
      </c>
      <c r="J11" s="97" t="s">
        <v>322</v>
      </c>
      <c r="K11" s="97" t="s">
        <v>322</v>
      </c>
      <c r="L11" s="97" t="s">
        <v>322</v>
      </c>
      <c r="M11" s="97" t="s">
        <v>322</v>
      </c>
      <c r="N11" s="97" t="s">
        <v>322</v>
      </c>
      <c r="O11" s="97" t="s">
        <v>322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