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62D928CB-DA94-452D-88C2-A5E3DA044DA8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הלוואות!$A$5:$Q$998</definedName>
    <definedName name="_xlnm._FilterDatabase" localSheetId="25" hidden="1">'השקעות אחרות '!$A$5:$J$98</definedName>
    <definedName name="_xlnm._FilterDatabase" localSheetId="23" hidden="1">'זכויות מקרקעין'!$A$5:$H$98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מניות'!$A$6:$L$198</definedName>
    <definedName name="_xlnm._FilterDatabase" localSheetId="16" hidden="1">'לא סחיר - קרנות השקעה'!$A$6:$J$398</definedName>
    <definedName name="_xlnm._FilterDatabase" localSheetId="1" hidden="1">מזומנים!$A$5:$K$198</definedName>
    <definedName name="_xlnm._FilterDatabase" localSheetId="5" hidden="1">מניות!$A$6:$N$498</definedName>
    <definedName name="_xlnm._FilterDatabase" localSheetId="28" hidden="1">'עלות מתואמת אג"ח קונצרני ל.סחיר'!$A$5:$O$47</definedName>
    <definedName name="_xlnm._FilterDatabase" localSheetId="29" hidden="1">'עלות מתואמת מסגרות אשראי ללווים'!$A$5:$O$47</definedName>
    <definedName name="_xlnm._FilterDatabase" localSheetId="22" hidden="1">'פקדונות מעל 3 חודשים'!$A$5:$N$98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אופציות!$A$1:$AZ$13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'!$A$1:$AZ$8</definedName>
    <definedName name="_xlnm.Print_Area" localSheetId="23">'זכויות מקרקעין'!$A$1:$AZ$8</definedName>
    <definedName name="_xlnm.Print_Area" localSheetId="10">'חוזים עתידיים'!$A$1:$AZ$13</definedName>
    <definedName name="_xlnm.Print_Area" localSheetId="26">'יתרת התחייבות להשקעה'!$A$1:$AZ$8</definedName>
    <definedName name="_xlnm.Print_Area" localSheetId="8">'כתבי אופציה'!$A$1:$AZ$13</definedName>
    <definedName name="_xlnm.Print_Area" localSheetId="12">'לא סחיר- תעודות התחייבות ממשלתי'!$A$1:$AZ$163</definedName>
    <definedName name="_xlnm.Print_Area" localSheetId="14">'לא סחיר - אג"ח קונצרני'!$A$1:$AZ$13</definedName>
    <definedName name="_xlnm.Print_Area" localSheetId="18">'לא סחיר - אופציות'!$A$1:$AZ$13</definedName>
    <definedName name="_xlnm.Print_Area" localSheetId="19">'לא סחיר - חוזים עתידיים'!$A$1:$AZ$28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השקעה'!$A$1:$AZ$12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מזומנים!$A$1:$AZ$24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נאמנות'!$A$1:$AZ$13</definedName>
    <definedName name="_xlnm.Print_Area" localSheetId="6">'קרנות סל'!$A$1:$AZ$32</definedName>
    <definedName name="_xlnm.Print_Area" localSheetId="2">'תעודות התחייבות ממשלתיות'!$A$1:$AZ$25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69" l="1"/>
  <c r="N21" i="69" s="1"/>
  <c r="L11" i="69"/>
  <c r="L10" i="69" l="1"/>
  <c r="N11" i="69"/>
  <c r="I10" i="58"/>
  <c r="I15" i="58"/>
  <c r="C37" i="88"/>
  <c r="C22" i="88"/>
  <c r="C11" i="88"/>
  <c r="I9" i="58" l="1"/>
  <c r="I8" i="58" s="1"/>
  <c r="C10" i="88" s="1"/>
  <c r="C9" i="88" s="1"/>
  <c r="C41" i="88" l="1"/>
  <c r="D9" i="88" s="1"/>
  <c r="D12" i="88"/>
  <c r="D38" i="88"/>
  <c r="D19" i="88"/>
  <c r="D29" i="88"/>
  <c r="D22" i="88"/>
  <c r="D11" i="88"/>
  <c r="D26" i="88"/>
  <c r="D36" i="88"/>
  <c r="D17" i="88"/>
  <c r="D16" i="88"/>
  <c r="D33" i="88"/>
  <c r="D31" i="88"/>
  <c r="D41" i="88"/>
  <c r="D15" i="88"/>
  <c r="D37" i="88"/>
  <c r="D24" i="88"/>
  <c r="D23" i="88"/>
  <c r="O11" i="69"/>
  <c r="O21" i="69"/>
  <c r="O8" i="92"/>
  <c r="N8" i="92"/>
  <c r="J8" i="81"/>
  <c r="I8" i="81"/>
  <c r="H8" i="80"/>
  <c r="G8" i="80"/>
  <c r="N8" i="79"/>
  <c r="M8" i="79"/>
  <c r="Q8" i="78"/>
  <c r="P8" i="78"/>
  <c r="J21" i="76"/>
  <c r="I21" i="76"/>
  <c r="J20" i="76"/>
  <c r="I20" i="76"/>
  <c r="J19" i="76"/>
  <c r="I19" i="76"/>
  <c r="J18" i="76"/>
  <c r="I18" i="76"/>
  <c r="J17" i="76"/>
  <c r="I17" i="76"/>
  <c r="J16" i="76"/>
  <c r="I16" i="76"/>
  <c r="J15" i="76"/>
  <c r="I15" i="76"/>
  <c r="J14" i="76"/>
  <c r="I14" i="76"/>
  <c r="J12" i="76"/>
  <c r="I12" i="76"/>
  <c r="J11" i="76"/>
  <c r="I11" i="76"/>
  <c r="J10" i="76"/>
  <c r="I10" i="76"/>
  <c r="J9" i="76"/>
  <c r="I9" i="76"/>
  <c r="K9" i="75"/>
  <c r="J9" i="75"/>
  <c r="K9" i="74"/>
  <c r="J9" i="74"/>
  <c r="J9" i="73"/>
  <c r="I9" i="73"/>
  <c r="L9" i="72"/>
  <c r="K9" i="72"/>
  <c r="R9" i="71"/>
  <c r="Q9" i="71"/>
  <c r="O157" i="69"/>
  <c r="N157" i="69"/>
  <c r="O156" i="69"/>
  <c r="N156" i="69"/>
  <c r="O155" i="69"/>
  <c r="N155" i="69"/>
  <c r="O154" i="69"/>
  <c r="N154" i="69"/>
  <c r="O153" i="69"/>
  <c r="N153" i="69"/>
  <c r="O152" i="69"/>
  <c r="N152" i="69"/>
  <c r="O151" i="69"/>
  <c r="N151" i="69"/>
  <c r="O150" i="69"/>
  <c r="N150" i="69"/>
  <c r="O149" i="69"/>
  <c r="N149" i="69"/>
  <c r="O148" i="69"/>
  <c r="N148" i="69"/>
  <c r="O147" i="69"/>
  <c r="N147" i="69"/>
  <c r="O146" i="69"/>
  <c r="N146" i="69"/>
  <c r="O145" i="69"/>
  <c r="N145" i="69"/>
  <c r="O144" i="69"/>
  <c r="N144" i="69"/>
  <c r="O143" i="69"/>
  <c r="N143" i="69"/>
  <c r="O142" i="69"/>
  <c r="N142" i="69"/>
  <c r="O141" i="69"/>
  <c r="N141" i="69"/>
  <c r="O140" i="69"/>
  <c r="N140" i="69"/>
  <c r="O139" i="69"/>
  <c r="N139" i="69"/>
  <c r="O138" i="69"/>
  <c r="N138" i="69"/>
  <c r="O137" i="69"/>
  <c r="N137" i="69"/>
  <c r="O136" i="69"/>
  <c r="N136" i="69"/>
  <c r="O135" i="69"/>
  <c r="N135" i="69"/>
  <c r="O134" i="69"/>
  <c r="N134" i="69"/>
  <c r="O133" i="69"/>
  <c r="N133" i="69"/>
  <c r="O132" i="69"/>
  <c r="N132" i="69"/>
  <c r="O131" i="69"/>
  <c r="N131" i="69"/>
  <c r="O130" i="69"/>
  <c r="N130" i="69"/>
  <c r="O129" i="69"/>
  <c r="N129" i="69"/>
  <c r="O128" i="69"/>
  <c r="N128" i="69"/>
  <c r="O127" i="69"/>
  <c r="N127" i="69"/>
  <c r="O126" i="69"/>
  <c r="N126" i="69"/>
  <c r="O125" i="69"/>
  <c r="N125" i="69"/>
  <c r="O124" i="69"/>
  <c r="N124" i="69"/>
  <c r="O123" i="69"/>
  <c r="N123" i="69"/>
  <c r="O122" i="69"/>
  <c r="N122" i="69"/>
  <c r="O121" i="69"/>
  <c r="N121" i="69"/>
  <c r="O120" i="69"/>
  <c r="N120" i="69"/>
  <c r="O119" i="69"/>
  <c r="N119" i="69"/>
  <c r="O118" i="69"/>
  <c r="N118" i="69"/>
  <c r="O117" i="69"/>
  <c r="N117" i="69"/>
  <c r="O116" i="69"/>
  <c r="N116" i="69"/>
  <c r="O115" i="69"/>
  <c r="N115" i="69"/>
  <c r="O114" i="69"/>
  <c r="N114" i="69"/>
  <c r="O113" i="69"/>
  <c r="N113" i="69"/>
  <c r="O112" i="69"/>
  <c r="N112" i="69"/>
  <c r="O111" i="69"/>
  <c r="N111" i="69"/>
  <c r="O110" i="69"/>
  <c r="N110" i="69"/>
  <c r="O109" i="69"/>
  <c r="N109" i="69"/>
  <c r="O108" i="69"/>
  <c r="N108" i="69"/>
  <c r="O107" i="69"/>
  <c r="N107" i="69"/>
  <c r="O106" i="69"/>
  <c r="N106" i="69"/>
  <c r="O105" i="69"/>
  <c r="N105" i="69"/>
  <c r="O104" i="69"/>
  <c r="N104" i="69"/>
  <c r="O103" i="69"/>
  <c r="N103" i="69"/>
  <c r="O102" i="69"/>
  <c r="N102" i="69"/>
  <c r="O101" i="69"/>
  <c r="N101" i="69"/>
  <c r="O100" i="69"/>
  <c r="N100" i="69"/>
  <c r="O99" i="69"/>
  <c r="N99" i="69"/>
  <c r="O98" i="69"/>
  <c r="N98" i="69"/>
  <c r="O97" i="69"/>
  <c r="N97" i="69"/>
  <c r="O96" i="69"/>
  <c r="N96" i="69"/>
  <c r="O95" i="69"/>
  <c r="N95" i="69"/>
  <c r="O94" i="69"/>
  <c r="N94" i="69"/>
  <c r="O93" i="69"/>
  <c r="N93" i="69"/>
  <c r="O92" i="69"/>
  <c r="N92" i="69"/>
  <c r="O91" i="69"/>
  <c r="N91" i="69"/>
  <c r="O90" i="69"/>
  <c r="N90" i="69"/>
  <c r="O89" i="69"/>
  <c r="N89" i="69"/>
  <c r="O88" i="69"/>
  <c r="N88" i="69"/>
  <c r="O87" i="69"/>
  <c r="N87" i="69"/>
  <c r="O86" i="69"/>
  <c r="N86" i="69"/>
  <c r="O85" i="69"/>
  <c r="N85" i="69"/>
  <c r="O84" i="69"/>
  <c r="N84" i="69"/>
  <c r="O83" i="69"/>
  <c r="N83" i="69"/>
  <c r="O82" i="69"/>
  <c r="N82" i="69"/>
  <c r="O81" i="69"/>
  <c r="N81" i="69"/>
  <c r="O80" i="69"/>
  <c r="N80" i="69"/>
  <c r="O79" i="69"/>
  <c r="N79" i="69"/>
  <c r="O78" i="69"/>
  <c r="N78" i="69"/>
  <c r="O77" i="69"/>
  <c r="N77" i="69"/>
  <c r="O76" i="69"/>
  <c r="N76" i="69"/>
  <c r="O75" i="69"/>
  <c r="N75" i="69"/>
  <c r="O74" i="69"/>
  <c r="N74" i="69"/>
  <c r="O73" i="69"/>
  <c r="N73" i="69"/>
  <c r="O72" i="69"/>
  <c r="N72" i="69"/>
  <c r="O71" i="69"/>
  <c r="N71" i="69"/>
  <c r="O70" i="69"/>
  <c r="N70" i="69"/>
  <c r="O69" i="69"/>
  <c r="N69" i="69"/>
  <c r="O68" i="69"/>
  <c r="N68" i="69"/>
  <c r="O67" i="69"/>
  <c r="N67" i="69"/>
  <c r="O66" i="69"/>
  <c r="N66" i="69"/>
  <c r="O65" i="69"/>
  <c r="N65" i="69"/>
  <c r="O64" i="69"/>
  <c r="N64" i="69"/>
  <c r="O63" i="69"/>
  <c r="N63" i="69"/>
  <c r="O62" i="69"/>
  <c r="N62" i="69"/>
  <c r="O61" i="69"/>
  <c r="N61" i="69"/>
  <c r="O60" i="69"/>
  <c r="N60" i="69"/>
  <c r="O59" i="69"/>
  <c r="N59" i="69"/>
  <c r="O58" i="69"/>
  <c r="N58" i="69"/>
  <c r="O57" i="69"/>
  <c r="N57" i="69"/>
  <c r="O56" i="69"/>
  <c r="N56" i="69"/>
  <c r="O55" i="69"/>
  <c r="N55" i="69"/>
  <c r="O54" i="69"/>
  <c r="N54" i="69"/>
  <c r="O53" i="69"/>
  <c r="N53" i="69"/>
  <c r="O52" i="69"/>
  <c r="N52" i="69"/>
  <c r="O51" i="69"/>
  <c r="N51" i="69"/>
  <c r="O50" i="69"/>
  <c r="N50" i="69"/>
  <c r="O49" i="69"/>
  <c r="N49" i="69"/>
  <c r="O48" i="69"/>
  <c r="N48" i="69"/>
  <c r="O47" i="69"/>
  <c r="N47" i="69"/>
  <c r="O46" i="69"/>
  <c r="N46" i="69"/>
  <c r="O45" i="69"/>
  <c r="N45" i="69"/>
  <c r="O44" i="69"/>
  <c r="N44" i="69"/>
  <c r="O43" i="69"/>
  <c r="N43" i="69"/>
  <c r="O42" i="69"/>
  <c r="N42" i="69"/>
  <c r="O41" i="69"/>
  <c r="N41" i="69"/>
  <c r="O40" i="69"/>
  <c r="N40" i="69"/>
  <c r="O39" i="69"/>
  <c r="N39" i="69"/>
  <c r="O38" i="69"/>
  <c r="N38" i="69"/>
  <c r="O37" i="69"/>
  <c r="N37" i="69"/>
  <c r="O36" i="69"/>
  <c r="N36" i="69"/>
  <c r="O35" i="69"/>
  <c r="N35" i="69"/>
  <c r="O34" i="69"/>
  <c r="N34" i="69"/>
  <c r="O33" i="69"/>
  <c r="N33" i="69"/>
  <c r="O32" i="69"/>
  <c r="N32" i="69"/>
  <c r="O31" i="69"/>
  <c r="N31" i="69"/>
  <c r="O30" i="69"/>
  <c r="N30" i="69"/>
  <c r="O29" i="69"/>
  <c r="N29" i="69"/>
  <c r="O28" i="69"/>
  <c r="N28" i="69"/>
  <c r="O27" i="69"/>
  <c r="N27" i="69"/>
  <c r="O26" i="69"/>
  <c r="N26" i="69"/>
  <c r="O25" i="69"/>
  <c r="N25" i="69"/>
  <c r="O24" i="69"/>
  <c r="N24" i="69"/>
  <c r="O23" i="69"/>
  <c r="N23" i="69"/>
  <c r="O22" i="69"/>
  <c r="N22" i="69"/>
  <c r="O19" i="69"/>
  <c r="N19" i="69"/>
  <c r="O18" i="69"/>
  <c r="N18" i="69"/>
  <c r="O17" i="69"/>
  <c r="N17" i="69"/>
  <c r="O16" i="69"/>
  <c r="N16" i="69"/>
  <c r="O15" i="69"/>
  <c r="N15" i="69"/>
  <c r="O14" i="69"/>
  <c r="N14" i="69"/>
  <c r="O13" i="69"/>
  <c r="N13" i="69"/>
  <c r="O12" i="69"/>
  <c r="N12" i="69"/>
  <c r="O10" i="69"/>
  <c r="N10" i="69"/>
  <c r="O9" i="69"/>
  <c r="N9" i="69"/>
  <c r="J9" i="67"/>
  <c r="I9" i="67"/>
  <c r="K9" i="66"/>
  <c r="J9" i="66"/>
  <c r="K9" i="65"/>
  <c r="J9" i="65"/>
  <c r="N9" i="64"/>
  <c r="M9" i="64"/>
  <c r="M24" i="63"/>
  <c r="L24" i="63"/>
  <c r="M23" i="63"/>
  <c r="L23" i="63"/>
  <c r="M22" i="63"/>
  <c r="L22" i="63"/>
  <c r="M20" i="63"/>
  <c r="L20" i="63"/>
  <c r="M19" i="63"/>
  <c r="L19" i="63"/>
  <c r="M18" i="63"/>
  <c r="L18" i="63"/>
  <c r="M17" i="63"/>
  <c r="L17" i="63"/>
  <c r="M16" i="63"/>
  <c r="L16" i="63"/>
  <c r="M14" i="63"/>
  <c r="L14" i="63"/>
  <c r="M13" i="63"/>
  <c r="L13" i="63"/>
  <c r="M12" i="63"/>
  <c r="L12" i="63"/>
  <c r="M11" i="63"/>
  <c r="L11" i="63"/>
  <c r="M10" i="63"/>
  <c r="L10" i="63"/>
  <c r="M9" i="63"/>
  <c r="L9" i="63"/>
  <c r="N9" i="62"/>
  <c r="M9" i="62"/>
  <c r="T9" i="61"/>
  <c r="S9" i="61"/>
  <c r="Q19" i="59"/>
  <c r="P19" i="59"/>
  <c r="Q18" i="59"/>
  <c r="P18" i="59"/>
  <c r="Q17" i="59"/>
  <c r="P17" i="59"/>
  <c r="Q16" i="59"/>
  <c r="P16" i="59"/>
  <c r="Q15" i="59"/>
  <c r="P15" i="59"/>
  <c r="Q14" i="59"/>
  <c r="P14" i="59"/>
  <c r="Q13" i="59"/>
  <c r="P13" i="59"/>
  <c r="Q12" i="59"/>
  <c r="P12" i="59"/>
  <c r="Q11" i="59"/>
  <c r="P11" i="59"/>
  <c r="Q10" i="59"/>
  <c r="P10" i="59"/>
  <c r="Q9" i="59"/>
  <c r="P9" i="59"/>
  <c r="K20" i="58"/>
  <c r="J20" i="58"/>
  <c r="K19" i="58"/>
  <c r="J19" i="58"/>
  <c r="K18" i="58"/>
  <c r="J18" i="58"/>
  <c r="K17" i="58"/>
  <c r="J17" i="58"/>
  <c r="K16" i="58"/>
  <c r="J16" i="58"/>
  <c r="K15" i="58"/>
  <c r="J15" i="58"/>
  <c r="K13" i="58"/>
  <c r="J13" i="58"/>
  <c r="K12" i="58"/>
  <c r="J12" i="58"/>
  <c r="K11" i="58"/>
  <c r="J11" i="58"/>
  <c r="K10" i="58"/>
  <c r="J10" i="58"/>
  <c r="K9" i="58"/>
  <c r="J9" i="58"/>
  <c r="K8" i="58"/>
  <c r="J8" i="58"/>
  <c r="D28" i="88" l="1"/>
  <c r="D35" i="88"/>
  <c r="D27" i="88"/>
  <c r="D14" i="88"/>
  <c r="D18" i="88"/>
  <c r="D39" i="88"/>
  <c r="D32" i="88"/>
  <c r="D34" i="88"/>
  <c r="D25" i="88"/>
  <c r="D30" i="88"/>
  <c r="D21" i="88"/>
  <c r="D40" i="88"/>
  <c r="D20" i="88"/>
  <c r="D13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1231]}"/>
    <s v="{[Medida].[Medida].&amp;[2]}"/>
    <s v="{[Keren].[Keren].[All]}"/>
    <s v="{[Cheshbon KM].[Hie Peilut].[Chevra].&amp;[379]&amp;[Kod_Peilut_L7_47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<sst xmlns="http://schemas.openxmlformats.org/spreadsheetml/2006/main" count="4599" uniqueCount="530">
  <si>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</si>
  <si>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</si>
  <si>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</si>
  <si>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</si>
  <si>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</si>
  <si>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</si>
  <si>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</si>
  <si>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</si>
  <si>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</si>
  <si>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</si>
  <si>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</si>
  <si>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</si>
  <si>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</si>
  <si>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</si>
  <si>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</si>
  <si>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</si>
  <si>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</si>
  <si>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</si>
  <si>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</si>
  <si>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</si>
  <si>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</si>
  <si>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</si>
  <si>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</si>
  <si>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</si>
  <si>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תעודות התחייבות ממשלתיות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</si>
  <si>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</si>
  <si>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</si>
  <si>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</si>
  <si>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</si>
  <si>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</si>
  <si>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</si>
  <si>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</si>
  <si>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</si>
  <si>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</si>
  <si>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</si>
  <si>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</si>
  <si>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</si>
  <si>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</si>
  <si>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</si>
  <si>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</si>
  <si>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</si>
  <si>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</si>
  <si>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</si>
  <si>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</si>
  <si>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</si>
  <si>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</si>
  <si>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</si>
  <si>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</si>
  <si>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</si>
  <si>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</si>
  <si>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</si>
  <si>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</si>
  <si>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</si>
  <si>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</si>
  <si>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</si>
  <si>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</si>
  <si>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</si>
  <si>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</si>
  <si>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</si>
  <si>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</si>
  <si>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</si>
  <si>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</si>
  <si>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</si>
  <si>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</si>
  <si>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</si>
  <si>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</si>
  <si>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</si>
  <si>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</si>
  <si>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</si>
  <si>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</si>
  <si>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</si>
  <si>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</si>
  <si>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</si>
  <si>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</si>
  <si>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</si>
  <si>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</si>
  <si>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</si>
  <si>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</si>
  <si>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</si>
  <si>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</si>
  <si>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</si>
  <si>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</si>
  <si>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</si>
  <si>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</si>
  <si>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</si>
  <si>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</si>
  <si>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</si>
  <si>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</si>
  <si>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</si>
  <si>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</si>
  <si>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</si>
  <si>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</si>
  <si>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</si>
  <si>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</si>
  <si>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</si>
  <si>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</si>
  <si>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</si>
  <si>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</si>
  <si>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</si>
  <si>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</si>
  <si>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</si>
  <si>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</si>
  <si>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</si>
  <si>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</si>
  <si>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</si>
  <si>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</si>
  <si>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</si>
  <si>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</si>
  <si>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</si>
  <si>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</si>
  <si>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</si>
  <si>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</si>
  <si>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</si>
  <si>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</si>
  <si>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</si>
  <si>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</si>
  <si>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</si>
  <si>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</si>
  <si>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</si>
  <si>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</si>
  <si>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</si>
  <si>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</si>
  <si>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</si>
  <si>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</si>
  <si>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</si>
  <si>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</si>
  <si>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</si>
  <si>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</si>
  <si>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</si>
  <si>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</si>
  <si>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</si>
  <si>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</si>
  <si>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</si>
  <si>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</si>
  <si>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</si>
  <si>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</si>
  <si>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</si>
  <si>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</si>
  <si>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</si>
  <si>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</si>
  <si>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</si>
  <si>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</si>
  <si>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</si>
  <si>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</si>
  <si>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</si>
  <si>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</si>
  <si>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</si>
  <si>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</si>
  <si>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</si>
  <si>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</si>
  <si>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</si>
  <si>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</si>
  <si>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</si>
  <si>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</si>
  <si>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</si>
  <si>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</si>
  <si>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</si>
  <si>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</si>
  <si>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</si>
  <si>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</si>
  <si>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</si>
  <si>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</si>
  <si>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</si>
  <si>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</si>
  <si>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</si>
  <si>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</si>
  <si>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 xml:space="preserve">מגדל מקפת אישית (מספר אוצר 162) - מסלול הלכה למקבלי קצבה קיימים </t>
  </si>
  <si>
    <t>ממשל צמודה 0527</t>
  </si>
  <si>
    <t>1140847</t>
  </si>
  <si>
    <t>RF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</si>
  <si>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</si>
  <si>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</si>
  <si>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</si>
  <si>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</si>
  <si>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</si>
  <si>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</si>
  <si>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</si>
  <si>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</si>
  <si>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1131</t>
  </si>
  <si>
    <t>1172220</t>
  </si>
  <si>
    <t>ממשל צמודה 1151</t>
  </si>
  <si>
    <t>1168301</t>
  </si>
  <si>
    <t>הראל סל כשר תא 90</t>
  </si>
  <si>
    <t>1166172</t>
  </si>
  <si>
    <t>511776783</t>
  </si>
  <si>
    <t>מניות</t>
  </si>
  <si>
    <t>פסגות ETF כש תא 125</t>
  </si>
  <si>
    <t>1155324</t>
  </si>
  <si>
    <t>513765339</t>
  </si>
  <si>
    <t>תכלית סל כש תא 125</t>
  </si>
  <si>
    <t>1155373</t>
  </si>
  <si>
    <t>513534974</t>
  </si>
  <si>
    <t>הראל סל כשרה תל בונד שקלי</t>
  </si>
  <si>
    <t>1155191</t>
  </si>
  <si>
    <t>אג"ח</t>
  </si>
  <si>
    <t>פסגות ETF כש תלבונד 60</t>
  </si>
  <si>
    <t>1155076</t>
  </si>
  <si>
    <t>תכלית סל כש תלבונד שקלי</t>
  </si>
  <si>
    <t>1155183</t>
  </si>
  <si>
    <t>תכלית סל כשרה תל בונד תשואות</t>
  </si>
  <si>
    <t>1155100</t>
  </si>
  <si>
    <t>ISHARES MSCI ACWI INDEX FUND</t>
  </si>
  <si>
    <t>US4642882579</t>
  </si>
  <si>
    <t>NASDAQ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</si>
  <si>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</si>
  <si>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</si>
  <si>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</si>
  <si>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</si>
  <si>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</si>
  <si>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</si>
  <si>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</si>
  <si>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</si>
  <si>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</si>
  <si>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</si>
  <si>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</si>
  <si>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</si>
  <si>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</si>
  <si>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</si>
  <si>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</si>
  <si>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</si>
  <si>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</si>
  <si>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</si>
  <si>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</si>
  <si>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</si>
  <si>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</si>
  <si>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</si>
  <si>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</si>
  <si>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</si>
  <si>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</si>
  <si>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</si>
  <si>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</si>
  <si>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</si>
  <si>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</si>
  <si>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</si>
  <si>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</si>
  <si>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</si>
  <si>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</si>
  <si>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</si>
  <si>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</si>
  <si>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</si>
  <si>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</si>
  <si>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</si>
  <si>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</si>
  <si>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</si>
  <si>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</si>
  <si>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</si>
  <si>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</si>
  <si>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</si>
  <si>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</si>
  <si>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</si>
  <si>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</si>
  <si>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</si>
  <si>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</si>
  <si>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</si>
  <si>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</si>
  <si>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</si>
  <si>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</si>
  <si>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</si>
  <si>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</si>
  <si>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</si>
  <si>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</si>
  <si>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</si>
  <si>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</si>
  <si>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</si>
  <si>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</si>
  <si>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</si>
  <si>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</si>
  <si>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</si>
  <si>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</si>
  <si>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</si>
  <si>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</si>
  <si>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</si>
  <si>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</si>
  <si>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</si>
  <si>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</si>
  <si>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</si>
  <si>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</si>
  <si>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</si>
  <si>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</si>
  <si>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</si>
  <si>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</si>
  <si>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</si>
  <si>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</si>
  <si>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</si>
  <si>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</si>
  <si>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</si>
  <si>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</si>
  <si>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</si>
  <si>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</si>
  <si>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</si>
  <si>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</si>
  <si>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</si>
  <si>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</si>
  <si>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</si>
  <si>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</si>
  <si>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</si>
  <si>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</si>
  <si>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</si>
  <si>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</si>
  <si>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</si>
  <si>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</si>
  <si>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</si>
  <si>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</si>
  <si>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</si>
  <si>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</si>
  <si>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</si>
  <si>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</si>
  <si>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</si>
  <si>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</si>
  <si>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</si>
  <si>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</si>
  <si>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</si>
  <si>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</si>
  <si>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</si>
  <si>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</si>
  <si>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</si>
  <si>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</si>
  <si>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</si>
  <si>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</si>
  <si>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</si>
  <si>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</si>
  <si>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</si>
  <si>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</si>
  <si>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</si>
  <si>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</si>
  <si>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</si>
  <si>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</si>
  <si>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</si>
  <si>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</si>
  <si>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</si>
  <si>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</si>
  <si>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</si>
  <si>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</si>
  <si>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</si>
  <si>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</si>
  <si>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</si>
  <si>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</si>
  <si>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</si>
  <si>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</si>
  <si>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</si>
  <si>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</si>
  <si>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</si>
  <si>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</si>
  <si>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</si>
  <si>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</si>
  <si>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</si>
  <si>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</si>
  <si>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</si>
  <si>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</si>
  <si>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</si>
  <si>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</si>
  <si>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</si>
  <si>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</si>
  <si>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</si>
  <si>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</si>
  <si>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</si>
  <si>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</si>
  <si>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</si>
  <si>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</si>
  <si>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</si>
  <si>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</si>
  <si>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</si>
  <si>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</si>
  <si>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</si>
  <si>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</si>
  <si>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</si>
  <si>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</si>
  <si>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</si>
  <si>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</si>
  <si>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</si>
  <si>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</si>
  <si>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</si>
  <si>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</si>
  <si>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</si>
  <si>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</si>
  <si>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</si>
  <si>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</si>
  <si>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</si>
  <si>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</si>
  <si>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</si>
  <si>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</si>
  <si>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</si>
  <si>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</si>
  <si>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</si>
  <si>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</si>
  <si>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</si>
  <si>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</si>
  <si>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</si>
  <si>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</si>
  <si>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</si>
  <si>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</si>
  <si>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</si>
  <si>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</si>
  <si>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</si>
  <si>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</si>
  <si>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</si>
  <si>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</si>
  <si>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</si>
  <si>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</si>
  <si>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</si>
  <si>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</si>
  <si>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</si>
  <si>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</si>
  <si>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</si>
  <si>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</si>
  <si>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</si>
  <si>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</si>
  <si>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</si>
  <si>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</si>
  <si>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</si>
  <si>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</si>
  <si>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</si>
  <si>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</si>
  <si>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</si>
  <si>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</si>
  <si>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</si>
  <si>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</si>
  <si>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</si>
  <si>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</si>
  <si>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</si>
  <si>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</si>
  <si>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</si>
  <si>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</si>
  <si>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</si>
  <si>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</si>
  <si>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</si>
  <si>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</si>
  <si>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</si>
  <si>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</si>
  <si>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</si>
  <si>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</si>
  <si>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</si>
  <si>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</si>
  <si>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</si>
  <si>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</si>
  <si>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</si>
  <si>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</si>
  <si>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</si>
  <si>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</si>
  <si>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</si>
  <si>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</si>
  <si>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</si>
  <si>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</si>
  <si>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</si>
  <si>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</si>
  <si>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</si>
  <si>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</si>
  <si>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</si>
  <si>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</si>
  <si>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</si>
  <si>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</si>
  <si>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</si>
  <si>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</si>
  <si>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</si>
  <si>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</si>
  <si>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</si>
  <si>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</si>
  <si>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</si>
  <si>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</si>
  <si>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</si>
  <si>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</si>
  <si>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</si>
  <si>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</si>
  <si>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</si>
  <si>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</si>
  <si>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</si>
  <si>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</si>
  <si>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</si>
  <si>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</si>
  <si>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</si>
  <si>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</si>
  <si>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</si>
  <si>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</si>
  <si>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</si>
  <si>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</si>
  <si>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</si>
  <si>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</si>
  <si>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</si>
  <si>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</si>
  <si>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</si>
  <si>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</si>
  <si>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</si>
  <si>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3.6536 28-05-24 (10) -344</t>
  </si>
  <si>
    <t>10000213</t>
  </si>
  <si>
    <t>ל.ר.</t>
  </si>
  <si>
    <t>+AUD/-USD 0.641715 16-01-24 (10) +30.15</t>
  </si>
  <si>
    <t>10000210</t>
  </si>
  <si>
    <t>+USD/-AUD 0.651 16-01-24 (10) +32</t>
  </si>
  <si>
    <t>10000207</t>
  </si>
  <si>
    <t>+USD/-AUD 0.68695 16-01-24 (10) +34.5</t>
  </si>
  <si>
    <t>10000202</t>
  </si>
  <si>
    <t>+USD/-CAD 1.3424 22-01-24 (10) -32</t>
  </si>
  <si>
    <t>10000208</t>
  </si>
  <si>
    <t>+USD/-EUR 1.1099 13-02-24 (10) +109</t>
  </si>
  <si>
    <t>10000206</t>
  </si>
  <si>
    <t>+USD/-GBP 1.27056 11-01-24 (10) -12.4</t>
  </si>
  <si>
    <t>10000200</t>
  </si>
  <si>
    <t>+USD/-JPY 135.623 16-01-24 (10) -393.5</t>
  </si>
  <si>
    <t>10000204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</si>
  <si>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</si>
  <si>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</si>
  <si>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</si>
  <si>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</si>
  <si>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</si>
  <si>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</si>
  <si>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מעלות S&amp;P</t>
  </si>
  <si>
    <t>יו בנק</t>
  </si>
  <si>
    <t>ilAAA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</si>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</sst>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0" fontId="26" fillId="0" borderId="0" xfId="0" applyFont="1" applyAlignment="1">
      <alignment horizontal="right" indent="2"/>
    </xf>
    <xf numFmtId="0" fontId="26" fillId="0" borderId="20" xfId="0" applyFont="1" applyBorder="1" applyAlignment="1">
      <alignment horizontal="right"/>
    </xf>
    <xf numFmtId="4" fontId="26" fillId="0" borderId="20" xfId="0" applyNumberFormat="1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166" fontId="26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1" xfId="13" applyFont="1" applyFill="1" applyBorder="1" applyAlignment="1">
      <alignment horizontal="right"/>
    </xf>
    <xf numFmtId="10" fontId="5" fillId="0" borderId="21" xfId="14" applyNumberFormat="1" applyFont="1" applyFill="1" applyBorder="1" applyAlignment="1">
      <alignment horizontal="center"/>
    </xf>
    <xf numFmtId="2" fontId="5" fillId="0" borderId="21" xfId="7" applyNumberFormat="1" applyFont="1" applyBorder="1" applyAlignment="1">
      <alignment horizontal="right"/>
    </xf>
    <xf numFmtId="167" fontId="5" fillId="0" borderId="21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1" xfId="13" applyNumberFormat="1" applyFont="1" applyFill="1" applyBorder="1" applyAlignment="1">
      <alignment horizontal="right"/>
    </xf>
    <xf numFmtId="168" fontId="5" fillId="0" borderId="21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168" fontId="25" fillId="0" borderId="0" xfId="14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right" indent="2"/>
    </xf>
    <xf numFmtId="3" fontId="5" fillId="3" borderId="9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3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2" xfId="7" applyNumberFormat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 indent="1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11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60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88CCD4-BFC1-4BE0-9C86-DFCBD980D533}" name="RowTitleRegion1.b1.c4.1" displayName="RowTitleRegion1.b1.c4.1" ref="B1:C4" totalsRowShown="0" headerRowDxfId="603" dataDxfId="602" tableBorderDxfId="601" headerRowCellStyle="Normal_2007-16618" dataCellStyle="Normal_2007-16618">
  <autoFilter ref="B1:C4" xr:uid="{BD88CCD4-BFC1-4BE0-9C86-DFCBD980D533}">
    <filterColumn colId="0" hiddenButton="1"/>
    <filterColumn colId="1" hiddenButton="1"/>
  </autoFilter>
  <tableColumns count="2">
    <tableColumn id="1" xr3:uid="{C9D7AE9D-9538-4D2D-9FF3-1596C935D558}" name="תאריך הדיווח" dataDxfId="600" dataCellStyle="Normal_2007-16618"/>
    <tableColumn id="2" xr3:uid="{514E6121-0954-4F20-8899-BAC0754B56CE}" name="31/12/2023" dataDxfId="599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3AD705-034E-48FD-B1DE-C900406A508B}" name="TitleRegion1.a5.d63.2" displayName="TitleRegion1.a5.d63.2" ref="A5:D63" totalsRowShown="0">
  <autoFilter ref="A5:D63" xr:uid="{B43AD705-034E-48FD-B1DE-C900406A508B}">
    <filterColumn colId="0" hiddenButton="1"/>
    <filterColumn colId="1" hiddenButton="1"/>
    <filterColumn colId="2" hiddenButton="1"/>
    <filterColumn colId="3" hiddenButton="1"/>
  </autoFilter>
  <tableColumns count="4">
    <tableColumn id="1" xr3:uid="{35F20DEF-2917-497F-BAF9-D6AEE8372B06}" name="ריק במקור" dataDxfId="598" dataCellStyle="Normal_2007-16618"/>
    <tableColumn id="2" xr3:uid="{CAF452E7-00BC-4CA6-BD05-C2A947C7ACF6}" name="סכום נכסי ההשקעה:" dataDxfId="597" dataCellStyle="Normal_2007-16618"/>
    <tableColumn id="3" xr3:uid="{A7E046B7-7193-4EF5-B7FD-706835457132}" name="ריק במקור2" dataDxfId="596" dataCellStyle="Normal_2007-16618"/>
    <tableColumn id="4" xr3:uid="{9801910E-CDA2-4ED9-BEA8-65F132B83084}" name="ריק במקור3" dataDxfId="595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0944180-007B-43C0-A171-11129CEA2BB0}" name="RowTitleRegion1.a1.b4.1" displayName="RowTitleRegion1.a1.b4.1" ref="A1:B4" totalsRowShown="0" headerRowDxfId="594" dataDxfId="593" tableBorderDxfId="592" headerRowCellStyle="Normal_2007-16618" dataCellStyle="Normal_2007-16618">
  <autoFilter ref="A1:B4" xr:uid="{A0944180-007B-43C0-A171-11129CEA2BB0}">
    <filterColumn colId="0" hiddenButton="1"/>
    <filterColumn colId="1" hiddenButton="1"/>
  </autoFilter>
  <tableColumns count="2">
    <tableColumn id="1" xr3:uid="{60BC0B2F-F88F-477D-B56E-FA81AF1418E6}" name="תאריך הדיווח" dataDxfId="591" dataCellStyle="Normal_2007-16618"/>
    <tableColumn id="2" xr3:uid="{310DC68D-CF56-400C-95CE-F9384BA4067A}" name="31/12/2023" dataDxfId="590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6A5B0B-3598-4C92-A4C4-FCC169100EFB}" name="TitleRegion1.a5.k24.1" displayName="TitleRegion1.a5.k24.1" ref="A5:K24" totalsRowShown="0" headerRowDxfId="589" dataDxfId="587" headerRowBorderDxfId="588">
  <autoFilter ref="A5:K24" xr:uid="{366A5B0B-3598-4C92-A4C4-FCC169100E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BB073EB-F80F-4469-ACB4-A24694CFCD35}" name="שם המנפיק/שם נייר ערך "/>
    <tableColumn id="2" xr3:uid="{B35759DA-5C52-447B-AFEB-B250C29D78A3}" name="מספר ני&quot;ע" dataDxfId="586"/>
    <tableColumn id="3" xr3:uid="{6B92B391-C36D-449F-8F60-E7A291CFF833}" name="מספר מנפיק" dataDxfId="585"/>
    <tableColumn id="4" xr3:uid="{3D6C72EF-D136-4044-8F74-463838DA3033}" name="דירוג" dataDxfId="584"/>
    <tableColumn id="5" xr3:uid="{BB202A92-F08B-4DD4-9BA8-737FEE6A38F5}" name="שם מדרג" dataDxfId="583"/>
    <tableColumn id="6" xr3:uid="{BB027CCB-3DCD-4536-B988-7E6ED4FA0E06}" name="סוג מטבע" dataDxfId="582"/>
    <tableColumn id="7" xr3:uid="{05E8B538-A5DC-477F-A48C-7BA25F0511C2}" name="שיעור ריבית" dataDxfId="581"/>
    <tableColumn id="8" xr3:uid="{DCA0C258-68B9-462D-A6DE-478C4AAEA445}" name="תשואה לפידיון" dataDxfId="580"/>
    <tableColumn id="9" xr3:uid="{7E86B767-A983-4FBC-8DA0-67C2C6FC7A6E}" name="שווי שוק" dataDxfId="579"/>
    <tableColumn id="10" xr3:uid="{9384F9A2-5C98-460B-92CE-9E2789F8629C}" name="שעור מנכסי אפיק ההשקעה" dataDxfId="578"/>
    <tableColumn id="11" xr3:uid="{4CC028C5-DF28-4E21-A398-910801471394}" name="שעור מסך נכסי השקעה" dataDxfId="577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37714ED-6D02-421F-BD05-375FF462A6D5}" name="RowTitleRegion1.a1.b4.1" displayName="RowTitleRegion1.a1.b4.1_" ref="A1:B4" totalsRowShown="0" headerRowDxfId="576" dataDxfId="575" tableBorderDxfId="574" headerRowCellStyle="Normal_2007-16618" dataCellStyle="Normal_2007-16618">
  <autoFilter ref="A1:B4" xr:uid="{D37714ED-6D02-421F-BD05-375FF462A6D5}">
    <filterColumn colId="0" hiddenButton="1"/>
    <filterColumn colId="1" hiddenButton="1"/>
  </autoFilter>
  <tableColumns count="2">
    <tableColumn id="1" xr3:uid="{0747E436-2867-4D60-B975-D612968FC870}" name="תאריך הדיווח" dataDxfId="573" dataCellStyle="Normal_2007-16618"/>
    <tableColumn id="2" xr3:uid="{170C636F-D457-4C69-A675-944AD31E9A0E}" name="31/12/2023" dataDxfId="572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9AB32-24F8-4C47-BFA6-1882128F4EB5}" name="TitleRegion1.a6.q25.1" displayName="TitleRegion1.a6.q25.1" ref="A6:Q25" totalsRowShown="0" headerRowDxfId="571" dataDxfId="569" headerRowBorderDxfId="570" tableBorderDxfId="568">
  <autoFilter ref="A6:Q25" xr:uid="{6C89AB32-24F8-4C47-BFA6-1882128F4E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A42ABDB-A3D0-404E-AFE9-306A517B75AE}" name="שם המנפיק/שם נייר ערך " dataDxfId="567"/>
    <tableColumn id="2" xr3:uid="{0C526D49-B871-4A2C-B835-41DF02D2D337}" name="מספר ני&quot;ע"/>
    <tableColumn id="3" xr3:uid="{85F2431A-3EDD-408B-86E9-46B4B34EDFBF}" name="זירת מסחר"/>
    <tableColumn id="4" xr3:uid="{E477F85F-E2AE-4166-9015-55D1F5B64539}" name="דירוג" dataDxfId="566"/>
    <tableColumn id="5" xr3:uid="{69689B68-9183-4454-9D55-CC283E293B63}" name="שם מדרג" dataDxfId="565"/>
    <tableColumn id="6" xr3:uid="{10B361E8-B5A5-4142-AD72-C84C6B208797}" name="תאריך רכישה" dataDxfId="564"/>
    <tableColumn id="7" xr3:uid="{D74FD9CA-3932-43C3-AC33-1ACE7CA56530}" name="מח&quot;מ" dataDxfId="563"/>
    <tableColumn id="8" xr3:uid="{211164F6-B6CB-44E1-B467-9CD46F2393CA}" name="סוג מטבע" dataDxfId="562"/>
    <tableColumn id="9" xr3:uid="{31E1D30E-4F64-44DD-A9CA-AC81C0685444}" name="שיעור ריבית" dataDxfId="561"/>
    <tableColumn id="10" xr3:uid="{E35A4BB8-42EB-42E6-8FF5-C27C101C87E1}" name="תשואה לפידיון" dataDxfId="560"/>
    <tableColumn id="11" xr3:uid="{AB8579CE-20CC-4907-AA45-29F0B2AC4DC5}" name="ערך נקוב****" dataDxfId="559"/>
    <tableColumn id="12" xr3:uid="{9A008CAF-71CF-4A59-A1FF-E0BF39227061}" name="שער***" dataDxfId="558"/>
    <tableColumn id="13" xr3:uid="{E92299BF-89BE-450C-A04C-D64386F54535}" name="פדיון/ ריבית/ דיבידנד לקבל*****  " dataDxfId="557"/>
    <tableColumn id="14" xr3:uid="{E551E6C7-DB01-4DD3-AFD6-05C6B1CB31C6}" name="שווי שוק" dataDxfId="556"/>
    <tableColumn id="15" xr3:uid="{4722A951-41FE-4D53-9348-D59E0182508D}" name="שעור מערך נקוב**** מונפק" dataDxfId="555"/>
    <tableColumn id="16" xr3:uid="{8766ED0F-062F-4529-9031-A449FF9331C7}" name="שעור מנכסי אפיק ההשקעה" dataDxfId="554"/>
    <tableColumn id="17" xr3:uid="{7C431784-1AC5-43C5-AC8E-850FBC720D7B}" name="שעור מסך נכסי השקעה**" dataDxfId="553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1412C9-B681-4C4C-8082-9ECD307BBB54}" name="RowTitleRegion1.a1.b4.1" displayName="_RowTitleRegion1.a1.b4.1" ref="A1:B4" totalsRowShown="0" headerRowDxfId="552" dataDxfId="551" tableBorderDxfId="550" headerRowCellStyle="Normal_2007-16618" dataCellStyle="Normal_2007-16618">
  <autoFilter ref="A1:B4" xr:uid="{ED1412C9-B681-4C4C-8082-9ECD307BBB54}">
    <filterColumn colId="0" hiddenButton="1"/>
    <filterColumn colId="1" hiddenButton="1"/>
  </autoFilter>
  <tableColumns count="2">
    <tableColumn id="1" xr3:uid="{04B83F8C-4A69-4925-A696-521B782BB423}" name="תאריך הדיווח" dataDxfId="549" dataCellStyle="Normal_2007-16618"/>
    <tableColumn id="2" xr3:uid="{642F581B-9715-4215-806A-71FA98820012}" name="31/12/2023" dataDxfId="548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82DC45-9E8F-43C5-BAE7-09A08E34A56D}" name="TitleRegion1.a6.s13.1" displayName="TitleRegion1.a6.s13.1" ref="A6:S13" totalsRowShown="0" headerRowDxfId="547" dataDxfId="545" headerRowBorderDxfId="546" tableBorderDxfId="544">
  <autoFilter ref="A6:S13" xr:uid="{FA82DC45-9E8F-43C5-BAE7-09A08E34A5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2CADE80B-A325-4A5C-83A3-DD1286763648}" name="שם המנפיק/שם נייר ערך " dataDxfId="543"/>
    <tableColumn id="2" xr3:uid="{797E5D9D-1F83-41A7-B46F-D84D14B26526}" name="מספר ני&quot;ע" dataDxfId="542"/>
    <tableColumn id="3" xr3:uid="{DDCC9E1C-D4BF-4264-B826-D0733929DB2E}" name="זירת מסחר" dataDxfId="541"/>
    <tableColumn id="4" xr3:uid="{6E59282F-5E0C-49B5-B435-28A5D144FDF6}" name="ספק מידע" dataDxfId="540"/>
    <tableColumn id="5" xr3:uid="{DA5A6D3C-9EEA-4BF7-9D6F-E7D3BD922F33}" name="מספר מנפיק" dataDxfId="539"/>
    <tableColumn id="6" xr3:uid="{3422A9B0-2F16-49CC-AA29-1346B51654BD}" name="ענף מסחר" dataDxfId="538"/>
    <tableColumn id="7" xr3:uid="{95B2F4BC-4465-4BAB-817A-67A8681FE8B2}" name="דירוג" dataDxfId="537"/>
    <tableColumn id="8" xr3:uid="{07EB779C-AD40-4CBC-B2F9-8FDA00E718FE}" name="שם מדרג" dataDxfId="536"/>
    <tableColumn id="9" xr3:uid="{4FD451A4-C667-48A5-81E7-3D779D43C8B4}" name="תאריך רכישה" dataDxfId="535"/>
    <tableColumn id="10" xr3:uid="{64913249-665E-4BAC-8386-328ACE5579EA}" name="מח&quot;מ" dataDxfId="534"/>
    <tableColumn id="11" xr3:uid="{50A0A54D-CB34-40A8-9B94-BCE26408F618}" name="סוג מטבע" dataDxfId="533"/>
    <tableColumn id="12" xr3:uid="{122845E0-5D61-47C2-B0BE-4E796BD1E0A6}" name="שיעור ריבית" dataDxfId="532"/>
    <tableColumn id="13" xr3:uid="{CB17E122-D268-4574-8183-82AD795D09DB}" name="תשואה לפידיון" dataDxfId="531"/>
    <tableColumn id="14" xr3:uid="{514ECC76-7B12-470B-8727-90409EEBFEED}" name="ערך נקוב****" dataDxfId="530"/>
    <tableColumn id="15" xr3:uid="{75B01CD4-095D-446D-B298-09E5FAAFB141}" name="שער***" dataDxfId="529"/>
    <tableColumn id="16" xr3:uid="{D80A00C4-1BE4-4B6B-8FA3-6980FB3D7F0D}" name="שווי שוק" dataDxfId="528"/>
    <tableColumn id="17" xr3:uid="{691728D6-771C-4C84-9F68-47DCBDB4F4EA}" name="שעור מערך נקוב מונפק" dataDxfId="527"/>
    <tableColumn id="18" xr3:uid="{F52590F9-69C1-4572-AEFA-5D37BF4AA688}" name="שעור מנכסי אפיק ההשקעה" dataDxfId="526"/>
    <tableColumn id="19" xr3:uid="{A24B26BD-355F-4764-84C5-706044E5DD86}" name="שעור מסך נכסי השקעה**" dataDxfId="525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5E254DF-8769-4231-B11D-48B10D5C765E}" name="RowTitleRegion1.a1.b4.1" displayName="_RowTitleRegion1.a1.b4.1_1" ref="A1:B4" totalsRowShown="0" headerRowDxfId="524" dataDxfId="523" tableBorderDxfId="522" headerRowCellStyle="Normal_2007-16618" dataCellStyle="Normal_2007-16618">
  <autoFilter ref="A1:B4" xr:uid="{95E254DF-8769-4231-B11D-48B10D5C765E}">
    <filterColumn colId="0" hiddenButton="1"/>
    <filterColumn colId="1" hiddenButton="1"/>
  </autoFilter>
  <tableColumns count="2">
    <tableColumn id="1" xr3:uid="{450ABFCA-BE36-4C07-8602-96BA1B0CDA5C}" name="תאריך הדיווח" dataDxfId="521" dataCellStyle="Normal_2007-16618"/>
    <tableColumn id="2" xr3:uid="{B58F63D7-546C-42A1-ADD8-87C60623F4CA}" name="31/12/2023" dataDxfId="520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10A6D9B-3220-48DB-BDCC-23E047570B21}" name="TitleRegion1.a6.t14.1" displayName="TitleRegion1.a6.t14.1" ref="A6:T14" totalsRowShown="0" headerRowDxfId="519" dataDxfId="517" headerRowBorderDxfId="518" tableBorderDxfId="516">
  <autoFilter ref="A6:T14" xr:uid="{F10A6D9B-3220-48DB-BDCC-23E047570B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0436C2E-B8AF-444D-9C9D-C440F5993592}" name="שם המנפיק/שם נייר ערך " dataDxfId="515"/>
    <tableColumn id="2" xr3:uid="{82B66657-AB3A-4DEF-BBF4-E33A2096399B}" name="מספר ני&quot;ע" dataDxfId="514"/>
    <tableColumn id="3" xr3:uid="{78E33C76-DB45-4CAF-BEE8-E7BC82FB431D}" name="זירת מסחר" dataDxfId="513"/>
    <tableColumn id="4" xr3:uid="{65E21281-3941-4BE6-A02A-D22E98A4E940}" name="ספק מידע" dataDxfId="512"/>
    <tableColumn id="5" xr3:uid="{2A1BB6B2-37AA-4891-89B7-1ED7E3E21B98}" name="מספר מנפיק" dataDxfId="511"/>
    <tableColumn id="6" xr3:uid="{1DFFD23F-834E-46C3-9215-6E8B919EED74}" name="ענף מסחר" dataDxfId="510"/>
    <tableColumn id="7" xr3:uid="{03A0FB29-AF85-40A6-91BE-D438A85BC65B}" name="דירוג" dataDxfId="509"/>
    <tableColumn id="8" xr3:uid="{05E913B0-3697-4BA0-A7FA-F06E6E731E8F}" name="שם מדרג" dataDxfId="508"/>
    <tableColumn id="9" xr3:uid="{2ED117A8-BFC3-4493-AFEB-123C61B72651}" name="תאריך רכישה" dataDxfId="507"/>
    <tableColumn id="10" xr3:uid="{712EB420-5390-4DA1-9514-C8057F6B399E}" name="מח&quot;מ" dataDxfId="506"/>
    <tableColumn id="11" xr3:uid="{E92C8C77-0D36-49D1-B13E-7A173EC1E0C6}" name="סוג מטבע" dataDxfId="505"/>
    <tableColumn id="12" xr3:uid="{D3B4B030-FC51-4F7B-A41D-6842B8EB0A94}" name="שיעור ריבית" dataDxfId="504"/>
    <tableColumn id="13" xr3:uid="{4C969ABC-A4E5-487A-AD14-948E9C1F6B3B}" name="תשואה לפידיון" dataDxfId="503"/>
    <tableColumn id="14" xr3:uid="{AA9EF3FE-2BEB-4A60-8B94-2850E089AAF3}" name="ערך נקוב****" dataDxfId="502"/>
    <tableColumn id="15" xr3:uid="{5A3CD015-CCAE-4D62-A5F4-B3FCD25F26B6}" name="שער***" dataDxfId="501"/>
    <tableColumn id="16" xr3:uid="{99349E1B-B811-4483-BBB7-C201EC43A7C9}" name="פדיון/ ריבית/ דיבידנד לקבל*****  " dataDxfId="500"/>
    <tableColumn id="17" xr3:uid="{30CFABFE-E0E0-4BD8-B73A-527C200FA09A}" name="שווי שוק" dataDxfId="499"/>
    <tableColumn id="18" xr3:uid="{16FB97B0-08A8-4B54-9F6E-C655C85591C5}" name="שעור מערך נקוב מונפק" dataDxfId="498"/>
    <tableColumn id="19" xr3:uid="{CF47FE4B-C8D0-4208-9560-ED0DE3023949}" name="שעור מנכסי אפיק ההשקעה" dataDxfId="497"/>
    <tableColumn id="20" xr3:uid="{5E71C68B-5BFB-42DE-AA3B-7D3899E183F0}" name="שעור מסך נכסי השקעה**" dataDxfId="496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9D68B4-A079-490C-BF40-4A9BCC6FE21A}" name="RowTitleRegion1.a1.b4.1" displayName="_RowTitleRegion1.a1.b4.1_2" ref="A1:B4" totalsRowShown="0" headerRowDxfId="495" dataDxfId="494" tableBorderDxfId="493" headerRowCellStyle="Normal_2007-16618" dataCellStyle="Normal_2007-16618">
  <autoFilter ref="A1:B4" xr:uid="{839D68B4-A079-490C-BF40-4A9BCC6FE21A}">
    <filterColumn colId="0" hiddenButton="1"/>
    <filterColumn colId="1" hiddenButton="1"/>
  </autoFilter>
  <tableColumns count="2">
    <tableColumn id="1" xr3:uid="{B015BCA3-C040-444C-AFE9-9FC64D5145B2}" name="תאריך הדיווח" dataDxfId="492" dataCellStyle="Normal_2007-16618"/>
    <tableColumn id="2" xr3:uid="{D27C291E-D666-449E-B8C7-BBF1F46D3493}" name="31/12/2023" dataDxfId="491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5C65B9-A1D8-4727-90BD-D4F876D041EB}" name="TitleRegion1.a6.n14.1" displayName="TitleRegion1.a6.n14.1" ref="A6:N14" totalsRowShown="0" headerRowDxfId="490" dataDxfId="488" headerRowBorderDxfId="489" tableBorderDxfId="487">
  <autoFilter ref="A6:N14" xr:uid="{DB5C65B9-A1D8-4727-90BD-D4F876D041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0E1E84E-443E-4D41-BB62-C75384007408}" name="שם המנפיק/שם נייר ערך " dataDxfId="486"/>
    <tableColumn id="2" xr3:uid="{F0E45E13-CAF9-4041-B153-7DE10789B70B}" name="מספר ני&quot;ע" dataDxfId="485"/>
    <tableColumn id="3" xr3:uid="{F4C48CD1-7B56-4A09-8935-950F884C7538}" name="זירת מסחר" dataDxfId="484"/>
    <tableColumn id="4" xr3:uid="{6A91A609-779C-4BAB-95CF-F963F04B900E}" name="ספק מידע" dataDxfId="483"/>
    <tableColumn id="5" xr3:uid="{A6B2100D-DDC2-467A-B540-FE795AEBA0E4}" name="מספר מנפיק" dataDxfId="482"/>
    <tableColumn id="6" xr3:uid="{F7096DCD-C944-4BEA-A14D-C1E6B13CAA91}" name="ענף מסחר" dataDxfId="481"/>
    <tableColumn id="7" xr3:uid="{5A971CEE-789F-4EEC-8183-B4E07EDC1467}" name="סוג מטבע" dataDxfId="480"/>
    <tableColumn id="8" xr3:uid="{186E03B1-D50F-4988-9C8D-3B1BDD428AC0}" name="ערך נקוב****" dataDxfId="479"/>
    <tableColumn id="9" xr3:uid="{8CE6C636-B4A6-4E6B-A659-4500C0D07E7A}" name="שער***" dataDxfId="478"/>
    <tableColumn id="10" xr3:uid="{4DDB895A-5C36-4D0C-935A-DF8F86D4C14C}" name="פדיון/ ריבית/ דיבידנד לקבל*****  " dataDxfId="477"/>
    <tableColumn id="11" xr3:uid="{841650C1-348E-46D4-B5A0-3EECB7E4D578}" name="שווי שוק" dataDxfId="476"/>
    <tableColumn id="12" xr3:uid="{51CC4711-0275-412F-9E74-9368451541C1}" name="שעור מערך נקוב מונפק" dataDxfId="475"/>
    <tableColumn id="13" xr3:uid="{63A573F3-820C-4058-AB0C-EE59FE74035E}" name="שעור מנכסי אפיק ההשקעה" dataDxfId="474"/>
    <tableColumn id="14" xr3:uid="{3D5C20A8-E12C-4360-AD5D-A21FE7DFC38A}" name="שעור מסך נכסי השקעה**" dataDxfId="47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11C91B8-B93E-466E-B190-D5A8AC25F76E}" name="RowTitleRegion1.a1.b4.1" displayName="_RowTitleRegion1.a1.b4.1_3" ref="A1:B4" totalsRowShown="0" headerRowDxfId="472" dataDxfId="471" tableBorderDxfId="470" headerRowCellStyle="Normal_2007-16618" dataCellStyle="Normal_2007-16618">
  <autoFilter ref="A1:B4" xr:uid="{B11C91B8-B93E-466E-B190-D5A8AC25F76E}">
    <filterColumn colId="0" hiddenButton="1"/>
    <filterColumn colId="1" hiddenButton="1"/>
  </autoFilter>
  <tableColumns count="2">
    <tableColumn id="1" xr3:uid="{8E1226C1-26FD-4A5B-8321-65AB797CEB6B}" name="תאריך הדיווח" dataDxfId="469" dataCellStyle="Normal_2007-16618"/>
    <tableColumn id="2" xr3:uid="{1EEACCF9-B3D7-4F50-9403-7A0085FEBDDF}" name="31/12/2023" dataDxfId="468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CD780FE-6294-4260-82C4-796B60967B34}" name="TitleRegion1.a6.m32.1" displayName="TitleRegion1.a6.m32.1" ref="A6:M32" totalsRowShown="0" headerRowDxfId="467" dataDxfId="465" headerRowBorderDxfId="466" tableBorderDxfId="464">
  <autoFilter ref="A6:M32" xr:uid="{ECD780FE-6294-4260-82C4-796B60967B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ECEF185-A3BE-45EA-B11B-4D04204999DC}" name="שם המנפיק/שם נייר ערך " dataDxfId="463"/>
    <tableColumn id="2" xr3:uid="{2985E414-FD8F-4FB1-9683-F534B55EF7A8}" name="מספר ני&quot;ע" dataDxfId="462"/>
    <tableColumn id="3" xr3:uid="{D7B23C8A-1900-4B75-8BBA-B3061CE71533}" name="זירת מסחר" dataDxfId="461"/>
    <tableColumn id="4" xr3:uid="{B6067D13-1AD8-4233-8C0F-675BC5DE4B58}" name="מספר מנפיק" dataDxfId="460"/>
    <tableColumn id="5" xr3:uid="{2474F992-3E60-4359-BD23-3A9901509374}" name="ענף מסחר" dataDxfId="459"/>
    <tableColumn id="6" xr3:uid="{FD521407-2B47-48AE-A95E-FB59A73E5995}" name="סוג מטבע" dataDxfId="458"/>
    <tableColumn id="7" xr3:uid="{F0C16F86-7C45-4B4F-A287-29ADF825B1C3}" name="ערך נקוב****" dataDxfId="457"/>
    <tableColumn id="8" xr3:uid="{EB4CC98B-BE45-4EBE-AFA0-3F8AA668A5BB}" name="שער***" dataDxfId="456"/>
    <tableColumn id="9" xr3:uid="{36AFBEE7-F4EA-48EF-A610-2B4F28032E20}" name="פדיון/ ריבית/ דיבידנד לקבל*****  " dataDxfId="455"/>
    <tableColumn id="10" xr3:uid="{92DC2511-C74A-40CF-83D6-1BB8B56380B4}" name="שווי שוק" dataDxfId="454"/>
    <tableColumn id="11" xr3:uid="{472184C8-F194-43EC-847F-9AAD8B41BFC0}" name="שעור מערך נקוב מונפק" dataDxfId="453"/>
    <tableColumn id="12" xr3:uid="{2603A1A0-AF6F-41F2-A5FF-9D7BF6D8071C}" name="שעור מנכסי אפיק ההשקעה" dataDxfId="452"/>
    <tableColumn id="13" xr3:uid="{933B2170-7185-4D66-B1B7-426699944551}" name="שעור מסך נכסי השקעה**" dataDxfId="451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C1E57B7-0C95-47A0-AE69-4A609309B19A}" name="RowTitleRegion1.a1.b4.1" displayName="_RowTitleRegion1.a1.b4.1_4" ref="A1:B4" totalsRowShown="0" headerRowDxfId="450" dataDxfId="449" tableBorderDxfId="448" headerRowCellStyle="Normal_2007-16618" dataCellStyle="Normal_2007-16618">
  <autoFilter ref="A1:B4" xr:uid="{1C1E57B7-0C95-47A0-AE69-4A609309B19A}">
    <filterColumn colId="0" hiddenButton="1"/>
    <filterColumn colId="1" hiddenButton="1"/>
  </autoFilter>
  <tableColumns count="2">
    <tableColumn id="1" xr3:uid="{C3E12861-6E4A-42D9-83F7-AE3E83F5BF22}" name="תאריך הדיווח" dataDxfId="447" dataCellStyle="Normal_2007-16618"/>
    <tableColumn id="2" xr3:uid="{588F7D06-111C-483F-90CD-F4BB090511A3}" name="31/12/2023" dataDxfId="446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327254C-A19F-4C14-A29C-F649681CA705}" name="TitleRegion1.a6.n13.1" displayName="TitleRegion1.a6.n13.1" ref="A6:N13" totalsRowShown="0" headerRowDxfId="445" dataDxfId="443" headerRowBorderDxfId="444" tableBorderDxfId="442">
  <autoFilter ref="A6:N13" xr:uid="{2327254C-A19F-4C14-A29C-F649681CA7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6C8EB5F-1B53-40BF-87C4-BFF88DC95010}" name="שם המנפיק/שם נייר ערך " dataDxfId="441"/>
    <tableColumn id="2" xr3:uid="{F1C3E615-3203-4E1E-A012-2A850B45C663}" name="מספר ני&quot;ע" dataDxfId="440"/>
    <tableColumn id="3" xr3:uid="{B38B949B-961B-4DC1-9BCD-F450364448F6}" name="זירת מסחר" dataDxfId="439"/>
    <tableColumn id="4" xr3:uid="{2357FB6F-C909-40F0-B8B8-95303D595F08}" name="מספר מנפיק" dataDxfId="438"/>
    <tableColumn id="5" xr3:uid="{F23B1AFA-8F3F-4307-A490-B6E33AC10209}" name="ענף מסחר" dataDxfId="437"/>
    <tableColumn id="6" xr3:uid="{D5A8F034-CE9E-48BE-B309-10D7457DC0CF}" name="דירוג" dataDxfId="436"/>
    <tableColumn id="7" xr3:uid="{A6EADC88-BD57-4029-A83F-3B46DBEA3943}" name="שם מדרג" dataDxfId="435"/>
    <tableColumn id="8" xr3:uid="{03956A87-800C-4D74-B411-3D9E98421D93}" name="סוג מטבע" dataDxfId="434"/>
    <tableColumn id="9" xr3:uid="{674FD080-BD3D-47E3-9B73-0AC8522D7044}" name="ערך נקוב****" dataDxfId="433"/>
    <tableColumn id="10" xr3:uid="{C62758B0-74FE-401F-ABD3-4D36E1642E9E}" name="שער***" dataDxfId="432"/>
    <tableColumn id="11" xr3:uid="{1A8B6D1E-AD65-407E-B750-436746C92709}" name="שווי שוק" dataDxfId="431"/>
    <tableColumn id="12" xr3:uid="{33F29B3A-012E-4C35-8AF3-66E360566DCA}" name="שעור מערך נקוב מונפק" dataDxfId="430"/>
    <tableColumn id="13" xr3:uid="{82F3A8CC-E9CB-492C-8AC7-0C3EB0E7BAB7}" name="שעור מנכסי אפיק ההשקעה" dataDxfId="429"/>
    <tableColumn id="14" xr3:uid="{0BF895CA-D90D-42E0-BCE4-6BE8912833AA}" name="שעור מסך נכסי השקעה**" dataDxfId="428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C2ACFB3-7908-430F-A998-DE19B571AF95}" name="RowTitleRegion1.a1.b4.1" displayName="_RowTitleRegion1.a1.b4.1_5" ref="A1:B4" totalsRowShown="0" headerRowDxfId="427" dataDxfId="426" tableBorderDxfId="425" headerRowCellStyle="Normal_2007-16618" dataCellStyle="Normal_2007-16618">
  <autoFilter ref="A1:B4" xr:uid="{CC2ACFB3-7908-430F-A998-DE19B571AF95}">
    <filterColumn colId="0" hiddenButton="1"/>
    <filterColumn colId="1" hiddenButton="1"/>
  </autoFilter>
  <tableColumns count="2">
    <tableColumn id="1" xr3:uid="{C89F9573-9F02-4930-ACFB-2E17429CBD49}" name="תאריך הדיווח" dataDxfId="424" dataCellStyle="Normal_2007-16618"/>
    <tableColumn id="2" xr3:uid="{EB59CA36-0D29-4147-8102-2B4CFD864357}" name="31/12/2023" dataDxfId="423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FF9CDBE-468B-41F4-8491-C5AD8B6EF0EA}" name="TitleRegion1.a6.k13.1" displayName="TitleRegion1.a6.k13.1" ref="A6:K13" totalsRowShown="0" headerRowDxfId="422" dataDxfId="420" headerRowBorderDxfId="421" tableBorderDxfId="419">
  <autoFilter ref="A6:K13" xr:uid="{2FF9CDBE-468B-41F4-8491-C5AD8B6EF0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1603645-6317-4A00-9584-6A87DB706DBA}" name="שם המנפיק/שם נייר ערך" dataDxfId="418"/>
    <tableColumn id="2" xr3:uid="{42AA4658-DDE6-4F9B-84A0-41D6CCADFDE1}" name="מספר ני&quot;ע" dataDxfId="417"/>
    <tableColumn id="3" xr3:uid="{9EA0E9DF-522D-4D1D-9785-C84D2FFC62D8}" name="זירת מסחר" dataDxfId="416"/>
    <tableColumn id="4" xr3:uid="{763EF8DC-4908-410A-9C9E-3CE68D3FA77C}" name="ענף מסחר" dataDxfId="415"/>
    <tableColumn id="5" xr3:uid="{BD163D5C-EE30-4612-B584-A0B6B419DA0F}" name="סוג מטבע" dataDxfId="414"/>
    <tableColumn id="6" xr3:uid="{B21EB2A0-791A-4682-B1C9-DBEEAFFB5179}" name="ערך נקוב****" dataDxfId="413"/>
    <tableColumn id="7" xr3:uid="{3B120746-9442-4A65-A4C3-264710C622C9}" name="שער***" dataDxfId="412"/>
    <tableColumn id="8" xr3:uid="{3863589C-5BA4-42B7-AD7C-27958D938F44}" name="שווי שוק" dataDxfId="411"/>
    <tableColumn id="9" xr3:uid="{43EB57EA-18B8-4F09-8D5F-A75C380E6EED}" name="שעור מערך נקוב מונפק" dataDxfId="410"/>
    <tableColumn id="10" xr3:uid="{33E8FD5F-E618-4733-A3C1-7BB19E4B52B5}" name="שעור מנכסי אפיק ההשקעה" dataDxfId="409"/>
    <tableColumn id="11" xr3:uid="{2B30D461-4861-4128-8F95-6EF51D036407}" name="שעור מסך נכסי השקעה**" dataDxfId="408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86F73E4-4AD5-4D09-AF47-A8F10D64B54B}" name="RowTitleRegion1.a1.b4.1" displayName="_RowTitleRegion1.a1.b4.1_6" ref="A1:B4" totalsRowShown="0" headerRowDxfId="407" dataDxfId="406" tableBorderDxfId="405" headerRowCellStyle="Normal_2007-16618" dataCellStyle="Normal_2007-16618">
  <autoFilter ref="A1:B4" xr:uid="{A86F73E4-4AD5-4D09-AF47-A8F10D64B54B}">
    <filterColumn colId="0" hiddenButton="1"/>
    <filterColumn colId="1" hiddenButton="1"/>
  </autoFilter>
  <tableColumns count="2">
    <tableColumn id="1" xr3:uid="{BBE45C4A-AAF6-4D81-9E5D-44D7FF3E0467}" name="תאריך הדיווח" dataDxfId="404" dataCellStyle="Normal_2007-16618"/>
    <tableColumn id="2" xr3:uid="{C2804C6A-0661-4453-94F8-1360E5197EF3}" name="31/12/2023" dataDxfId="403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10E2013-00A7-4948-89F0-C3F9979696E6}" name="TitleRegion1.a6.k13.1" displayName="TitleRegion1.a6.k13.1_" ref="A6:K13" totalsRowShown="0" headerRowDxfId="402" dataDxfId="400" headerRowBorderDxfId="401" tableBorderDxfId="399">
  <autoFilter ref="A6:K13" xr:uid="{710E2013-00A7-4948-89F0-C3F9979696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6A20274-545C-41DC-B4E9-58465CF3DB3D}" name="שם המנפיק/שם נייר ערך" dataDxfId="398"/>
    <tableColumn id="2" xr3:uid="{87415397-49CA-44D7-9F6C-67A5DD16E3DE}" name="מספר ני&quot;ע" dataDxfId="397"/>
    <tableColumn id="3" xr3:uid="{54DBE97B-D5F9-4DD1-AC2F-EBC89773426E}" name="זירת מסחר" dataDxfId="396"/>
    <tableColumn id="4" xr3:uid="{A1844D98-A795-4630-95A0-A08E37F7446D}" name="ענף מסחר" dataDxfId="395"/>
    <tableColumn id="5" xr3:uid="{FEA55454-FA7B-4802-9656-D1F579C5B02B}" name="סוג מטבע" dataDxfId="394"/>
    <tableColumn id="6" xr3:uid="{F961276E-D319-42EE-B88E-6C59DD2BF188}" name="ערך נקוב****" dataDxfId="393"/>
    <tableColumn id="7" xr3:uid="{59717210-2DBE-4C9C-B872-0EEFC007F286}" name="שער***" dataDxfId="392"/>
    <tableColumn id="8" xr3:uid="{82551B0D-6F4D-4231-B598-9F8F79334497}" name="שווי שוק" dataDxfId="391"/>
    <tableColumn id="9" xr3:uid="{B05C9F34-02BF-4B32-AB0F-1CB508AF31AA}" name="שעור מערך נקוב מונפק" dataDxfId="390"/>
    <tableColumn id="10" xr3:uid="{CA1CBBF3-C720-42AF-B7DC-AF91709257F1}" name="שעור מנכסי אפיק ההשקעה" dataDxfId="389"/>
    <tableColumn id="11" xr3:uid="{9B6D5286-9D0A-4155-9FC7-EF5978693945}" name="שעור מסך נכסי השקעה**" dataDxfId="388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CC333B4-B5D3-47FF-B5DE-D997A42DBBC5}" name="RowTitleRegion1.a1.b4.1" displayName="_RowTitleRegion1.a1.b4.1_7" ref="A1:B4" totalsRowShown="0" headerRowDxfId="387" dataDxfId="386" tableBorderDxfId="385" headerRowCellStyle="Normal_2007-16618" dataCellStyle="Normal_2007-16618">
  <autoFilter ref="A1:B4" xr:uid="{2CC333B4-B5D3-47FF-B5DE-D997A42DBBC5}">
    <filterColumn colId="0" hiddenButton="1"/>
    <filterColumn colId="1" hiddenButton="1"/>
  </autoFilter>
  <tableColumns count="2">
    <tableColumn id="1" xr3:uid="{0CB47EEA-5537-4867-A5BD-0C77B3F34113}" name="תאריך הדיווח" dataDxfId="384" dataCellStyle="Normal_2007-16618"/>
    <tableColumn id="2" xr3:uid="{9596BAFF-37A5-47E9-B264-D039DA107FA0}" name="31/12/2023" dataDxfId="383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057E5BF-DA3D-442D-ABE4-E2B68C82B9EC}" name="TitleRegion1.a6.j13.1" displayName="TitleRegion1.a6.j13.1" ref="A6:J13" totalsRowShown="0" headerRowDxfId="382" dataDxfId="380" headerRowBorderDxfId="381" tableBorderDxfId="379">
  <autoFilter ref="A6:J13" xr:uid="{8057E5BF-DA3D-442D-ABE4-E2B68C82B9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D170028-C2FB-4D98-8141-C3D3AA1AD245}" name="שם המנפיק/שם נייר ערך" dataDxfId="378"/>
    <tableColumn id="2" xr3:uid="{07A02378-A02C-4F0A-B49C-AE9FC154A5D1}" name="מספר ני&quot;ע" dataDxfId="377"/>
    <tableColumn id="3" xr3:uid="{75AA4575-28FA-4841-8340-131FA042E1DE}" name="זירת מסחר" dataDxfId="376"/>
    <tableColumn id="4" xr3:uid="{6714478C-B212-47DB-A40E-D744E5D67EB6}" name="ענף מסחר" dataDxfId="375"/>
    <tableColumn id="5" xr3:uid="{73917064-7645-4804-957E-1B160A6F7CFA}" name="סוג מטבע" dataDxfId="374"/>
    <tableColumn id="6" xr3:uid="{75B306BE-DA85-4920-9EA7-5147629E0C86}" name="ערך נקוב****" dataDxfId="373"/>
    <tableColumn id="7" xr3:uid="{F4168E78-A7D7-438E-B4D4-5654896D251C}" name="שער***" dataDxfId="372"/>
    <tableColumn id="8" xr3:uid="{B28F25B9-B349-4BBF-9968-C0BFFA6F9756}" name="שווי שוק" dataDxfId="371"/>
    <tableColumn id="9" xr3:uid="{5B4354B0-D9DF-4905-89E3-ADA5E63215A5}" name="שעור מנכסי אפיק ההשקעה" dataDxfId="370"/>
    <tableColumn id="10" xr3:uid="{D686CC52-672A-4088-8AAA-098808963CE0}" name="שעור מסך נכסי השקעה**" dataDxfId="369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6680171-E597-4C29-B998-9117B9CBC243}" name="RowTitleRegion1.a1.b4.1" displayName="_RowTitleRegion1.a1.b4.1_8" ref="A1:B4" totalsRowShown="0" headerRowDxfId="368" dataDxfId="367" tableBorderDxfId="366" headerRowCellStyle="Normal_2007-16618" dataCellStyle="Normal_2007-16618">
  <autoFilter ref="A1:B4" xr:uid="{76680171-E597-4C29-B998-9117B9CBC243}">
    <filterColumn colId="0" hiddenButton="1"/>
    <filterColumn colId="1" hiddenButton="1"/>
  </autoFilter>
  <tableColumns count="2">
    <tableColumn id="1" xr3:uid="{F8704200-2A71-411F-A57B-A9E70D41D816}" name="תאריך הדיווח" dataDxfId="365" dataCellStyle="Normal_2007-16618"/>
    <tableColumn id="2" xr3:uid="{A2EA3C39-3451-479D-BF0F-7B19FF34DC1C}" name="31/12/2023" dataDxfId="364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3D6AFC3-B093-4D37-8DD5-1BD0AB6D2B01}" name="TitleRegion1.a6.p13.1" displayName="TitleRegion1.a6.p13.1" ref="A6:P13" totalsRowShown="0" headerRowDxfId="363" dataDxfId="361" headerRowBorderDxfId="362" tableBorderDxfId="360">
  <autoFilter ref="A6:P13" xr:uid="{33D6AFC3-B093-4D37-8DD5-1BD0AB6D2B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FAF90CE-F7D6-446B-A462-4F6F0D72D130}" name="שם המנפיק/שם נייר ערך" dataDxfId="359"/>
    <tableColumn id="2" xr3:uid="{40CA9A14-5953-4E57-AE11-BB0289CF0CEF}" name="מספר ני&quot;ע" dataDxfId="358"/>
    <tableColumn id="3" xr3:uid="{ED87E906-9633-4DAB-BD5A-A467692EE794}" name="נכס הבסיס" dataDxfId="357"/>
    <tableColumn id="4" xr3:uid="{177A7BDF-72DF-45C1-A926-D34D38A9B1BB}" name="דירוג" dataDxfId="356"/>
    <tableColumn id="5" xr3:uid="{B352B4AE-856B-4859-987B-59B7AA29409F}" name="שם מדרג" dataDxfId="355"/>
    <tableColumn id="6" xr3:uid="{D6D44FCB-0535-43DF-BAA6-D015E2F20999}" name="תאריך רכישה" dataDxfId="354"/>
    <tableColumn id="7" xr3:uid="{F4F0DFF1-932D-4F7E-84A9-6744551442AD}" name="מח&quot;מ" dataDxfId="353"/>
    <tableColumn id="8" xr3:uid="{5E7FD571-64BB-4F6E-BDE4-F233CB8D25A1}" name="סוג מטבע" dataDxfId="352"/>
    <tableColumn id="9" xr3:uid="{48B626CC-4AEB-4B5C-9752-F9BAFDC2DEE1}" name="שיעור ריבית" dataDxfId="351"/>
    <tableColumn id="10" xr3:uid="{5D573F0C-4FEA-4D6C-9AF2-8749BB429BAC}" name="תשואה לפידיון" dataDxfId="350"/>
    <tableColumn id="11" xr3:uid="{D7EC333B-024C-4718-A1EA-7D02AB009D36}" name="ערך נקוב****" dataDxfId="349"/>
    <tableColumn id="12" xr3:uid="{7AD57858-ED6D-4EC9-948C-658F78080112}" name="שער***" dataDxfId="348"/>
    <tableColumn id="13" xr3:uid="{AA5928A7-D934-44CC-9184-F09AA5D2BC41}" name="שווי שוק" dataDxfId="347"/>
    <tableColumn id="14" xr3:uid="{2C985FD6-062F-407F-B96A-85A30E0437A9}" name="שעור מערך נקוב מונפק" dataDxfId="346"/>
    <tableColumn id="15" xr3:uid="{EE87876A-E81E-4D3B-9A1F-639F3D926E3C}" name="שעור מנכסי אפיק ההשקעה" dataDxfId="345"/>
    <tableColumn id="16" xr3:uid="{AC0FEEB2-F57C-432B-8202-A398D6AB53AB}" name="שעור מסך נכסי השקעה**" dataDxfId="344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C2E6983-BD8A-4775-AA1D-13CB00D5BE8C}" name="RowTitleRegion1.a1.b4.1" displayName="_RowTitleRegion1.a1.b4.1_9" ref="A1:B4" totalsRowShown="0" headerRowDxfId="343" dataDxfId="342" tableBorderDxfId="341" headerRowCellStyle="Normal_2007-16618" dataCellStyle="Normal_2007-16618">
  <autoFilter ref="A1:B4" xr:uid="{8C2E6983-BD8A-4775-AA1D-13CB00D5BE8C}">
    <filterColumn colId="0" hiddenButton="1"/>
    <filterColumn colId="1" hiddenButton="1"/>
  </autoFilter>
  <tableColumns count="2">
    <tableColumn id="1" xr3:uid="{C31C4258-F31B-444F-9716-DC034BE250B5}" name="תאריך הדיווח" dataDxfId="340" dataCellStyle="Normal_2007-16618"/>
    <tableColumn id="2" xr3:uid="{84ACD1B2-666E-4FE1-92DB-10478B621165}" name="31/12/2023" dataDxfId="339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A336E74-8EFC-4183-A2A8-F016BAC06B47}" name="TitleRegion1.a6.o163.1" displayName="TitleRegion1.a6.o163.1" ref="A6:O163" totalsRowShown="0" headerRowDxfId="338" dataDxfId="336" headerRowBorderDxfId="337" tableBorderDxfId="335">
  <autoFilter ref="A6:O163" xr:uid="{6A336E74-8EFC-4183-A2A8-F016BAC06B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FA81975-5B7B-46ED-974A-DA3D2E531630}" name="שם המנפיק/שם נייר ערך" dataDxfId="334"/>
    <tableColumn id="2" xr3:uid="{57EDF9D7-4EE3-4E77-A1E8-DA78B18D45C4}" name="מספר ני&quot;ע" dataDxfId="333"/>
    <tableColumn id="3" xr3:uid="{AB7843A5-80C0-4A09-8B95-258B012012B6}" name="דירוג" dataDxfId="332"/>
    <tableColumn id="4" xr3:uid="{690DCA78-764F-49E8-A20B-D95B974D3763}" name="שם מדרג" dataDxfId="331"/>
    <tableColumn id="5" xr3:uid="{436D8D81-AC33-455E-B80E-260AEA194D04}" name="תאריך רכישה" dataDxfId="330"/>
    <tableColumn id="6" xr3:uid="{5BD32C50-57E5-4C70-951D-7BA3E6EC726D}" name="מח&quot;מ" dataDxfId="329"/>
    <tableColumn id="7" xr3:uid="{7975EF73-A91E-4B9D-8DE8-D85301B234D8}" name="סוג מטבע" dataDxfId="328"/>
    <tableColumn id="8" xr3:uid="{EDB5696D-8E51-4AA8-A03D-8122415A959D}" name="שיעור ריבית" dataDxfId="327"/>
    <tableColumn id="9" xr3:uid="{C7722243-335F-4466-B572-F06B530181E7}" name="תשואה לפידיון" dataDxfId="326"/>
    <tableColumn id="10" xr3:uid="{E0579D75-011F-4325-B10E-44A55147BBDF}" name="ערך נקוב****" dataDxfId="325"/>
    <tableColumn id="11" xr3:uid="{AA21E795-0607-44FA-8A3E-50E27F153CBA}" name="שער***" dataDxfId="324"/>
    <tableColumn id="12" xr3:uid="{AA29D37C-8145-4C45-80F4-389D14FC1978}" name="שווי הוגן" dataDxfId="323"/>
    <tableColumn id="13" xr3:uid="{6CFF9202-2F39-4828-A6D7-C35E59D9E968}" name="שעור מערך נקוב מונפק" dataDxfId="322"/>
    <tableColumn id="14" xr3:uid="{1F5DF22F-F9F8-4258-AE42-D91DD8255B6F}" name="שעור מנכסי אפיק ההשקעה" dataDxfId="321"/>
    <tableColumn id="15" xr3:uid="{99300FF5-EE2F-41C5-941D-52068B6C2BC0}" name="שעור מסך נכסי השקעה**" dataDxfId="320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C5192A1-29C2-4013-AF70-D41424D9A9C0}" name="RowTitleRegion1.a1.b4.1" displayName="_RowTitleRegion1.a1.b4.1_10" ref="A1:B4" totalsRowShown="0" headerRowDxfId="319" dataDxfId="318" tableBorderDxfId="317" headerRowCellStyle="Normal_2007-16618" dataCellStyle="Normal_2007-16618">
  <autoFilter ref="A1:B4" xr:uid="{7C5192A1-29C2-4013-AF70-D41424D9A9C0}">
    <filterColumn colId="0" hiddenButton="1"/>
    <filterColumn colId="1" hiddenButton="1"/>
  </autoFilter>
  <tableColumns count="2">
    <tableColumn id="1" xr3:uid="{984E495D-3ED4-459C-A84A-BFAB4DBAEE37}" name="תאריך הדיווח" dataDxfId="316" dataCellStyle="Normal_2007-16618"/>
    <tableColumn id="2" xr3:uid="{C7A9E337-7759-4F06-BFAC-90A2058ECDB1}" name="31/12/2023" dataDxfId="315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9952C75-E4F9-4A38-85CF-F1347B4B9C31}" name="TitleRegion1.a6.r13.1" displayName="TitleRegion1.a6.r13.1" ref="A6:R13" totalsRowShown="0" headerRowDxfId="314" dataDxfId="312" headerRowBorderDxfId="313" tableBorderDxfId="311">
  <autoFilter ref="A6:R13" xr:uid="{69952C75-E4F9-4A38-85CF-F1347B4B9C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A9E801C-B5DC-4FC2-84C4-563CD3FA47E7}" name="שם המנפיק/שם נייר ערך" dataDxfId="310"/>
    <tableColumn id="2" xr3:uid="{F6C88C97-1489-4870-BEE4-931944D230EE}" name="מספר ני&quot;ע" dataDxfId="309"/>
    <tableColumn id="3" xr3:uid="{77A22DD9-9A97-4B69-8530-0FFA97DDAF02}" name="ספק המידע" dataDxfId="308"/>
    <tableColumn id="4" xr3:uid="{B687D1BA-64E6-4CC2-A9BA-83624FFA3AAC}" name="מספר מנפיק" dataDxfId="307"/>
    <tableColumn id="5" xr3:uid="{D33877A3-F847-4A91-8CBB-EAE773B2E80C}" name="ענף מסחר" dataDxfId="306"/>
    <tableColumn id="6" xr3:uid="{4AD45914-F025-4E3F-B9BC-A2C088281586}" name="דירוג" dataDxfId="305"/>
    <tableColumn id="7" xr3:uid="{329AB360-E0A7-473C-BE83-E9D57368CD55}" name="שם מדרג" dataDxfId="304"/>
    <tableColumn id="8" xr3:uid="{5B5AEF82-2632-4B37-8955-C7A0881B3BE0}" name="תאריך רכישה" dataDxfId="303"/>
    <tableColumn id="9" xr3:uid="{CF1C7027-58CC-4901-BFC1-5AF62AAAC27C}" name="מח&quot;מ" dataDxfId="302"/>
    <tableColumn id="10" xr3:uid="{79B2176F-86B9-4C5C-A519-490BE368FA48}" name="סוג מטבע" dataDxfId="301"/>
    <tableColumn id="11" xr3:uid="{5D719792-6DA1-4157-A967-F41AD3D6679D}" name="שיעור ריבית" dataDxfId="300"/>
    <tableColumn id="12" xr3:uid="{5FE93AFA-9C56-404B-A985-254302796906}" name="תשואה לפידיון" dataDxfId="299"/>
    <tableColumn id="13" xr3:uid="{B970A786-3430-4250-9516-2D204F87234E}" name="ערך נקוב****" dataDxfId="298"/>
    <tableColumn id="14" xr3:uid="{277B38BB-A723-40B2-A77F-BDAE25B58FC5}" name="שער***" dataDxfId="297"/>
    <tableColumn id="15" xr3:uid="{480AF982-68F9-4597-B40A-4EABD8B56B49}" name="שווי הוגן" dataDxfId="296"/>
    <tableColumn id="16" xr3:uid="{5443ED46-1BBC-4546-B4FA-9389A5052803}" name="שעור מערך נקוב מונפק" dataDxfId="295"/>
    <tableColumn id="17" xr3:uid="{61C67934-F5FE-4F5F-8DD8-51EF712AC03B}" name="שעור מנכסי אפיק ההשקעה" dataDxfId="294"/>
    <tableColumn id="18" xr3:uid="{1B72A475-20CA-4DF7-B9ED-D7798DA46C77}" name="שעור מסך נכסי השקעה**" dataDxfId="293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83A38B3-BEA3-4CA4-9AEA-40D16CAB5AF4}" name="RowTitleRegion1.a1.b4.1" displayName="_RowTitleRegion1.a1.b4.1_11" ref="A1:B4" totalsRowShown="0" headerRowDxfId="292" dataDxfId="291" tableBorderDxfId="290" headerRowCellStyle="Normal_2007-16618" dataCellStyle="Normal_2007-16618">
  <autoFilter ref="A1:B4" xr:uid="{683A38B3-BEA3-4CA4-9AEA-40D16CAB5AF4}">
    <filterColumn colId="0" hiddenButton="1"/>
    <filterColumn colId="1" hiddenButton="1"/>
  </autoFilter>
  <tableColumns count="2">
    <tableColumn id="1" xr3:uid="{15F7D966-B0E2-4530-BEE8-43E0B562BBCC}" name="תאריך הדיווח" dataDxfId="289" dataCellStyle="Normal_2007-16618"/>
    <tableColumn id="2" xr3:uid="{23880E6D-83AD-4CB8-BC99-6B7495495A1F}" name="31/12/2023" dataDxfId="288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26D8BA1-2199-4B1F-9C0D-607EE5452E65}" name="TitleRegion1.a6.r13.1" displayName="TitleRegion1.a6.r13.1_" ref="A6:R13" totalsRowShown="0" headerRowDxfId="287" dataDxfId="285" headerRowBorderDxfId="286" tableBorderDxfId="284">
  <autoFilter ref="A6:R13" xr:uid="{D26D8BA1-2199-4B1F-9C0D-607EE5452E6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DAF7766-2A95-461E-BA43-DD62D3735485}" name="שם המנפיק/שם נייר ערך" dataDxfId="283"/>
    <tableColumn id="2" xr3:uid="{BD95A8BF-CB94-40D9-A3CD-C4AE683313F6}" name="מספר ני&quot;ע" dataDxfId="282"/>
    <tableColumn id="3" xr3:uid="{6F662CAB-2F34-4582-A70D-4DE8A7E86161}" name="ספק המידע" dataDxfId="281"/>
    <tableColumn id="4" xr3:uid="{DE66362F-D32D-4BE3-B610-7861745A46B7}" name="מספר מנפיק" dataDxfId="280"/>
    <tableColumn id="5" xr3:uid="{3F291D19-C211-4805-918A-894CEFDD35A7}" name="ענף מסחר" dataDxfId="279"/>
    <tableColumn id="6" xr3:uid="{F068ED0F-24F5-4FD9-BF5C-39025C417023}" name="דירוג" dataDxfId="278"/>
    <tableColumn id="7" xr3:uid="{4F21065C-C128-4178-B366-90C6D6C05BC2}" name="שם מדרג" dataDxfId="277"/>
    <tableColumn id="8" xr3:uid="{D1B01432-84E0-426B-965E-719EB7928152}" name="תאריך רכישה" dataDxfId="276"/>
    <tableColumn id="9" xr3:uid="{6BA954DC-A2C9-4A86-9764-043CC0E06642}" name="מח&quot;מ" dataDxfId="275"/>
    <tableColumn id="10" xr3:uid="{95311B66-33CE-4303-BB5E-CBF92925CC39}" name="סוג מטבע" dataDxfId="274"/>
    <tableColumn id="11" xr3:uid="{0D035743-0355-45D8-AC1F-F3A5D698B71B}" name="שיעור ריבית" dataDxfId="273"/>
    <tableColumn id="12" xr3:uid="{07A7D859-2CBB-420C-AB7F-8ABD0BBCBFF8}" name="תשואה לפידיון" dataDxfId="272"/>
    <tableColumn id="13" xr3:uid="{7253D069-F66B-4617-B17D-BAD25D919ADF}" name="ערך נקוב****" dataDxfId="271"/>
    <tableColumn id="14" xr3:uid="{4CDE32A0-9C39-4FC9-861D-1DCAF1036626}" name="שער***" dataDxfId="270"/>
    <tableColumn id="15" xr3:uid="{5D99A1FD-8853-4A27-BCF5-704A0D74B0F9}" name="שווי הוגן" dataDxfId="269"/>
    <tableColumn id="16" xr3:uid="{211214BF-B3C5-4EE9-AB32-1603560F0A4F}" name="שעור מערך נקוב מונפק" dataDxfId="268"/>
    <tableColumn id="17" xr3:uid="{6C60A361-EF54-49FD-93F0-9073735E55C4}" name="שעור מנכסי אפיק ההשקעה" dataDxfId="267"/>
    <tableColumn id="18" xr3:uid="{3E036660-64DC-44EB-92AC-E97C461BAC18}" name="שעור מסך נכסי השקעה**" dataDxfId="266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A8BAACD-80A3-4459-A889-88747A538E03}" name="RowTitleRegion1.a1.b4.1" displayName="_RowTitleRegion1.a1.b4.1_12" ref="A1:B4" totalsRowShown="0" headerRowDxfId="265" dataDxfId="264" tableBorderDxfId="263" headerRowCellStyle="Normal_2007-16618" dataCellStyle="Normal_2007-16618">
  <autoFilter ref="A1:B4" xr:uid="{7A8BAACD-80A3-4459-A889-88747A538E03}">
    <filterColumn colId="0" hiddenButton="1"/>
    <filterColumn colId="1" hiddenButton="1"/>
  </autoFilter>
  <tableColumns count="2">
    <tableColumn id="1" xr3:uid="{B7677F62-98B8-4CFF-936D-726B21DE9176}" name="תאריך הדיווח" dataDxfId="262" dataCellStyle="Normal_2007-16618"/>
    <tableColumn id="2" xr3:uid="{31A43897-A5BE-4526-818D-ABD2F994D160}" name="31/12/2023" dataDxfId="261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1D8214-41F4-4A31-B2C5-4288664DB955}" name="TitleRegion1.a6.l13.1" displayName="TitleRegion1.a6.l13.1" ref="A6:L13" totalsRowShown="0" headerRowDxfId="260" dataDxfId="258" headerRowBorderDxfId="259" tableBorderDxfId="257">
  <autoFilter ref="A6:L13" xr:uid="{241D8214-41F4-4A31-B2C5-4288664DB95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240C1ED-81F0-45B9-886B-322F1ADCEB8E}" name="שם המנפיק/שם נייר ערך" dataDxfId="256"/>
    <tableColumn id="2" xr3:uid="{449E882E-E66A-474E-A74D-DA6343696512}" name="מספר ני&quot;ע" dataDxfId="255"/>
    <tableColumn id="3" xr3:uid="{BFE9B22D-28F6-4523-AD5E-FA7FFDE05DD4}" name="ספק המידע" dataDxfId="254"/>
    <tableColumn id="4" xr3:uid="{788E7137-8E16-47EF-961B-B1D24B789A83}" name="מספר מנפיק" dataDxfId="253"/>
    <tableColumn id="5" xr3:uid="{645C2D53-3CA3-4753-B0C8-9EDF97E07A01}" name="ענף מסחר" dataDxfId="252"/>
    <tableColumn id="6" xr3:uid="{5CA90DE3-AA6F-4873-AB43-E159057328D6}" name="סוג מטבע" dataDxfId="251"/>
    <tableColumn id="7" xr3:uid="{6D162A24-ACE1-4DEC-8504-D381C0F80509}" name="ערך נקוב****" dataDxfId="250"/>
    <tableColumn id="8" xr3:uid="{7AA41D2E-5CDC-49F9-84A9-2D9F25613581}" name="שער***" dataDxfId="249"/>
    <tableColumn id="9" xr3:uid="{6F74852A-D0A4-4E64-A9C5-FF787B773071}" name="שווי הוגן" dataDxfId="248"/>
    <tableColumn id="10" xr3:uid="{04AC91C4-5776-4423-9A50-4AFF2C0421D7}" name="שעור מערך נקוב מונפק" dataDxfId="247"/>
    <tableColumn id="11" xr3:uid="{46A922C0-252E-454D-AC4B-29149EBA1A58}" name="שעור מנכסי אפיק ההשקעה" dataDxfId="246"/>
    <tableColumn id="12" xr3:uid="{251AF41B-47E4-49AB-A4D3-BB76514B36EB}" name="שעור מסך נכסי השקעה**" dataDxfId="245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A3ABA70-C173-4422-B913-58DF70C4B205}" name="RowTitleRegion1.a1.b4.1" displayName="_RowTitleRegion1.a1.b4.1_13" ref="A1:B4" totalsRowShown="0" headerRowDxfId="244" dataDxfId="243" tableBorderDxfId="242" headerRowCellStyle="Normal_2007-16618" dataCellStyle="Normal_2007-16618">
  <autoFilter ref="A1:B4" xr:uid="{FA3ABA70-C173-4422-B913-58DF70C4B205}">
    <filterColumn colId="0" hiddenButton="1"/>
    <filterColumn colId="1" hiddenButton="1"/>
  </autoFilter>
  <tableColumns count="2">
    <tableColumn id="1" xr3:uid="{DD20B83F-DCBE-4D95-ADCD-2C943EE21CBB}" name="תאריך הדיווח" dataDxfId="241" dataCellStyle="Normal_2007-16618"/>
    <tableColumn id="2" xr3:uid="{348C2F92-45B3-4788-AFE9-D1CE261E5BDC}" name="31/12/2023" dataDxfId="240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18F8E2A-5D24-4398-95E0-B43AF19F7345}" name="TitleRegion1.a6.j12.1" displayName="TitleRegion1.a6.j12.1" ref="A6:J12" totalsRowShown="0" headerRowDxfId="239" dataDxfId="237" headerRowBorderDxfId="238" tableBorderDxfId="236">
  <autoFilter ref="A6:J12" xr:uid="{518F8E2A-5D24-4398-95E0-B43AF19F73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01BBE53-55F0-46DE-8C6A-F05D9E682550}" name="שם המנפיק/שם נייר ערך" dataDxfId="235"/>
    <tableColumn id="2" xr3:uid="{B06D72DF-7FC5-4A39-B0CA-811CC5C9D387}" name="מספר ני&quot;ע" dataDxfId="234"/>
    <tableColumn id="3" xr3:uid="{C5F78EA3-1D8B-4D3C-9577-C69508503DC1}" name="סוג מטבע" dataDxfId="233"/>
    <tableColumn id="4" xr3:uid="{7E7397F1-4F75-4C57-A0C3-454992BDE516}" name="תאריך רכישה" dataDxfId="232"/>
    <tableColumn id="5" xr3:uid="{55EE28EA-0CAB-45CD-A144-9BB68E4E9B27}" name="ערך נקוב****" dataDxfId="231"/>
    <tableColumn id="6" xr3:uid="{7B7A9795-AA9D-4CC6-8F49-B1DD9FE064BA}" name="שער***" dataDxfId="230"/>
    <tableColumn id="7" xr3:uid="{AEDF91F1-8397-4D4C-8A01-185FA9A4F049}" name="שווי הוגן" dataDxfId="229"/>
    <tableColumn id="8" xr3:uid="{167C08D8-7992-4A0E-8CF6-985FFB85AAD0}" name="שעור מערך נקוב מונפק" dataDxfId="228"/>
    <tableColumn id="9" xr3:uid="{2C2FA8FB-0B87-49C3-ACCF-B91EA5D0E710}" name="שעור מנכסי אפיק ההשקעה" dataDxfId="227"/>
    <tableColumn id="10" xr3:uid="{AD36EC3D-A6C3-4B48-B53B-5D5100ABFAAF}" name="שעור מסך נכסי השקעה**" dataDxfId="226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AAFEF4C-0AF1-4BEC-B840-1C4C66685517}" name="RowTitleRegion1.a1.b4.1" displayName="_RowTitleRegion1.a1.b4.1_14" ref="A1:B4" totalsRowShown="0" headerRowDxfId="225" dataDxfId="224" tableBorderDxfId="223" headerRowCellStyle="Normal_2007-16618" dataCellStyle="Normal_2007-16618">
  <autoFilter ref="A1:B4" xr:uid="{3AAFEF4C-0AF1-4BEC-B840-1C4C66685517}">
    <filterColumn colId="0" hiddenButton="1"/>
    <filterColumn colId="1" hiddenButton="1"/>
  </autoFilter>
  <tableColumns count="2">
    <tableColumn id="1" xr3:uid="{79A59AB5-3EDB-4A4B-9F7B-BF258C7B6660}" name="תאריך הדיווח" dataDxfId="222" dataCellStyle="Normal_2007-16618"/>
    <tableColumn id="2" xr3:uid="{FBC3FBA0-2CA0-41E8-9F82-D9715C243A3D}" name="31/12/2023" dataDxfId="221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7B6B738-8F56-411C-8B7F-D4D640A86062}" name="TitleRegion1.a6.k9.1" displayName="TitleRegion1.a6.k9.1" ref="A6:K9" totalsRowShown="0" headerRowDxfId="220" headerRowBorderDxfId="219" tableBorderDxfId="218">
  <autoFilter ref="A6:K9" xr:uid="{B7B6B738-8F56-411C-8B7F-D4D640A860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08AEF7B-FF31-4F2A-B3FF-36FFC88237AD}" name="שם המנפיק/שם נייר ערך"/>
    <tableColumn id="2" xr3:uid="{1F93039E-ACCA-4551-B66D-BA9BACA3985C}" name="מספר ני&quot;ע"/>
    <tableColumn id="3" xr3:uid="{FCBD9909-0227-4D00-AF3E-E86278D8AA69}" name="ענף מסחר"/>
    <tableColumn id="4" xr3:uid="{F01EE897-E2FF-4F74-B847-101CDFDB8149}" name="סוג מטבע"/>
    <tableColumn id="5" xr3:uid="{A5D24A4E-AE06-4A31-BE3D-87D7FB3A71E0}" name="תאריך רכישה"/>
    <tableColumn id="6" xr3:uid="{897942D1-0914-472F-9925-9A6578E55A47}" name="ערך נקוב****"/>
    <tableColumn id="7" xr3:uid="{FEEDF1B3-05E4-4129-ADA8-10B3A0889411}" name="שער***"/>
    <tableColumn id="8" xr3:uid="{F12EDF8C-DA41-434B-812F-BC1A16DAF493}" name="שווי הוגן"/>
    <tableColumn id="9" xr3:uid="{476225C3-A1D6-49B5-85D2-092075450341}" name="שעור מערך נקוב מונפק"/>
    <tableColumn id="10" xr3:uid="{58346B51-3AD8-4A36-8A3B-B8D11A8A40FA}" name="שעור מנכסי אפיק ההשקעה"/>
    <tableColumn id="11" xr3:uid="{5780FA87-904D-428E-98CE-E3598A741211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18F4E04-4D2D-410A-8FA9-27CDDFB059ED}" name="RowTitleRegion1.a1.b4.1" displayName="_RowTitleRegion1.a1.b4.1_15" ref="A1:B4" totalsRowShown="0" headerRowDxfId="217" dataDxfId="216" tableBorderDxfId="215" headerRowCellStyle="Normal_2007-16618" dataCellStyle="Normal_2007-16618">
  <autoFilter ref="A1:B4" xr:uid="{618F4E04-4D2D-410A-8FA9-27CDDFB059ED}">
    <filterColumn colId="0" hiddenButton="1"/>
    <filterColumn colId="1" hiddenButton="1"/>
  </autoFilter>
  <tableColumns count="2">
    <tableColumn id="1" xr3:uid="{0547E9E8-10AF-43EF-B342-DEAC22579AE4}" name="תאריך הדיווח" dataDxfId="214" dataCellStyle="Normal_2007-16618"/>
    <tableColumn id="2" xr3:uid="{F2EE8560-5430-4E09-B574-9CF9EAAB2EDA}" name="31/12/2023" dataDxfId="213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44EAAEE-2DFD-4DAA-9E6C-E375D6C510C0}" name="TitleRegion1.a6.k13.1" displayName="_TitleRegion1.a6.k13.1" ref="A6:K13" totalsRowShown="0" headerRowDxfId="212" dataDxfId="210" headerRowBorderDxfId="211" tableBorderDxfId="209">
  <autoFilter ref="A6:K13" xr:uid="{444EAAEE-2DFD-4DAA-9E6C-E375D6C51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00FBFE9-C35C-4F68-A1D4-D851E7D3F5A4}" name="שם המנפיק/שם נייר ערך" dataDxfId="208"/>
    <tableColumn id="2" xr3:uid="{581F4785-088F-4527-96F7-F0CF8765BF9A}" name="מספר ני&quot;ע" dataDxfId="207"/>
    <tableColumn id="3" xr3:uid="{E6F74043-2923-48B3-B77C-8D696C9446A8}" name="ענף מסחר" dataDxfId="206"/>
    <tableColumn id="4" xr3:uid="{0D132475-CF77-49A0-83B7-9902336D913A}" name="סוג מטבע" dataDxfId="205"/>
    <tableColumn id="5" xr3:uid="{83CDF786-055A-41FD-A9C3-DD4A6543F4C7}" name="תאריך רכישה" dataDxfId="204"/>
    <tableColumn id="6" xr3:uid="{77B07C03-34F8-47E0-BFB0-53A6B2F29F27}" name="ערך נקוב****" dataDxfId="203"/>
    <tableColumn id="7" xr3:uid="{1F43A018-C369-4527-BA04-01196E60DDDA}" name="שער***" dataDxfId="202"/>
    <tableColumn id="8" xr3:uid="{0DCC8D3C-3485-4ED1-A252-EC03AA279B1B}" name="שווי הוגן" dataDxfId="201"/>
    <tableColumn id="9" xr3:uid="{72A8F9DC-C8E1-4649-8345-0B110B2D2F20}" name="שעור מערך נקוב מונפק" dataDxfId="200"/>
    <tableColumn id="10" xr3:uid="{639B0D7A-B827-41E8-B946-D1C26F5EBB2C}" name="שעור מנכסי אפיק ההשקעה" dataDxfId="199"/>
    <tableColumn id="11" xr3:uid="{FBEAE130-CB90-4EDB-A411-EA99569A355F}" name="שעור מסך נכסי השקעה**" dataDxfId="198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1A59391-2732-41BE-B09A-CABC4AAFF6BD}" name="RowTitleRegion1.a1.b4.1" displayName="_RowTitleRegion1.a1.b4.1_16" ref="A1:B4" totalsRowShown="0" headerRowDxfId="197" dataDxfId="196" tableBorderDxfId="195" headerRowCellStyle="Normal_2007-16618" dataCellStyle="Normal_2007-16618">
  <autoFilter ref="A1:B4" xr:uid="{B1A59391-2732-41BE-B09A-CABC4AAFF6BD}">
    <filterColumn colId="0" hiddenButton="1"/>
    <filterColumn colId="1" hiddenButton="1"/>
  </autoFilter>
  <tableColumns count="2">
    <tableColumn id="1" xr3:uid="{C4CD617C-3DA7-4366-A2F0-5A1C9C256847}" name="תאריך הדיווח" dataDxfId="194" dataCellStyle="Normal_2007-16618"/>
    <tableColumn id="2" xr3:uid="{EB151D1A-B28F-489C-8176-2802D9CCDC60}" name="31/12/2023" dataDxfId="193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6755A98-5B04-4AAE-8774-B7929134BA31}" name="TitleRegion1.a6.j28.1" displayName="TitleRegion1.a6.j28.1" ref="A6:J28" totalsRowShown="0" headerRowDxfId="192" dataDxfId="190" headerRowBorderDxfId="191" tableBorderDxfId="189">
  <autoFilter ref="A6:J28" xr:uid="{A6755A98-5B04-4AAE-8774-B7929134BA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E6AC581-A65D-49DD-975C-2995702C158E}" name="שם המנפיק/שם נייר ערך" dataDxfId="188"/>
    <tableColumn id="2" xr3:uid="{0A1B521F-9422-4C68-8A6D-37FBEF17A952}" name="מספר ני&quot;ע" dataDxfId="187"/>
    <tableColumn id="3" xr3:uid="{3A8B06DF-D907-410D-B66C-8EDC62359E01}" name="ענף מסחר" dataDxfId="186"/>
    <tableColumn id="4" xr3:uid="{59BCFEAE-B469-44BF-AF86-70BE15CA14F7}" name="סוג מטבע" dataDxfId="185"/>
    <tableColumn id="5" xr3:uid="{C2E47206-C8CC-432C-A848-10B3F3875E53}" name="תאריך רכישה" dataDxfId="184"/>
    <tableColumn id="6" xr3:uid="{111D41E5-04F2-4E71-BD14-46E008CAF4D1}" name="ערך נקוב****" dataDxfId="183"/>
    <tableColumn id="7" xr3:uid="{31224994-692C-4B2B-9ADF-03ACF0FA888F}" name="שער***" dataDxfId="182"/>
    <tableColumn id="8" xr3:uid="{70FCC29F-0BAB-4043-9B26-E5A1BD995B23}" name="שווי הוגן" dataDxfId="181"/>
    <tableColumn id="9" xr3:uid="{827C8DCB-831F-4956-A5AA-700C3F9B9E25}" name="שעור מנכסי אפיק ההשקעה" dataDxfId="180"/>
    <tableColumn id="10" xr3:uid="{E28AE5F0-FC87-441E-9BCE-D92ADAEA8CA4}" name="שעור מסך נכסי השקעה**" dataDxfId="179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852DAD9-A482-4D51-87AD-00CC218F8C74}" name="RowTitleRegion1.a1.b4.1" displayName="_RowTitleRegion1.a1.b4.1_17" ref="A1:B4" totalsRowShown="0" headerRowDxfId="178" dataDxfId="177" tableBorderDxfId="176" headerRowCellStyle="Normal_2007-16618" dataCellStyle="Normal_2007-16618">
  <autoFilter ref="A1:B4" xr:uid="{A852DAD9-A482-4D51-87AD-00CC218F8C74}">
    <filterColumn colId="0" hiddenButton="1"/>
    <filterColumn colId="1" hiddenButton="1"/>
  </autoFilter>
  <tableColumns count="2">
    <tableColumn id="1" xr3:uid="{0F8097CD-08BE-4E93-9003-783AA2178F7F}" name="תאריך הדיווח" dataDxfId="175" dataCellStyle="Normal_2007-16618"/>
    <tableColumn id="2" xr3:uid="{7BE74DFF-AB50-421A-B493-F864D09A2830}" name="31/12/2023" dataDxfId="174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7BF88E9-0BEB-430E-B378-E4EF50C5F46D}" name="TitleRegion1.a6.p13.1" displayName="TitleRegion1.a6.p13.1_" ref="A6:P13" totalsRowShown="0" headerRowDxfId="173" dataDxfId="171" headerRowBorderDxfId="172" tableBorderDxfId="170">
  <autoFilter ref="A6:P13" xr:uid="{37BF88E9-0BEB-430E-B378-E4EF50C5F4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5A150FC-852E-4C91-B9EC-C9505DC25E29}" name="שם המנפיק/שם נייר ערך" dataDxfId="169"/>
    <tableColumn id="2" xr3:uid="{7623DE14-EB1F-46CE-9C45-5C25928B9EA6}" name="מספר ני&quot;ע" dataDxfId="168"/>
    <tableColumn id="3" xr3:uid="{576F23F3-8E33-48FD-AA50-92FE2B84562B}" name="נכס הבסיס" dataDxfId="167"/>
    <tableColumn id="4" xr3:uid="{E7A69176-2602-4A76-8D01-B7236F870567}" name="דירוג" dataDxfId="166"/>
    <tableColumn id="5" xr3:uid="{3F575E97-817E-41F9-8EF7-DB5003AF8A25}" name="שם מדרג" dataDxfId="165"/>
    <tableColumn id="6" xr3:uid="{95DE7F06-40B2-4C81-9A88-267E88375C0C}" name="תאריך רכישה" dataDxfId="164"/>
    <tableColumn id="7" xr3:uid="{33349535-232E-4262-999E-7D70443C8A84}" name="מח&quot;מ" dataDxfId="163"/>
    <tableColumn id="8" xr3:uid="{6B050454-6A0A-4BAB-BB47-178E5F831BBD}" name="סוג מטבע" dataDxfId="162"/>
    <tableColumn id="9" xr3:uid="{B877F38C-6FCB-470A-9D14-40F93C16FE90}" name="שיעור ריבית" dataDxfId="161"/>
    <tableColumn id="10" xr3:uid="{FFB32F9C-E30C-498B-B4AA-C68F7630CC63}" name="תשואה לפידיון" dataDxfId="160"/>
    <tableColumn id="11" xr3:uid="{DB107AF2-9A8C-489C-8EAC-41E74FC826A7}" name="ערך נקוב****" dataDxfId="159"/>
    <tableColumn id="12" xr3:uid="{5C5A5E1E-8686-4D42-8595-C5CE804A9B1E}" name="שער***" dataDxfId="158"/>
    <tableColumn id="13" xr3:uid="{94F52C96-E492-4BC7-B691-76FA02FAA7D5}" name="שווי הוגן" dataDxfId="157"/>
    <tableColumn id="14" xr3:uid="{0E34FA47-43C3-4E8C-823B-2957D5C31C4C}" name="שעור מערך נקוב מונפק" dataDxfId="156"/>
    <tableColumn id="15" xr3:uid="{465ED9C5-CC35-4ED8-8623-6D910B46C97C}" name="שעור מנכסי אפיק ההשקעה" dataDxfId="155"/>
    <tableColumn id="16" xr3:uid="{51F23FBE-517D-4A14-83F4-6F74790520F4}" name="שעור מסך נכסי השקעה**" dataDxfId="154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DCE3D6A-88A0-4D62-8C8F-E3C4D0C0064A}" name="RowTitleRegion1.a1.b4.1" displayName="_RowTitleRegion1.a1.b4.1_18" ref="A1:B4" totalsRowShown="0" headerRowDxfId="153" dataDxfId="152" tableBorderDxfId="151" headerRowCellStyle="Normal_2007-16618" dataCellStyle="Normal_2007-16618">
  <autoFilter ref="A1:B4" xr:uid="{BDCE3D6A-88A0-4D62-8C8F-E3C4D0C0064A}">
    <filterColumn colId="0" hiddenButton="1"/>
    <filterColumn colId="1" hiddenButton="1"/>
  </autoFilter>
  <tableColumns count="2">
    <tableColumn id="1" xr3:uid="{2730D3F8-253A-439E-9592-B4DDB31BA8FA}" name="תאריך הדיווח" dataDxfId="150" dataCellStyle="Normal_2007-16618"/>
    <tableColumn id="2" xr3:uid="{20A18820-3A1C-401C-8A96-F401DCD6E3C4}" name="31/12/2023" dataDxfId="149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51D9798-A62A-490C-8AB6-07201467F0EF}" name="TitleRegion1.a5.q12.1" displayName="TitleRegion1.a5.q12.1" ref="A5:Q12" totalsRowShown="0" headerRowDxfId="148" dataDxfId="146" headerRowBorderDxfId="147">
  <autoFilter ref="A5:Q12" xr:uid="{251D9798-A62A-490C-8AB6-07201467F0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22DA8AD-5B74-44B1-BA12-9C08790D3A7F}" name="שם המנפיק/שם נייר ערך" dataDxfId="145"/>
    <tableColumn id="2" xr3:uid="{23685F8A-BE52-459F-9235-210E69E168D0}" name="קונסורציום כן/לא" dataDxfId="144"/>
    <tableColumn id="3" xr3:uid="{8F4F922A-3BE8-4244-9D20-A607C01F1F80}" name="מספר ני&quot;ע" dataDxfId="143"/>
    <tableColumn id="4" xr3:uid="{D321F4C8-79C9-4863-8717-01DE36FD9903}" name="מספר מנפיק" dataDxfId="142"/>
    <tableColumn id="5" xr3:uid="{DB713359-C2F1-4D27-A5A3-9F9FE15D3BDE}" name="דירוג" dataDxfId="141"/>
    <tableColumn id="6" xr3:uid="{0028B27F-D9A2-45E3-A87F-04AEF27F853D}" name="תאריך רכישה" dataDxfId="140"/>
    <tableColumn id="7" xr3:uid="{8317C10E-BC6C-410D-92ED-661570E74B48}" name="שם מדרג" dataDxfId="139"/>
    <tableColumn id="8" xr3:uid="{6A3FD1C9-D480-4B44-86F2-3F2DB68B6E52}" name="מח&quot;מ" dataDxfId="138"/>
    <tableColumn id="9" xr3:uid="{B0FCEE7C-FBC1-4422-BF2A-67DE79A27622}" name="ענף משק" dataDxfId="137"/>
    <tableColumn id="10" xr3:uid="{DE2D6A54-1573-4E69-B326-CB184A541010}" name="סוג מטבע" dataDxfId="136"/>
    <tableColumn id="11" xr3:uid="{532946E4-1B65-4FF3-9BD8-05880D57E790}" name="שיעור ריבית ממוצע" dataDxfId="135"/>
    <tableColumn id="12" xr3:uid="{37035E04-8EC2-43D0-85E8-812F99A798B8}" name="תשואה לפידיון" dataDxfId="134"/>
    <tableColumn id="13" xr3:uid="{E3CE62DC-0055-4E5E-9694-BEECD6D9986D}" name="ערך נקוב****" dataDxfId="133"/>
    <tableColumn id="14" xr3:uid="{D04A02E0-255F-4B90-A471-EA4D58FA2B33}" name="שער***" dataDxfId="132"/>
    <tableColumn id="15" xr3:uid="{EF516664-C136-4567-ACE6-7BE44DC7D5AA}" name="שווי הוגן" dataDxfId="131"/>
    <tableColumn id="16" xr3:uid="{B7FB8000-D804-4232-BCA6-431B50C7658E}" name="שעור מנכסי אפיק ההשקעה" dataDxfId="130"/>
    <tableColumn id="17" xr3:uid="{19992305-60D0-465F-8C02-525394FEF4D6}" name="שעור מסך נכסי השקעה**" dataDxfId="129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F8A7F71-5A72-4ABA-BE6F-10E1A9F3FD20}" name="RowTitleRegion1.a1.b4.1" displayName="_RowTitleRegion1.a1.b4.1_19" ref="A1:B4" totalsRowShown="0" headerRowDxfId="128" dataDxfId="127" tableBorderDxfId="126" headerRowCellStyle="Normal_2007-16618" dataCellStyle="Normal_2007-16618">
  <autoFilter ref="A1:B4" xr:uid="{EF8A7F71-5A72-4ABA-BE6F-10E1A9F3FD20}">
    <filterColumn colId="0" hiddenButton="1"/>
    <filterColumn colId="1" hiddenButton="1"/>
  </autoFilter>
  <tableColumns count="2">
    <tableColumn id="1" xr3:uid="{0D31C234-479B-49DB-8E5C-BF54F567B7B2}" name="תאריך הדיווח" dataDxfId="125" dataCellStyle="Normal_2007-16618"/>
    <tableColumn id="2" xr3:uid="{1D905E3D-BAB0-4CD1-89B5-4906368D4404}" name="31/12/2023" dataDxfId="124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7F51805-87BC-47A5-BF89-4466F272B6C7}" name="TitleRegion1.a5.n12.1" displayName="TitleRegion1.a5.n12.1" ref="A5:N12" totalsRowShown="0" headerRowDxfId="123" dataDxfId="121" headerRowBorderDxfId="122">
  <autoFilter ref="A5:N12" xr:uid="{77F51805-87BC-47A5-BF89-4466F272B6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8BC1BE6-1956-48DE-84F2-A2A6F0BC3E4F}" name="שם המנפיק/שם נייר ערך" dataDxfId="120"/>
    <tableColumn id="2" xr3:uid="{DC0333A7-FCA9-45FB-852A-1117C369FA75}" name="מספר ני&quot;ע" dataDxfId="119"/>
    <tableColumn id="3" xr3:uid="{97A77421-5665-45B0-91E3-E8DAC1A978CA}" name="מספר מנפיק" dataDxfId="118"/>
    <tableColumn id="4" xr3:uid="{D4D4482D-87A5-4ED7-A2F7-D1815A24379D}" name="דירוג" dataDxfId="117"/>
    <tableColumn id="5" xr3:uid="{96D7F716-862C-4779-B4A7-21995E34FFD7}" name="שם מדרג" dataDxfId="116"/>
    <tableColumn id="6" xr3:uid="{2216C477-BC61-4780-9C99-4EF6CE226D30}" name="מח&quot;מ" dataDxfId="115"/>
    <tableColumn id="7" xr3:uid="{0610B121-6DB7-43DE-B448-ED94031DE8D8}" name="סוג מטבע" dataDxfId="114"/>
    <tableColumn id="8" xr3:uid="{26218EA8-F794-40A0-A81B-AD67DFB0AAD3}" name="תנאי ושיעור ריבית" dataDxfId="113"/>
    <tableColumn id="9" xr3:uid="{6122E1EE-C11B-4C29-8053-6FDF91DA7754}" name="תשואה לפידיון" dataDxfId="112"/>
    <tableColumn id="10" xr3:uid="{CDF8DB37-CDA5-4D08-885C-E01810E24BEC}" name="ערך נקוב****" dataDxfId="111"/>
    <tableColumn id="11" xr3:uid="{C7292A9B-7C66-48BF-A2AB-B45EDC16FF32}" name="שער***" dataDxfId="110"/>
    <tableColumn id="12" xr3:uid="{4951D1E8-1B61-4DFD-85E0-60F0FF5DAAC6}" name="שווי הוגן" dataDxfId="109"/>
    <tableColumn id="13" xr3:uid="{EF1D10FC-2296-4799-B389-0EC5BE1AF8D9}" name="שעור מנכסי אפיק ההשקעה" dataDxfId="108"/>
    <tableColumn id="14" xr3:uid="{5DA0AADB-220D-42D4-9E7C-3056034AF1CA}" name="שעור מסך נכסי השקעה**" dataDxfId="10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42A323C-64CC-4792-975B-7CA109369C2B}" name="RowTitleRegion1.a1.b4.1" displayName="_RowTitleRegion1.a1.b4.1_20" ref="A1:B4" totalsRowShown="0" headerRowDxfId="106" dataDxfId="105" tableBorderDxfId="104" headerRowCellStyle="Normal_2007-16618" dataCellStyle="Normal_2007-16618">
  <autoFilter ref="A1:B4" xr:uid="{942A323C-64CC-4792-975B-7CA109369C2B}">
    <filterColumn colId="0" hiddenButton="1"/>
    <filterColumn colId="1" hiddenButton="1"/>
  </autoFilter>
  <tableColumns count="2">
    <tableColumn id="1" xr3:uid="{5B674C16-2BA1-4177-B417-69B323119156}" name="תאריך הדיווח" dataDxfId="103" dataCellStyle="Normal_2007-16618"/>
    <tableColumn id="2" xr3:uid="{DEA11CDA-FD97-4E83-ADDB-72BDFB6B358E}" name="31/12/2023" dataDxfId="102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B5324F5-65F1-4035-8F34-61606F7A9C50}" name="TitleRegion1.a5.i8.1" displayName="TitleRegion1.a5.i8.1" ref="A5:I8" totalsRowShown="0" headerRowDxfId="101" headerRowBorderDxfId="100">
  <autoFilter ref="A5:I8" xr:uid="{8B5324F5-65F1-4035-8F34-61606F7A9C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AED9339-90A0-43E9-A6A9-D086F4F40327}" name="שם המנפיק/שם נייר ערך"/>
    <tableColumn id="2" xr3:uid="{8F8C8BB1-8266-4E49-A875-B9489915311F}" name="תאריך שערוך אחרון"/>
    <tableColumn id="3" xr3:uid="{AD85ABF6-CF57-4774-9156-5F10821F0FDE}" name="אופי הנכס"/>
    <tableColumn id="4" xr3:uid="{47F7BD14-5199-4A8B-9AE1-06D542AAF6F6}" name="שעור תשואה במהלך התקופה"/>
    <tableColumn id="5" xr3:uid="{0B4C400E-83F4-4180-99F3-50937A1E251C}" name="סוג מטבע"/>
    <tableColumn id="6" xr3:uid="{9F187282-874D-447B-AB06-8AF816D0524D}" name="שווי משוערך"/>
    <tableColumn id="7" xr3:uid="{DEDA03CC-C5DC-462A-B5BA-54FABA164F30}" name="שעור מנכסי אפיק ההשקעה"/>
    <tableColumn id="8" xr3:uid="{F9B46C9E-BAD5-4BC0-9AA4-15289A75492A}" name="שעור מסך נכסי השקעה"/>
    <tableColumn id="9" xr3:uid="{EA2C24C6-0515-40F9-97A9-F59DA3E5B4AA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E26CF9E-D086-482E-A064-A6EE30CB0399}" name="RowTitleRegion1.a1.b4.1" displayName="_RowTitleRegion1.a1.b4.1_21" ref="A1:B4" totalsRowShown="0" headerRowDxfId="99" dataDxfId="98" tableBorderDxfId="97" headerRowCellStyle="Normal_2007-16618" dataCellStyle="Normal_2007-16618">
  <autoFilter ref="A1:B4" xr:uid="{3E26CF9E-D086-482E-A064-A6EE30CB0399}">
    <filterColumn colId="0" hiddenButton="1"/>
    <filterColumn colId="1" hiddenButton="1"/>
  </autoFilter>
  <tableColumns count="2">
    <tableColumn id="1" xr3:uid="{4248A718-C08F-4C92-8F2E-963F42C76564}" name="תאריך הדיווח" dataDxfId="96" dataCellStyle="Normal_2007-16618"/>
    <tableColumn id="2" xr3:uid="{BA7AB6B1-AED3-4D93-AE8C-F140ED329DAA}" name="31/12/2023" dataDxfId="95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060D5C5-C3DD-446D-A24C-F8A056933D28}" name="TitleRegion1.a5.j8.1" displayName="TitleRegion1.a5.j8.1" ref="A5:J8" totalsRowShown="0" headerRowDxfId="94" headerRowBorderDxfId="93">
  <autoFilter ref="A5:J8" xr:uid="{A060D5C5-C3DD-446D-A24C-F8A056933D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756E437-9C94-4F1C-B32D-1D1ECE6F410A}" name="שם המנפיק/שם נייר ערך"/>
    <tableColumn id="2" xr3:uid="{69FCF4C8-E637-407A-88FA-7684A9D6F0D6}" name="מספר מנפיק"/>
    <tableColumn id="3" xr3:uid="{E4C944C1-79ED-4EFC-B2D3-E9E2C29F7ECA}" name="דירוג"/>
    <tableColumn id="4" xr3:uid="{A17549B1-4A1D-4037-8254-D89D10BCF730}" name="שם המדרג"/>
    <tableColumn id="5" xr3:uid="{46E45D8B-1D7B-4ABA-9977-384E969DB974}" name="שעור הריבית"/>
    <tableColumn id="6" xr3:uid="{D1E3A01D-4289-4EA0-AFB1-C2E6DF07812A}" name="סוג מטבע"/>
    <tableColumn id="7" xr3:uid="{FC1E31A6-89A7-4597-80E8-63C7D3044A0C}" name="תשואה לפדיון"/>
    <tableColumn id="8" xr3:uid="{572AA013-F5A4-41BF-8C6F-9495CB166FFC}" name="שווי הוגן"/>
    <tableColumn id="9" xr3:uid="{C0D1EA0E-0BD3-4E72-A0D1-B2626A50EA49}" name="שעור מנכסי אפיק ההשקעה"/>
    <tableColumn id="10" xr3:uid="{821366FF-5C75-443B-A79F-C9399356B08D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3A7A8CC-B2F8-4229-90B1-5F45BFBD025D}" name="RowTitleRegion1.a1.b4.1" displayName="_RowTitleRegion1.a1.b4.1_22" ref="A1:B4" totalsRowShown="0" headerRowDxfId="92" dataDxfId="91" tableBorderDxfId="90" headerRowCellStyle="Normal_2007-16618" dataCellStyle="Normal_2007-16618">
  <autoFilter ref="A1:B4" xr:uid="{93A7A8CC-B2F8-4229-90B1-5F45BFBD025D}">
    <filterColumn colId="0" hiddenButton="1"/>
    <filterColumn colId="1" hiddenButton="1"/>
  </autoFilter>
  <tableColumns count="2">
    <tableColumn id="1" xr3:uid="{F28E1EAD-50B1-40DE-B3EB-A88D286251D8}" name="תאריך הדיווח" dataDxfId="89" dataCellStyle="Normal_2007-16618"/>
    <tableColumn id="2" xr3:uid="{FF0C57CC-79D2-49C8-B6BF-49892EB45BA5}" name="31/12/2023" dataDxfId="88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95F3B74-4D9A-40F7-97E7-018567E4E078}" name="TitleRegion1.a5.j8.1" displayName="TitleRegion1.a5.j8.1_" ref="A5:J8" totalsRowShown="0" headerRowDxfId="87" headerRowBorderDxfId="86">
  <autoFilter ref="A5:J8" xr:uid="{F95F3B74-4D9A-40F7-97E7-018567E4E0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7CB8449-FAFF-4E8D-A5EE-9A070ED7D638}" name="שם המנפיק/שם נייר ערך"/>
    <tableColumn id="2" xr3:uid="{8CF2C16B-FE50-47DD-8C9B-4F56B6FF7B95}" name="מספר ני&quot;ע"/>
    <tableColumn id="3" xr3:uid="{7B84B0A9-0B7C-4058-A74B-D8B098BC9B7D}" name="דירוג"/>
    <tableColumn id="4" xr3:uid="{C2745D59-6B5C-4B92-BB01-246C74790621}" name="שם המדרג"/>
    <tableColumn id="5" xr3:uid="{CCE98618-DD4C-4675-AE77-5DBD9D04AEF9}" name="שעור הריבית"/>
    <tableColumn id="6" xr3:uid="{6331359C-C1AC-49FF-A1ED-8DAA4197FBC7}" name="סוג מטבע"/>
    <tableColumn id="7" xr3:uid="{8F07EEB0-C2AB-469B-AAF6-22618AE7894F}" name="תשואה לפדיון"/>
    <tableColumn id="8" xr3:uid="{4F0C15C3-9F58-4552-B5BD-C6BAEBF6440B}" name="שווי הוגן"/>
    <tableColumn id="9" xr3:uid="{5CD8A127-514B-4068-BD3E-ED176883ABA7}" name="שעור מנכסי אפיק ההשקעה"/>
    <tableColumn id="10" xr3:uid="{181F7A8F-96BE-4DD0-ACB0-B10AF238DCCD}" name="שעור מסך נכסי השקעה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D587F0D-DC57-4FA1-9BA9-605154236E78}" name="RowTitleRegion1.a1.b4.1" displayName="_RowTitleRegion1.a1.b4.1_23" ref="A1:B4" totalsRowShown="0" headerRowDxfId="85" dataDxfId="84" tableBorderDxfId="83" headerRowCellStyle="Normal_2007-16618" dataCellStyle="Normal_2007-16618">
  <autoFilter ref="A1:B4" xr:uid="{2D587F0D-DC57-4FA1-9BA9-605154236E78}">
    <filterColumn colId="0" hiddenButton="1"/>
    <filterColumn colId="1" hiddenButton="1"/>
  </autoFilter>
  <tableColumns count="2">
    <tableColumn id="1" xr3:uid="{604DF8FC-CA77-4441-8D37-CB9AB8659DEA}" name="תאריך הדיווח" dataDxfId="82" dataCellStyle="Normal_2007-16618"/>
    <tableColumn id="2" xr3:uid="{B325B693-6088-4322-AFF0-B7DDE9C7DB23}" name="31/12/2023" dataDxfId="81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6A75454-9392-427C-9B28-DF8096CDCAA8}" name="TitleRegion1.a5.c8.1" displayName="TitleRegion1.a5.c8.1" ref="A5:C8" totalsRowShown="0" headerRowBorderDxfId="80">
  <autoFilter ref="A5:C8" xr:uid="{76A75454-9392-427C-9B28-DF8096CDCAA8}">
    <filterColumn colId="0" hiddenButton="1"/>
    <filterColumn colId="1" hiddenButton="1"/>
    <filterColumn colId="2" hiddenButton="1"/>
  </autoFilter>
  <tableColumns count="3">
    <tableColumn id="1" xr3:uid="{D7169E8C-6AAE-4960-BEDB-A0794F5C6751}" name="שם המנפיק/שם נייר ערך"/>
    <tableColumn id="2" xr3:uid="{EF4ED9FA-E0E0-475B-8980-FA0E10A0E1EE}" name="סכום ההתחייבות"/>
    <tableColumn id="3" xr3:uid="{174E4BE3-C634-4CF6-9062-15EE4F619967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1BAC8AB-D0C2-449D-AE5C-049486105F1C}" name="RowTitleRegion1.a1.b4.1" displayName="_RowTitleRegion1.a1.b4.1_24" ref="A1:B4" totalsRowShown="0" headerRowDxfId="79" dataDxfId="78" tableBorderDxfId="77" headerRowCellStyle="Normal_2007-16618" dataCellStyle="Normal_2007-16618">
  <autoFilter ref="A1:B4" xr:uid="{61BAC8AB-D0C2-449D-AE5C-049486105F1C}">
    <filterColumn colId="0" hiddenButton="1"/>
    <filterColumn colId="1" hiddenButton="1"/>
  </autoFilter>
  <tableColumns count="2">
    <tableColumn id="1" xr3:uid="{FA3C7F71-39EB-4080-8C26-4379F67F4763}" name="תאריך הדיווח" dataDxfId="76" dataCellStyle="Normal_2007-16618"/>
    <tableColumn id="2" xr3:uid="{EDBE2670-C99F-4D0D-B1C3-56F7BA02C0F5}" name="31/12/2023" dataDxfId="75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14DF8ED-793C-4AC3-BFEE-CF06EFD8D6F9}" name="TitleRegion1.a5.o11.1" displayName="TitleRegion1.a5.o11.1" ref="A5:O11" totalsRowShown="0" headerRowDxfId="74" dataDxfId="72" headerRowBorderDxfId="73" tableBorderDxfId="71">
  <autoFilter ref="A5:O11" xr:uid="{714DF8ED-793C-4AC3-BFEE-CF06EFD8D6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0AE4F5B-1714-4218-9CA1-9A6D1D8EBEE9}" name="שם המנפיק/שם נייר ערך" dataDxfId="70"/>
    <tableColumn id="2" xr3:uid="{9D2D1FA9-9F57-4DD8-96BC-EEB27313D1C5}" name="מספר ני&quot;ע" dataDxfId="69"/>
    <tableColumn id="3" xr3:uid="{57AC8FB3-0E53-4F10-9F1F-41A5643DE3DB}" name="ענף מסחר" dataDxfId="68"/>
    <tableColumn id="4" xr3:uid="{9FBE00B4-F2E6-4E87-820B-B38C71F33C0C}" name="דירוג" dataDxfId="67"/>
    <tableColumn id="5" xr3:uid="{F30C53EE-854B-4DAC-9B3D-706217CEF085}" name="שם מדרג" dataDxfId="66"/>
    <tableColumn id="6" xr3:uid="{CD565EFB-081B-46E4-B2D8-F6BFFD6E4F37}" name="תאריך רכישה" dataDxfId="65"/>
    <tableColumn id="7" xr3:uid="{19D75FDC-91BD-4399-9C4A-90E695E91EC0}" name="מח&quot;מ" dataDxfId="64"/>
    <tableColumn id="8" xr3:uid="{3C83660D-CEE2-4CE0-8B25-0778452BB83E}" name="סוג מטבע" dataDxfId="63"/>
    <tableColumn id="9" xr3:uid="{49108707-440B-460B-B532-14F0A3FF788B}" name="שיעור ריבית" dataDxfId="62"/>
    <tableColumn id="10" xr3:uid="{DF3EEFBC-020B-4243-873F-CD43E82C5E8B}" name="ריבית אפקטיבית" dataDxfId="61"/>
    <tableColumn id="11" xr3:uid="{DF856A49-7DBB-46E7-884C-3E0DBB90A0D7}" name="ערך נקוב ****" dataDxfId="60"/>
    <tableColumn id="12" xr3:uid="{6085551F-F2A3-47CE-B6BF-D21DAC70E100}" name="עלות מתואמת" dataDxfId="59"/>
    <tableColumn id="13" xr3:uid="{F976309C-0B82-4E17-B093-E7408B59847B}" name="שעור מערך נקוב מונפק" dataDxfId="58"/>
    <tableColumn id="14" xr3:uid="{6B84C56D-D363-4789-B236-488C159203B2}" name="שעור מנכסי אפיק ההשקעה" dataDxfId="57"/>
    <tableColumn id="15" xr3:uid="{39270C85-EEAD-41AD-8721-0EB724857253}" name="שעור מסך נכסי השקעה**" dataDxfId="56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FC40996-AECF-4B2B-92E6-1A64E40E417C}" name="RowTitleRegion1.a1.b4.1" displayName="_RowTitleRegion1.a1.b4.1_25" ref="A1:B4" totalsRowShown="0" headerRowDxfId="55" dataDxfId="54" tableBorderDxfId="53" headerRowCellStyle="Normal_2007-16618" dataCellStyle="Normal_2007-16618">
  <autoFilter ref="A1:B4" xr:uid="{EFC40996-AECF-4B2B-92E6-1A64E40E417C}">
    <filterColumn colId="0" hiddenButton="1"/>
    <filterColumn colId="1" hiddenButton="1"/>
  </autoFilter>
  <tableColumns count="2">
    <tableColumn id="1" xr3:uid="{08E04456-44DB-4E4C-A2BF-FDB5327B708F}" name="תאריך הדיווח" dataDxfId="52" dataCellStyle="Normal_2007-16618"/>
    <tableColumn id="2" xr3:uid="{20F4B317-63CD-48D6-B27C-3A92135EE075}" name="31/12/2023" dataDxfId="51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AF06406-91A5-46C4-9BA3-0EC62DBDE19A}" name="TitleRegion1.a5.o11.1" displayName="TitleRegion1.a5.o11.1_" ref="A5:O11" totalsRowShown="0" headerRowDxfId="50" dataDxfId="48" headerRowBorderDxfId="49" tableBorderDxfId="47">
  <autoFilter ref="A5:O11" xr:uid="{9AF06406-91A5-46C4-9BA3-0EC62DBDE1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A29E9FC-02AA-45BC-B1F6-D9235485EF61}" name="שם המנפיק/שם נייר ערך" dataDxfId="46"/>
    <tableColumn id="2" xr3:uid="{979DB32F-2B33-45D9-9D17-63649D10EA52}" name="מספר ני&quot;ע" dataDxfId="45"/>
    <tableColumn id="3" xr3:uid="{02D3D185-802F-4CC6-A676-A9E31B67971E}" name="ענף מסחר" dataDxfId="44"/>
    <tableColumn id="4" xr3:uid="{705B2A29-49F8-422E-AE79-3FDC846B4395}" name="דירוג" dataDxfId="43"/>
    <tableColumn id="5" xr3:uid="{076E6EC0-F619-4920-875B-738904984DC5}" name="שם מדרג" dataDxfId="42"/>
    <tableColumn id="6" xr3:uid="{2E132F75-1EFE-454D-8842-4392F8741050}" name="תאריך רכישה" dataDxfId="41"/>
    <tableColumn id="7" xr3:uid="{0DB2207A-954F-4FA3-8186-7E177A0537BE}" name="מח&quot;מ" dataDxfId="40"/>
    <tableColumn id="8" xr3:uid="{791126A6-F56C-4E90-B89F-B298C0BF1665}" name="סוג מטבע" dataDxfId="39"/>
    <tableColumn id="9" xr3:uid="{9B375DC4-602F-46C6-ADB1-AAB53703CDF5}" name="שיעור ריבית" dataDxfId="38"/>
    <tableColumn id="10" xr3:uid="{1FD1DAEF-5072-4921-94D3-51E222922E4D}" name="ריבית אפקטיבית" dataDxfId="37"/>
    <tableColumn id="11" xr3:uid="{1455E021-4F91-4324-9A91-F12C34343778}" name="ערך נקוב****" dataDxfId="36"/>
    <tableColumn id="12" xr3:uid="{5BCA45D2-2740-4307-9724-F5A628CEEC1F}" name="עלות מתואמת" dataDxfId="35"/>
    <tableColumn id="13" xr3:uid="{0CA8E9CB-4D40-4D8C-BB18-60B88AB64957}" name="שעור מערך נקוב מונפק" dataDxfId="34"/>
    <tableColumn id="14" xr3:uid="{90C3224B-526A-4124-9984-FB615C77C8D4}" name="שעור מנכסי אפיק ההשקעה" dataDxfId="33"/>
    <tableColumn id="15" xr3:uid="{92933DA4-C9DA-46B2-B1B4-BD33B7980DF2}" name="שעור מסך נכסי השקעה**" dataDxfId="3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791339C-D431-41EB-852C-1DCD41718073}" name="RowTitleRegion1.a1.b4.1" displayName="_RowTitleRegion1.a1.b4.1_26" ref="A1:B4" totalsRowShown="0" headerRowDxfId="31" dataDxfId="30" tableBorderDxfId="29" headerRowCellStyle="Normal_2007-16618" dataCellStyle="Normal_2007-16618">
  <autoFilter ref="A1:B4" xr:uid="{C791339C-D431-41EB-852C-1DCD41718073}">
    <filterColumn colId="0" hiddenButton="1"/>
    <filterColumn colId="1" hiddenButton="1"/>
  </autoFilter>
  <tableColumns count="2">
    <tableColumn id="1" xr3:uid="{94D38419-19A2-4E65-AC30-CA210A27F7EF}" name="תאריך הדיווח" dataDxfId="28" dataCellStyle="Normal_2007-16618"/>
    <tableColumn id="2" xr3:uid="{475BE05C-F141-4EF9-BD73-3E3805B07880}" name="31/12/2023" dataDxfId="27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19CD5DF-208C-4A82-B9A5-2368423635CD}" name="TitleRegion1.a5.o11.1" displayName="_TitleRegion1.a5.o11.1" ref="A5:O11" totalsRowShown="0" headerRowDxfId="26" dataDxfId="24" headerRowBorderDxfId="25" tableBorderDxfId="23">
  <autoFilter ref="A5:O11" xr:uid="{819CD5DF-208C-4A82-B9A5-2368423635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1766F86-57D2-44D7-9947-7E91BBDDB771}" name="שם המנפיק/שם נייר ערך" dataDxfId="22"/>
    <tableColumn id="2" xr3:uid="{B3693C41-289E-4BF1-9411-03D24A959766}" name="מספר ני&quot;ע" dataDxfId="21"/>
    <tableColumn id="3" xr3:uid="{B4619572-2DA0-4D53-A701-96A0CC74D2B3}" name="ענף מסחר" dataDxfId="20"/>
    <tableColumn id="4" xr3:uid="{AC962B67-7C92-453D-9DB8-C8F3BEC8E044}" name="דירוג" dataDxfId="19"/>
    <tableColumn id="5" xr3:uid="{20BDF786-4852-42B7-ACE0-0C67D0CEDD85}" name="שם מדרג" dataDxfId="18"/>
    <tableColumn id="6" xr3:uid="{1FDEC3FF-F6EF-40C4-AFAA-18EFC96CE0AC}" name="תאריך רכישה" dataDxfId="17"/>
    <tableColumn id="7" xr3:uid="{B313AD11-DE9F-4303-BA49-821DDF959F28}" name="מח&quot;מ" dataDxfId="16"/>
    <tableColumn id="8" xr3:uid="{C4FB42A6-1985-41F8-9831-859B84737E86}" name="סוג מטבע" dataDxfId="15"/>
    <tableColumn id="9" xr3:uid="{9E108398-3CB8-4014-8EC8-5707E8FEB50E}" name="שיעור ריבית" dataDxfId="14"/>
    <tableColumn id="10" xr3:uid="{ACEDECE7-2667-44FA-B9B1-047A24986219}" name="ריבית אפקטיבית" dataDxfId="13"/>
    <tableColumn id="11" xr3:uid="{41C88C2B-6BAB-4DD0-BEFC-E39C15CC4BFE}" name="ערך נקוב****" dataDxfId="12"/>
    <tableColumn id="12" xr3:uid="{8E42E254-8D38-4EDF-BD18-22710F252D71}" name="עלות מתואמת" dataDxfId="11"/>
    <tableColumn id="13" xr3:uid="{7DEC77C9-88A9-4E19-96BA-FF1E1D906522}" name="שעור מערך נקוב מונפק" dataDxfId="10"/>
    <tableColumn id="14" xr3:uid="{1DAC1E21-C7AE-4F04-A5E2-E992462C66FD}" name="שעור מנכסי אפיק ההשקעה" dataDxfId="9"/>
    <tableColumn id="15" xr3:uid="{A5AC05E2-840D-44E3-B079-D38199E5B5A9}" name="שעור מסך נכסי השקעה**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70.425781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107</v>
      </c>
      <c r="C1" s="36" t="s" vm="1">
        <v>164</v>
      </c>
    </row>
    <row r="2" spans="1:4">
      <c r="B2" s="36" t="s">
        <v>106</v>
      </c>
      <c r="C2" s="36" t="s">
        <v>165</v>
      </c>
    </row>
    <row r="3" spans="1:4">
      <c r="B3" s="36" t="s">
        <v>108</v>
      </c>
      <c r="C3" s="36" t="s">
        <v>166</v>
      </c>
    </row>
    <row r="4" spans="1:4">
      <c r="B4" s="36" t="s">
        <v>109</v>
      </c>
      <c r="C4" s="36">
        <v>8603</v>
      </c>
    </row>
    <row r="5" spans="1:4" ht="18.75">
      <c r="A5" s="92" t="s">
        <v>527</v>
      </c>
      <c r="B5" s="91" t="s">
        <v>116</v>
      </c>
      <c r="C5" s="93" t="s">
        <v>528</v>
      </c>
      <c r="D5" s="94" t="s">
        <v>529</v>
      </c>
    </row>
    <row r="6" spans="1:4" s="9" customFormat="1">
      <c r="A6" s="95" t="s">
        <v>527</v>
      </c>
      <c r="B6" s="96" t="s">
        <v>527</v>
      </c>
      <c r="C6" s="18" t="s">
        <v>82</v>
      </c>
      <c r="D6" s="19" t="s">
        <v>80</v>
      </c>
    </row>
    <row r="7" spans="1:4" s="9" customFormat="1">
      <c r="A7" s="95" t="s">
        <v>527</v>
      </c>
      <c r="B7" s="96" t="s">
        <v>527</v>
      </c>
      <c r="C7" s="20" t="s">
        <v>144</v>
      </c>
      <c r="D7" s="21" t="s">
        <v>19</v>
      </c>
    </row>
    <row r="8" spans="1:4" s="10" customFormat="1" ht="20.25">
      <c r="A8" s="97" t="s">
        <v>527</v>
      </c>
      <c r="B8" s="98" t="s">
        <v>527</v>
      </c>
      <c r="C8" s="14" t="s">
        <v>0</v>
      </c>
      <c r="D8" s="22" t="s">
        <v>1</v>
      </c>
    </row>
    <row r="9" spans="1:4" s="10" customFormat="1" ht="20.25">
      <c r="A9" s="97" t="s">
        <v>527</v>
      </c>
      <c r="B9" s="44" t="s">
        <v>115</v>
      </c>
      <c r="C9" s="79">
        <f>C10+C11+C22+C32+C33+C34+C35+C36</f>
        <v>401.04650946199996</v>
      </c>
      <c r="D9" s="80">
        <f>C9/$C$41</f>
        <v>1</v>
      </c>
    </row>
    <row r="10" spans="1:4">
      <c r="A10" s="32" t="s">
        <v>92</v>
      </c>
      <c r="B10" s="23" t="s">
        <v>117</v>
      </c>
      <c r="C10" s="79">
        <f>מזומנים!I8</f>
        <v>7.8810151289999997</v>
      </c>
      <c r="D10" s="80">
        <f t="shared" ref="D10:D41" si="0">C10/$C$41</f>
        <v>1.9651125101605563E-2</v>
      </c>
    </row>
    <row r="11" spans="1:4">
      <c r="A11" s="92" t="s">
        <v>527</v>
      </c>
      <c r="B11" s="23" t="s">
        <v>118</v>
      </c>
      <c r="C11" s="79">
        <f>SUM(C12:C21)</f>
        <v>145.96107000000001</v>
      </c>
      <c r="D11" s="80">
        <f t="shared" si="0"/>
        <v>0.36395048094497912</v>
      </c>
    </row>
    <row r="12" spans="1:4">
      <c r="A12" s="34" t="s">
        <v>92</v>
      </c>
      <c r="B12" s="24" t="s">
        <v>43</v>
      </c>
      <c r="C12" s="79" vm="2">
        <v>105.00622</v>
      </c>
      <c r="D12" s="80">
        <f t="shared" si="0"/>
        <v>0.26183052968311538</v>
      </c>
    </row>
    <row r="13" spans="1:4">
      <c r="A13" s="34" t="s">
        <v>92</v>
      </c>
      <c r="B13" s="24" t="s">
        <v>44</v>
      </c>
      <c r="C13" s="79">
        <v>0</v>
      </c>
      <c r="D13" s="80">
        <f t="shared" si="0"/>
        <v>0</v>
      </c>
    </row>
    <row r="14" spans="1:4">
      <c r="A14" s="34" t="s">
        <v>92</v>
      </c>
      <c r="B14" s="24" t="s">
        <v>45</v>
      </c>
      <c r="C14" s="79">
        <v>0</v>
      </c>
      <c r="D14" s="80">
        <f t="shared" si="0"/>
        <v>0</v>
      </c>
    </row>
    <row r="15" spans="1:4">
      <c r="A15" s="34" t="s">
        <v>92</v>
      </c>
      <c r="B15" s="24" t="s">
        <v>46</v>
      </c>
      <c r="C15" s="79">
        <v>0</v>
      </c>
      <c r="D15" s="80">
        <f t="shared" si="0"/>
        <v>0</v>
      </c>
    </row>
    <row r="16" spans="1:4">
      <c r="A16" s="34" t="s">
        <v>92</v>
      </c>
      <c r="B16" s="24" t="s">
        <v>157</v>
      </c>
      <c r="C16" s="79" vm="3">
        <v>40.95485</v>
      </c>
      <c r="D16" s="80">
        <f t="shared" si="0"/>
        <v>0.10211995126186371</v>
      </c>
    </row>
    <row r="17" spans="1:4">
      <c r="A17" s="34" t="s">
        <v>92</v>
      </c>
      <c r="B17" s="24" t="s">
        <v>47</v>
      </c>
      <c r="C17" s="79">
        <v>0</v>
      </c>
      <c r="D17" s="80">
        <f t="shared" si="0"/>
        <v>0</v>
      </c>
    </row>
    <row r="18" spans="1:4">
      <c r="A18" s="34" t="s">
        <v>92</v>
      </c>
      <c r="B18" s="24" t="s">
        <v>48</v>
      </c>
      <c r="C18" s="79">
        <v>0</v>
      </c>
      <c r="D18" s="80">
        <f t="shared" si="0"/>
        <v>0</v>
      </c>
    </row>
    <row r="19" spans="1:4">
      <c r="A19" s="34" t="s">
        <v>92</v>
      </c>
      <c r="B19" s="24" t="s">
        <v>49</v>
      </c>
      <c r="C19" s="79">
        <v>0</v>
      </c>
      <c r="D19" s="80">
        <f t="shared" si="0"/>
        <v>0</v>
      </c>
    </row>
    <row r="20" spans="1:4">
      <c r="A20" s="34" t="s">
        <v>92</v>
      </c>
      <c r="B20" s="24" t="s">
        <v>50</v>
      </c>
      <c r="C20" s="79">
        <v>0</v>
      </c>
      <c r="D20" s="80">
        <f t="shared" si="0"/>
        <v>0</v>
      </c>
    </row>
    <row r="21" spans="1:4">
      <c r="A21" s="34" t="s">
        <v>92</v>
      </c>
      <c r="B21" s="24" t="s">
        <v>51</v>
      </c>
      <c r="C21" s="79">
        <v>0</v>
      </c>
      <c r="D21" s="80">
        <f t="shared" si="0"/>
        <v>0</v>
      </c>
    </row>
    <row r="22" spans="1:4">
      <c r="A22" s="92" t="s">
        <v>527</v>
      </c>
      <c r="B22" s="23" t="s">
        <v>119</v>
      </c>
      <c r="C22" s="79">
        <f>SUM(C23:C31)</f>
        <v>247.20442433299996</v>
      </c>
      <c r="D22" s="80">
        <f t="shared" si="0"/>
        <v>0.61639839395341534</v>
      </c>
    </row>
    <row r="23" spans="1:4">
      <c r="A23" s="34" t="s">
        <v>92</v>
      </c>
      <c r="B23" s="24" t="s">
        <v>52</v>
      </c>
      <c r="C23" s="79" vm="4">
        <v>247.12823433299997</v>
      </c>
      <c r="D23" s="80">
        <f t="shared" si="0"/>
        <v>0.61620841598776188</v>
      </c>
    </row>
    <row r="24" spans="1:4">
      <c r="A24" s="34" t="s">
        <v>92</v>
      </c>
      <c r="B24" s="24" t="s">
        <v>53</v>
      </c>
      <c r="C24" s="79">
        <v>0</v>
      </c>
      <c r="D24" s="80">
        <f t="shared" si="0"/>
        <v>0</v>
      </c>
    </row>
    <row r="25" spans="1:4">
      <c r="A25" s="34" t="s">
        <v>92</v>
      </c>
      <c r="B25" s="24" t="s">
        <v>45</v>
      </c>
      <c r="C25" s="79">
        <v>0</v>
      </c>
      <c r="D25" s="80">
        <f t="shared" si="0"/>
        <v>0</v>
      </c>
    </row>
    <row r="26" spans="1:4">
      <c r="A26" s="34" t="s">
        <v>92</v>
      </c>
      <c r="B26" s="24" t="s">
        <v>54</v>
      </c>
      <c r="C26" s="79">
        <v>0</v>
      </c>
      <c r="D26" s="80">
        <f t="shared" si="0"/>
        <v>0</v>
      </c>
    </row>
    <row r="27" spans="1:4">
      <c r="A27" s="34" t="s">
        <v>92</v>
      </c>
      <c r="B27" s="24" t="s">
        <v>55</v>
      </c>
      <c r="C27" s="79">
        <v>0</v>
      </c>
      <c r="D27" s="80">
        <f t="shared" si="0"/>
        <v>0</v>
      </c>
    </row>
    <row r="28" spans="1:4">
      <c r="A28" s="34" t="s">
        <v>92</v>
      </c>
      <c r="B28" s="24" t="s">
        <v>56</v>
      </c>
      <c r="C28" s="79">
        <v>0</v>
      </c>
      <c r="D28" s="80">
        <f t="shared" si="0"/>
        <v>0</v>
      </c>
    </row>
    <row r="29" spans="1:4">
      <c r="A29" s="34" t="s">
        <v>92</v>
      </c>
      <c r="B29" s="24" t="s">
        <v>131</v>
      </c>
      <c r="C29" s="79">
        <v>0</v>
      </c>
      <c r="D29" s="80">
        <f t="shared" si="0"/>
        <v>0</v>
      </c>
    </row>
    <row r="30" spans="1:4">
      <c r="A30" s="34" t="s">
        <v>92</v>
      </c>
      <c r="B30" s="24" t="s">
        <v>77</v>
      </c>
      <c r="C30" s="79" vm="5">
        <v>7.6190000000000008E-2</v>
      </c>
      <c r="D30" s="80">
        <f t="shared" si="0"/>
        <v>1.8997796565343048E-4</v>
      </c>
    </row>
    <row r="31" spans="1:4">
      <c r="A31" s="34" t="s">
        <v>92</v>
      </c>
      <c r="B31" s="24" t="s">
        <v>57</v>
      </c>
      <c r="C31" s="79">
        <v>0</v>
      </c>
      <c r="D31" s="80">
        <f t="shared" si="0"/>
        <v>0</v>
      </c>
    </row>
    <row r="32" spans="1:4">
      <c r="A32" s="34" t="s">
        <v>92</v>
      </c>
      <c r="B32" s="23" t="s">
        <v>120</v>
      </c>
      <c r="C32" s="79">
        <v>0</v>
      </c>
      <c r="D32" s="80">
        <f t="shared" si="0"/>
        <v>0</v>
      </c>
    </row>
    <row r="33" spans="1:4">
      <c r="A33" s="34" t="s">
        <v>92</v>
      </c>
      <c r="B33" s="23" t="s">
        <v>121</v>
      </c>
      <c r="C33" s="79">
        <v>0</v>
      </c>
      <c r="D33" s="80">
        <f t="shared" si="0"/>
        <v>0</v>
      </c>
    </row>
    <row r="34" spans="1:4">
      <c r="A34" s="34" t="s">
        <v>92</v>
      </c>
      <c r="B34" s="23" t="s">
        <v>122</v>
      </c>
      <c r="C34" s="79">
        <v>0</v>
      </c>
      <c r="D34" s="80">
        <f t="shared" si="0"/>
        <v>0</v>
      </c>
    </row>
    <row r="35" spans="1:4">
      <c r="A35" s="34" t="s">
        <v>92</v>
      </c>
      <c r="B35" s="35" t="s">
        <v>123</v>
      </c>
      <c r="C35" s="79">
        <v>0</v>
      </c>
      <c r="D35" s="80">
        <f t="shared" si="0"/>
        <v>0</v>
      </c>
    </row>
    <row r="36" spans="1:4">
      <c r="A36" s="34" t="s">
        <v>92</v>
      </c>
      <c r="B36" s="23" t="s">
        <v>124</v>
      </c>
      <c r="C36" s="79">
        <v>0</v>
      </c>
      <c r="D36" s="80">
        <f t="shared" si="0"/>
        <v>0</v>
      </c>
    </row>
    <row r="37" spans="1:4">
      <c r="A37" s="99" t="s">
        <v>527</v>
      </c>
      <c r="B37" s="45" t="s">
        <v>126</v>
      </c>
      <c r="C37" s="79">
        <f>SUM(C38:C40)</f>
        <v>0</v>
      </c>
      <c r="D37" s="80">
        <f t="shared" si="0"/>
        <v>0</v>
      </c>
    </row>
    <row r="38" spans="1:4">
      <c r="A38" s="34" t="s">
        <v>92</v>
      </c>
      <c r="B38" s="46" t="s">
        <v>127</v>
      </c>
      <c r="C38" s="79">
        <v>0</v>
      </c>
      <c r="D38" s="80">
        <f t="shared" si="0"/>
        <v>0</v>
      </c>
    </row>
    <row r="39" spans="1:4">
      <c r="A39" s="34" t="s">
        <v>92</v>
      </c>
      <c r="B39" s="46" t="s">
        <v>142</v>
      </c>
      <c r="C39" s="79">
        <v>0</v>
      </c>
      <c r="D39" s="80">
        <f t="shared" si="0"/>
        <v>0</v>
      </c>
    </row>
    <row r="40" spans="1:4">
      <c r="A40" s="34" t="s">
        <v>92</v>
      </c>
      <c r="B40" s="46" t="s">
        <v>128</v>
      </c>
      <c r="C40" s="79">
        <v>0</v>
      </c>
      <c r="D40" s="80">
        <f t="shared" si="0"/>
        <v>0</v>
      </c>
    </row>
    <row r="41" spans="1:4">
      <c r="A41" s="92" t="s">
        <v>527</v>
      </c>
      <c r="B41" s="46" t="s">
        <v>58</v>
      </c>
      <c r="C41" s="79">
        <f>C37+C9</f>
        <v>401.04650946199996</v>
      </c>
      <c r="D41" s="80">
        <f t="shared" si="0"/>
        <v>1</v>
      </c>
    </row>
    <row r="42" spans="1:4">
      <c r="A42" s="34" t="s">
        <v>92</v>
      </c>
      <c r="B42" s="46" t="s">
        <v>125</v>
      </c>
      <c r="C42" s="100" t="s">
        <v>527</v>
      </c>
      <c r="D42" s="101" t="s">
        <v>527</v>
      </c>
    </row>
    <row r="43" spans="1:4">
      <c r="A43" s="92" t="s">
        <v>527</v>
      </c>
      <c r="B43" s="5" t="s">
        <v>81</v>
      </c>
      <c r="C43" s="92" t="s">
        <v>527</v>
      </c>
      <c r="D43" s="92" t="s">
        <v>527</v>
      </c>
    </row>
    <row r="44" spans="1:4">
      <c r="A44" s="92" t="s">
        <v>527</v>
      </c>
      <c r="B44" s="102" t="s">
        <v>527</v>
      </c>
      <c r="C44" s="49" t="s">
        <v>114</v>
      </c>
      <c r="D44" s="29" t="s">
        <v>76</v>
      </c>
    </row>
    <row r="45" spans="1:4">
      <c r="A45" s="92" t="s">
        <v>527</v>
      </c>
      <c r="B45" s="102" t="s">
        <v>527</v>
      </c>
      <c r="C45" s="50" t="s">
        <v>0</v>
      </c>
      <c r="D45" s="19" t="s">
        <v>1</v>
      </c>
    </row>
    <row r="46" spans="1:4">
      <c r="A46" s="92" t="s">
        <v>527</v>
      </c>
      <c r="B46" s="102" t="s">
        <v>527</v>
      </c>
      <c r="C46" s="81" t="s">
        <v>97</v>
      </c>
      <c r="D46" s="82" vm="6">
        <v>2.4752999999999998</v>
      </c>
    </row>
    <row r="47" spans="1:4">
      <c r="A47" s="92" t="s">
        <v>527</v>
      </c>
      <c r="B47" s="102" t="s">
        <v>527</v>
      </c>
      <c r="C47" s="81" t="s">
        <v>104</v>
      </c>
      <c r="D47" s="82">
        <v>0.74744976816074182</v>
      </c>
    </row>
    <row r="48" spans="1:4">
      <c r="A48" s="92" t="s">
        <v>527</v>
      </c>
      <c r="B48" s="102" t="s">
        <v>527</v>
      </c>
      <c r="C48" s="81" t="s">
        <v>101</v>
      </c>
      <c r="D48" s="82" vm="7">
        <v>2.7391000000000001</v>
      </c>
    </row>
    <row r="49" spans="1:4">
      <c r="A49" s="92" t="s">
        <v>527</v>
      </c>
      <c r="B49" s="103" t="s">
        <v>527</v>
      </c>
      <c r="C49" s="81" t="s">
        <v>499</v>
      </c>
      <c r="D49" s="82" vm="8">
        <v>4.3135000000000003</v>
      </c>
    </row>
    <row r="50" spans="1:4">
      <c r="A50" s="92" t="s">
        <v>527</v>
      </c>
      <c r="B50" s="102" t="s">
        <v>527</v>
      </c>
      <c r="C50" s="81" t="s">
        <v>95</v>
      </c>
      <c r="D50" s="82" vm="9">
        <v>4.0115999999999996</v>
      </c>
    </row>
    <row r="51" spans="1:4">
      <c r="A51" s="92" t="s">
        <v>527</v>
      </c>
      <c r="B51" s="102" t="s">
        <v>527</v>
      </c>
      <c r="C51" s="81" t="s">
        <v>96</v>
      </c>
      <c r="D51" s="82" vm="10">
        <v>4.6208999999999998</v>
      </c>
    </row>
    <row r="52" spans="1:4">
      <c r="A52" s="92" t="s">
        <v>527</v>
      </c>
      <c r="B52" s="102" t="s">
        <v>527</v>
      </c>
      <c r="C52" s="81" t="s">
        <v>98</v>
      </c>
      <c r="D52" s="82">
        <v>0.46448192400783739</v>
      </c>
    </row>
    <row r="53" spans="1:4">
      <c r="A53" s="92" t="s">
        <v>527</v>
      </c>
      <c r="B53" s="102" t="s">
        <v>527</v>
      </c>
      <c r="C53" s="81" t="s">
        <v>102</v>
      </c>
      <c r="D53" s="82">
        <v>2.5637E-2</v>
      </c>
    </row>
    <row r="54" spans="1:4">
      <c r="A54" s="92" t="s">
        <v>527</v>
      </c>
      <c r="B54" s="102" t="s">
        <v>527</v>
      </c>
      <c r="C54" s="81" t="s">
        <v>103</v>
      </c>
      <c r="D54" s="82">
        <v>0.2137704222363675</v>
      </c>
    </row>
    <row r="55" spans="1:4">
      <c r="A55" s="92" t="s">
        <v>527</v>
      </c>
      <c r="B55" s="102" t="s">
        <v>527</v>
      </c>
      <c r="C55" s="81" t="s">
        <v>100</v>
      </c>
      <c r="D55" s="82" vm="11">
        <v>0.53820000000000001</v>
      </c>
    </row>
    <row r="56" spans="1:4">
      <c r="A56" s="92" t="s">
        <v>527</v>
      </c>
      <c r="B56" s="102" t="s">
        <v>527</v>
      </c>
      <c r="C56" s="81" t="s">
        <v>500</v>
      </c>
      <c r="D56" s="82">
        <v>2.2929893999999997</v>
      </c>
    </row>
    <row r="57" spans="1:4">
      <c r="A57" s="92" t="s">
        <v>527</v>
      </c>
      <c r="B57" s="102" t="s">
        <v>527</v>
      </c>
      <c r="C57" s="81" t="s">
        <v>99</v>
      </c>
      <c r="D57" s="82" vm="12">
        <v>0.36270000000000002</v>
      </c>
    </row>
    <row r="58" spans="1:4">
      <c r="A58" s="92" t="s">
        <v>527</v>
      </c>
      <c r="B58" s="102" t="s">
        <v>527</v>
      </c>
      <c r="C58" s="81" t="s">
        <v>93</v>
      </c>
      <c r="D58" s="82" vm="13">
        <v>3.6269999999999998</v>
      </c>
    </row>
    <row r="59" spans="1:4">
      <c r="A59" s="92" t="s">
        <v>527</v>
      </c>
      <c r="B59" s="102" t="s">
        <v>527</v>
      </c>
      <c r="C59" s="81" t="s">
        <v>105</v>
      </c>
      <c r="D59" s="82" vm="14">
        <v>0.19539999999999999</v>
      </c>
    </row>
    <row r="60" spans="1:4">
      <c r="A60" s="92" t="s">
        <v>527</v>
      </c>
      <c r="B60" s="102" t="s">
        <v>527</v>
      </c>
      <c r="C60" s="81" t="s">
        <v>501</v>
      </c>
      <c r="D60" s="82" vm="15">
        <v>0.35589999999999999</v>
      </c>
    </row>
    <row r="61" spans="1:4">
      <c r="A61" s="92" t="s">
        <v>527</v>
      </c>
      <c r="B61" s="102" t="s">
        <v>527</v>
      </c>
      <c r="C61" s="81" t="s">
        <v>502</v>
      </c>
      <c r="D61" s="82">
        <v>4.0537957812358541E-2</v>
      </c>
    </row>
    <row r="62" spans="1:4">
      <c r="A62" s="92" t="s">
        <v>527</v>
      </c>
      <c r="B62" s="102" t="s">
        <v>527</v>
      </c>
      <c r="C62" s="81" t="s">
        <v>503</v>
      </c>
      <c r="D62" s="82">
        <v>0.51084507042253524</v>
      </c>
    </row>
    <row r="63" spans="1:4">
      <c r="A63" s="92" t="s">
        <v>527</v>
      </c>
      <c r="B63" s="102" t="s">
        <v>527</v>
      </c>
      <c r="C63" s="81" t="s">
        <v>94</v>
      </c>
      <c r="D63" s="82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70.425781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164</v>
      </c>
    </row>
    <row r="2" spans="1:11">
      <c r="A2" s="36" t="s">
        <v>106</v>
      </c>
      <c r="B2" s="36" t="s">
        <v>165</v>
      </c>
    </row>
    <row r="3" spans="1:11">
      <c r="A3" s="36" t="s">
        <v>108</v>
      </c>
      <c r="B3" s="36" t="s">
        <v>166</v>
      </c>
    </row>
    <row r="4" spans="1:11">
      <c r="A4" s="36" t="s">
        <v>109</v>
      </c>
      <c r="B4" s="36">
        <v>8603</v>
      </c>
    </row>
    <row r="5" spans="1:11" s="3" customFormat="1">
      <c r="A5" s="53" t="s">
        <v>86</v>
      </c>
      <c r="B5" s="39" t="s">
        <v>30</v>
      </c>
      <c r="C5" s="39" t="s">
        <v>88</v>
      </c>
      <c r="D5" s="39" t="s">
        <v>14</v>
      </c>
      <c r="E5" s="39" t="s">
        <v>41</v>
      </c>
      <c r="F5" s="39" t="s">
        <v>74</v>
      </c>
      <c r="G5" s="39" t="s">
        <v>16</v>
      </c>
      <c r="H5" s="39" t="s">
        <v>18</v>
      </c>
      <c r="I5" s="39" t="s">
        <v>39</v>
      </c>
      <c r="J5" s="39" t="s">
        <v>110</v>
      </c>
      <c r="K5" s="41" t="s">
        <v>111</v>
      </c>
    </row>
    <row r="6" spans="1:11" s="3" customFormat="1">
      <c r="A6" s="104" t="s">
        <v>527</v>
      </c>
      <c r="B6" s="105" t="s">
        <v>527</v>
      </c>
      <c r="C6" s="105" t="s">
        <v>527</v>
      </c>
      <c r="D6" s="105" t="s">
        <v>527</v>
      </c>
      <c r="E6" s="105" t="s">
        <v>527</v>
      </c>
      <c r="F6" s="105" t="s">
        <v>527</v>
      </c>
      <c r="G6" s="12" t="s">
        <v>19</v>
      </c>
      <c r="H6" s="12" t="s">
        <v>19</v>
      </c>
      <c r="I6" s="12" t="s">
        <v>144</v>
      </c>
      <c r="J6" s="12" t="s">
        <v>19</v>
      </c>
      <c r="K6" s="13" t="s">
        <v>19</v>
      </c>
    </row>
    <row r="7" spans="1:11" s="4" customFormat="1" ht="20.25">
      <c r="A7" s="106" t="s">
        <v>527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29</v>
      </c>
      <c r="B8" s="107" t="s">
        <v>527</v>
      </c>
      <c r="C8" s="107" t="s">
        <v>527</v>
      </c>
      <c r="D8" s="107" t="s">
        <v>527</v>
      </c>
      <c r="E8" s="107" t="s">
        <v>527</v>
      </c>
      <c r="F8" s="107" t="s">
        <v>527</v>
      </c>
      <c r="G8" s="107" t="s">
        <v>527</v>
      </c>
      <c r="H8" s="107" t="s">
        <v>527</v>
      </c>
      <c r="I8" s="60">
        <f>I9</f>
        <v>7.8810151289999997</v>
      </c>
      <c r="J8" s="61">
        <f>IFERROR(I8/$I$8,0)</f>
        <v>1</v>
      </c>
      <c r="K8" s="61">
        <f>I8/'סכום נכסי הקרן'!$C$41</f>
        <v>1.9651125101605563E-2</v>
      </c>
    </row>
    <row r="9" spans="1:11">
      <c r="A9" s="68" t="s">
        <v>138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60">
        <f>I10+I15</f>
        <v>7.8810151289999997</v>
      </c>
      <c r="J9" s="61">
        <f t="shared" ref="J9:J20" si="0">IFERROR(I9/$I$8,0)</f>
        <v>1</v>
      </c>
      <c r="K9" s="61">
        <f>I9/'סכום נכסי הקרן'!$C$41</f>
        <v>1.9651125101605563E-2</v>
      </c>
    </row>
    <row r="10" spans="1:11">
      <c r="A10" s="69" t="s">
        <v>27</v>
      </c>
      <c r="B10" s="108" t="s">
        <v>527</v>
      </c>
      <c r="C10" s="108" t="s">
        <v>527</v>
      </c>
      <c r="D10" s="108" t="s">
        <v>527</v>
      </c>
      <c r="E10" s="108" t="s">
        <v>527</v>
      </c>
      <c r="F10" s="108" t="s">
        <v>527</v>
      </c>
      <c r="G10" s="108" t="s">
        <v>527</v>
      </c>
      <c r="H10" s="108" t="s">
        <v>527</v>
      </c>
      <c r="I10" s="63">
        <f>SUM(I11:I13)</f>
        <v>4.6765151290000002</v>
      </c>
      <c r="J10" s="64">
        <f t="shared" si="0"/>
        <v>0.59338994437298975</v>
      </c>
      <c r="K10" s="64">
        <f>I10/'סכום נכסי הקרן'!$C$41</f>
        <v>1.1660780030908386E-2</v>
      </c>
    </row>
    <row r="11" spans="1:11">
      <c r="A11" s="59" t="s">
        <v>504</v>
      </c>
      <c r="B11" s="54">
        <v>34810000</v>
      </c>
      <c r="C11" s="54">
        <v>10</v>
      </c>
      <c r="D11" s="54" t="s">
        <v>507</v>
      </c>
      <c r="E11" s="54" t="s">
        <v>505</v>
      </c>
      <c r="F11" s="66" t="s">
        <v>94</v>
      </c>
      <c r="G11" s="109" t="s">
        <v>527</v>
      </c>
      <c r="H11" s="109" t="s">
        <v>527</v>
      </c>
      <c r="I11" s="60">
        <v>3.7451289999999998E-3</v>
      </c>
      <c r="J11" s="61">
        <f t="shared" si="0"/>
        <v>4.7520895959442331E-4</v>
      </c>
      <c r="K11" s="61">
        <f>I11/'סכום נכסי הקרן'!$C$41</f>
        <v>9.338390714393835E-6</v>
      </c>
    </row>
    <row r="12" spans="1:11">
      <c r="A12" s="59" t="s">
        <v>504</v>
      </c>
      <c r="B12" s="54">
        <v>34110000</v>
      </c>
      <c r="C12" s="54">
        <v>10</v>
      </c>
      <c r="D12" s="54" t="s">
        <v>507</v>
      </c>
      <c r="E12" s="54" t="s">
        <v>505</v>
      </c>
      <c r="F12" s="66" t="s">
        <v>94</v>
      </c>
      <c r="G12" s="109" t="s">
        <v>527</v>
      </c>
      <c r="H12" s="109" t="s">
        <v>527</v>
      </c>
      <c r="I12" s="60">
        <v>4.5727700000000002</v>
      </c>
      <c r="J12" s="61">
        <f t="shared" si="0"/>
        <v>0.58022601468857049</v>
      </c>
      <c r="K12" s="61">
        <f>I12/'סכום נכסי הקרן'!$C$41</f>
        <v>1.1402094001851125E-2</v>
      </c>
    </row>
    <row r="13" spans="1:11">
      <c r="A13" s="59" t="s">
        <v>506</v>
      </c>
      <c r="B13" s="54">
        <v>30026000</v>
      </c>
      <c r="C13" s="54">
        <v>26</v>
      </c>
      <c r="D13" s="54" t="s">
        <v>507</v>
      </c>
      <c r="E13" s="54" t="s">
        <v>505</v>
      </c>
      <c r="F13" s="66" t="s">
        <v>94</v>
      </c>
      <c r="G13" s="109" t="s">
        <v>527</v>
      </c>
      <c r="H13" s="109" t="s">
        <v>527</v>
      </c>
      <c r="I13" s="60">
        <v>0.1</v>
      </c>
      <c r="J13" s="61">
        <f t="shared" si="0"/>
        <v>1.2688720724824789E-2</v>
      </c>
      <c r="K13" s="61">
        <f>I13/'סכום נכסי הקרן'!$C$41</f>
        <v>2.4934763834286714E-4</v>
      </c>
    </row>
    <row r="14" spans="1:11">
      <c r="A14" s="110" t="s">
        <v>527</v>
      </c>
      <c r="B14" s="107" t="s">
        <v>527</v>
      </c>
      <c r="C14" s="107" t="s">
        <v>527</v>
      </c>
      <c r="D14" s="107" t="s">
        <v>527</v>
      </c>
      <c r="E14" s="107" t="s">
        <v>527</v>
      </c>
      <c r="F14" s="107" t="s">
        <v>527</v>
      </c>
      <c r="G14" s="107" t="s">
        <v>527</v>
      </c>
      <c r="H14" s="107" t="s">
        <v>527</v>
      </c>
      <c r="I14" s="107" t="s">
        <v>527</v>
      </c>
      <c r="J14" s="107" t="s">
        <v>527</v>
      </c>
      <c r="K14" s="107" t="s">
        <v>527</v>
      </c>
    </row>
    <row r="15" spans="1:11">
      <c r="A15" s="69" t="s">
        <v>28</v>
      </c>
      <c r="B15" s="108" t="s">
        <v>527</v>
      </c>
      <c r="C15" s="108" t="s">
        <v>527</v>
      </c>
      <c r="D15" s="108" t="s">
        <v>527</v>
      </c>
      <c r="E15" s="108" t="s">
        <v>527</v>
      </c>
      <c r="F15" s="108" t="s">
        <v>527</v>
      </c>
      <c r="G15" s="107" t="s">
        <v>527</v>
      </c>
      <c r="H15" s="107" t="s">
        <v>527</v>
      </c>
      <c r="I15" s="63">
        <f>SUM(I16:I20)</f>
        <v>3.2044999999999995</v>
      </c>
      <c r="J15" s="64">
        <f t="shared" si="0"/>
        <v>0.4066100556270103</v>
      </c>
      <c r="K15" s="64">
        <f>I15/'סכום נכסי הקרן'!$C$41</f>
        <v>7.9903450706971749E-3</v>
      </c>
    </row>
    <row r="16" spans="1:11">
      <c r="A16" s="59" t="s">
        <v>504</v>
      </c>
      <c r="B16" s="54">
        <v>32010000</v>
      </c>
      <c r="C16" s="54">
        <v>10</v>
      </c>
      <c r="D16" s="54" t="s">
        <v>507</v>
      </c>
      <c r="E16" s="54" t="s">
        <v>505</v>
      </c>
      <c r="F16" s="66" t="s">
        <v>95</v>
      </c>
      <c r="G16" s="109" t="s">
        <v>527</v>
      </c>
      <c r="H16" s="109" t="s">
        <v>527</v>
      </c>
      <c r="I16" s="60">
        <v>6.6229999999999997E-2</v>
      </c>
      <c r="J16" s="61">
        <f t="shared" si="0"/>
        <v>8.4037397360514562E-3</v>
      </c>
      <c r="K16" s="61">
        <f>I16/'סכום נכסי הקרן'!$C$41</f>
        <v>1.6514294087448088E-4</v>
      </c>
    </row>
    <row r="17" spans="1:11">
      <c r="A17" s="59" t="s">
        <v>504</v>
      </c>
      <c r="B17" s="54">
        <v>31110000</v>
      </c>
      <c r="C17" s="54">
        <v>10</v>
      </c>
      <c r="D17" s="54" t="s">
        <v>507</v>
      </c>
      <c r="E17" s="54" t="s">
        <v>505</v>
      </c>
      <c r="F17" s="66" t="s">
        <v>101</v>
      </c>
      <c r="G17" s="109" t="s">
        <v>527</v>
      </c>
      <c r="H17" s="109" t="s">
        <v>527</v>
      </c>
      <c r="I17" s="60">
        <v>0.21858000000000002</v>
      </c>
      <c r="J17" s="61">
        <f t="shared" si="0"/>
        <v>2.7735005760322024E-2</v>
      </c>
      <c r="K17" s="61">
        <f>I17/'סכום נכסי הקרן'!$C$41</f>
        <v>5.4502406788983901E-4</v>
      </c>
    </row>
    <row r="18" spans="1:11">
      <c r="A18" s="59" t="s">
        <v>504</v>
      </c>
      <c r="B18" s="54">
        <v>31210000</v>
      </c>
      <c r="C18" s="54">
        <v>10</v>
      </c>
      <c r="D18" s="54" t="s">
        <v>507</v>
      </c>
      <c r="E18" s="54" t="s">
        <v>505</v>
      </c>
      <c r="F18" s="66" t="s">
        <v>97</v>
      </c>
      <c r="G18" s="109" t="s">
        <v>527</v>
      </c>
      <c r="H18" s="109" t="s">
        <v>527</v>
      </c>
      <c r="I18" s="60">
        <v>0.20122000000000001</v>
      </c>
      <c r="J18" s="61">
        <f t="shared" si="0"/>
        <v>2.553224384249244E-2</v>
      </c>
      <c r="K18" s="61">
        <f>I18/'סכום נכסי הקרן'!$C$41</f>
        <v>5.0173731787351726E-4</v>
      </c>
    </row>
    <row r="19" spans="1:11">
      <c r="A19" s="59" t="s">
        <v>504</v>
      </c>
      <c r="B19" s="54">
        <v>31710000</v>
      </c>
      <c r="C19" s="54">
        <v>10</v>
      </c>
      <c r="D19" s="54" t="s">
        <v>507</v>
      </c>
      <c r="E19" s="54" t="s">
        <v>505</v>
      </c>
      <c r="F19" s="66" t="s">
        <v>102</v>
      </c>
      <c r="G19" s="109" t="s">
        <v>527</v>
      </c>
      <c r="H19" s="109" t="s">
        <v>527</v>
      </c>
      <c r="I19" s="60">
        <v>0.17623</v>
      </c>
      <c r="J19" s="61">
        <f t="shared" si="0"/>
        <v>2.2361332533358723E-2</v>
      </c>
      <c r="K19" s="61">
        <f>I19/'סכום נכסי הקרן'!$C$41</f>
        <v>4.3942534305163469E-4</v>
      </c>
    </row>
    <row r="20" spans="1:11">
      <c r="A20" s="59" t="s">
        <v>504</v>
      </c>
      <c r="B20" s="54">
        <v>34010000</v>
      </c>
      <c r="C20" s="54">
        <v>10</v>
      </c>
      <c r="D20" s="54" t="s">
        <v>507</v>
      </c>
      <c r="E20" s="54" t="s">
        <v>505</v>
      </c>
      <c r="F20" s="66" t="s">
        <v>93</v>
      </c>
      <c r="G20" s="109" t="s">
        <v>527</v>
      </c>
      <c r="H20" s="109" t="s">
        <v>527</v>
      </c>
      <c r="I20" s="60">
        <v>2.5422399999999996</v>
      </c>
      <c r="J20" s="61">
        <f t="shared" si="0"/>
        <v>0.32257773375478566</v>
      </c>
      <c r="K20" s="61">
        <f>I20/'סכום נכסי הקרן'!$C$41</f>
        <v>6.3390154010077035E-3</v>
      </c>
    </row>
    <row r="21" spans="1:11">
      <c r="A21" s="110" t="s">
        <v>527</v>
      </c>
      <c r="B21" s="107" t="s">
        <v>527</v>
      </c>
      <c r="C21" s="107" t="s">
        <v>527</v>
      </c>
      <c r="D21" s="107" t="s">
        <v>527</v>
      </c>
      <c r="E21" s="107" t="s">
        <v>527</v>
      </c>
      <c r="F21" s="107" t="s">
        <v>527</v>
      </c>
      <c r="G21" s="107" t="s">
        <v>527</v>
      </c>
      <c r="H21" s="107" t="s">
        <v>527</v>
      </c>
      <c r="I21" s="107" t="s">
        <v>527</v>
      </c>
      <c r="J21" s="107" t="s">
        <v>527</v>
      </c>
      <c r="K21" s="107" t="s">
        <v>527</v>
      </c>
    </row>
    <row r="22" spans="1:11">
      <c r="A22" s="107" t="s">
        <v>527</v>
      </c>
      <c r="B22" s="107" t="s">
        <v>527</v>
      </c>
      <c r="C22" s="107" t="s">
        <v>527</v>
      </c>
      <c r="D22" s="107" t="s">
        <v>527</v>
      </c>
      <c r="E22" s="107" t="s">
        <v>527</v>
      </c>
      <c r="F22" s="107" t="s">
        <v>527</v>
      </c>
      <c r="G22" s="107" t="s">
        <v>527</v>
      </c>
      <c r="H22" s="107" t="s">
        <v>527</v>
      </c>
      <c r="I22" s="107" t="s">
        <v>527</v>
      </c>
      <c r="J22" s="107" t="s">
        <v>527</v>
      </c>
      <c r="K22" s="107" t="s">
        <v>527</v>
      </c>
    </row>
    <row r="23" spans="1:11">
      <c r="A23" s="107" t="s">
        <v>527</v>
      </c>
      <c r="B23" s="107" t="s">
        <v>527</v>
      </c>
      <c r="C23" s="107" t="s">
        <v>527</v>
      </c>
      <c r="D23" s="107" t="s">
        <v>527</v>
      </c>
      <c r="E23" s="107" t="s">
        <v>527</v>
      </c>
      <c r="F23" s="107" t="s">
        <v>527</v>
      </c>
      <c r="G23" s="107" t="s">
        <v>527</v>
      </c>
      <c r="H23" s="107" t="s">
        <v>527</v>
      </c>
      <c r="I23" s="107" t="s">
        <v>527</v>
      </c>
      <c r="J23" s="107" t="s">
        <v>527</v>
      </c>
      <c r="K23" s="107" t="s">
        <v>527</v>
      </c>
    </row>
    <row r="24" spans="1:11">
      <c r="A24" s="83" t="s">
        <v>156</v>
      </c>
      <c r="B24" s="107" t="s">
        <v>527</v>
      </c>
      <c r="C24" s="107" t="s">
        <v>527</v>
      </c>
      <c r="D24" s="107" t="s">
        <v>527</v>
      </c>
      <c r="E24" s="107" t="s">
        <v>527</v>
      </c>
      <c r="F24" s="107" t="s">
        <v>527</v>
      </c>
      <c r="G24" s="107" t="s">
        <v>527</v>
      </c>
      <c r="H24" s="107" t="s">
        <v>527</v>
      </c>
      <c r="I24" s="107" t="s">
        <v>527</v>
      </c>
      <c r="J24" s="107" t="s">
        <v>527</v>
      </c>
      <c r="K24" s="107" t="s">
        <v>527</v>
      </c>
    </row>
    <row r="25" spans="1:11" hidden="1">
      <c r="A25" s="8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</row>
    <row r="122" spans="1:11" hidden="1">
      <c r="C122" s="1"/>
    </row>
    <row r="123" spans="1:11" hidden="1">
      <c r="C123" s="1"/>
    </row>
    <row r="124" spans="1:11" hidden="1">
      <c r="C124" s="1"/>
    </row>
    <row r="125" spans="1:11" hidden="1">
      <c r="C125" s="1"/>
    </row>
    <row r="126" spans="1:11" hidden="1">
      <c r="C126" s="1"/>
    </row>
    <row r="127" spans="1:11" hidden="1">
      <c r="C127" s="1"/>
    </row>
    <row r="128" spans="1:11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0.28515625" style="2" bestFit="1" customWidth="1"/>
    <col min="2" max="2" width="23.4257812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107</v>
      </c>
      <c r="B1" s="36" t="s" vm="1">
        <v>164</v>
      </c>
    </row>
    <row r="2" spans="1:17">
      <c r="A2" s="36" t="s">
        <v>106</v>
      </c>
      <c r="B2" s="36" t="s">
        <v>165</v>
      </c>
    </row>
    <row r="3" spans="1:17">
      <c r="A3" s="36" t="s">
        <v>108</v>
      </c>
      <c r="B3" s="36" t="s">
        <v>166</v>
      </c>
    </row>
    <row r="4" spans="1:17">
      <c r="A4" s="36" t="s">
        <v>109</v>
      </c>
      <c r="B4" s="36">
        <v>8603</v>
      </c>
    </row>
    <row r="5" spans="1:17">
      <c r="A5" s="128" t="s">
        <v>60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17" s="3" customFormat="1">
      <c r="A6" s="37" t="s">
        <v>86</v>
      </c>
      <c r="B6" s="38" t="s">
        <v>30</v>
      </c>
      <c r="C6" s="38" t="s">
        <v>90</v>
      </c>
      <c r="D6" s="38" t="s">
        <v>14</v>
      </c>
      <c r="E6" s="38" t="s">
        <v>41</v>
      </c>
      <c r="F6" s="38" t="s">
        <v>75</v>
      </c>
      <c r="G6" s="38" t="s">
        <v>17</v>
      </c>
      <c r="H6" s="38" t="s">
        <v>74</v>
      </c>
      <c r="I6" s="38" t="s">
        <v>16</v>
      </c>
      <c r="J6" s="38" t="s">
        <v>18</v>
      </c>
      <c r="K6" s="38" t="s">
        <v>141</v>
      </c>
      <c r="L6" s="38" t="s">
        <v>140</v>
      </c>
      <c r="M6" s="38" t="s">
        <v>155</v>
      </c>
      <c r="N6" s="38" t="s">
        <v>39</v>
      </c>
      <c r="O6" s="38" t="s">
        <v>143</v>
      </c>
      <c r="P6" s="38" t="s">
        <v>110</v>
      </c>
      <c r="Q6" s="111" t="s">
        <v>112</v>
      </c>
    </row>
    <row r="7" spans="1:17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26" t="s">
        <v>21</v>
      </c>
      <c r="G7" s="26" t="s">
        <v>20</v>
      </c>
      <c r="H7" s="105" t="s">
        <v>527</v>
      </c>
      <c r="I7" s="26" t="s">
        <v>19</v>
      </c>
      <c r="J7" s="26" t="s">
        <v>19</v>
      </c>
      <c r="K7" s="26" t="s">
        <v>148</v>
      </c>
      <c r="L7" s="105" t="s">
        <v>527</v>
      </c>
      <c r="M7" s="12" t="s">
        <v>144</v>
      </c>
      <c r="N7" s="26" t="s">
        <v>149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06" t="s">
        <v>527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84</v>
      </c>
      <c r="Q8" s="15" t="s">
        <v>85</v>
      </c>
    </row>
    <row r="9" spans="1:17" s="4" customFormat="1" ht="20.25">
      <c r="A9" s="54" t="s">
        <v>24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60">
        <v>11.610772762794433</v>
      </c>
      <c r="H9" s="107" t="s">
        <v>527</v>
      </c>
      <c r="I9" s="107" t="s">
        <v>527</v>
      </c>
      <c r="J9" s="61">
        <v>1.4892357300358016E-2</v>
      </c>
      <c r="K9" s="107" t="s">
        <v>527</v>
      </c>
      <c r="L9" s="107" t="s">
        <v>527</v>
      </c>
      <c r="M9" s="107" t="s">
        <v>527</v>
      </c>
      <c r="N9" s="60">
        <v>105.00622</v>
      </c>
      <c r="O9" s="107" t="s">
        <v>527</v>
      </c>
      <c r="P9" s="61">
        <f>IFERROR(N9/$N$9,0)</f>
        <v>1</v>
      </c>
      <c r="Q9" s="61">
        <f>N9/'סכום נכסי הקרן'!$C$41</f>
        <v>0.26183052968311538</v>
      </c>
    </row>
    <row r="10" spans="1:17">
      <c r="A10" s="55" t="s">
        <v>138</v>
      </c>
      <c r="B10" s="108" t="s">
        <v>527</v>
      </c>
      <c r="C10" s="108" t="s">
        <v>527</v>
      </c>
      <c r="D10" s="108" t="s">
        <v>527</v>
      </c>
      <c r="E10" s="108" t="s">
        <v>527</v>
      </c>
      <c r="F10" s="108" t="s">
        <v>527</v>
      </c>
      <c r="G10" s="63">
        <v>11.610772762794433</v>
      </c>
      <c r="H10" s="108" t="s">
        <v>527</v>
      </c>
      <c r="I10" s="108" t="s">
        <v>527</v>
      </c>
      <c r="J10" s="64">
        <v>1.4892357300358018E-2</v>
      </c>
      <c r="K10" s="108" t="s">
        <v>527</v>
      </c>
      <c r="L10" s="108" t="s">
        <v>527</v>
      </c>
      <c r="M10" s="108" t="s">
        <v>527</v>
      </c>
      <c r="N10" s="63">
        <v>105.00622</v>
      </c>
      <c r="O10" s="108" t="s">
        <v>527</v>
      </c>
      <c r="P10" s="64">
        <f t="shared" ref="P10:P19" si="0">IFERROR(N10/$N$9,0)</f>
        <v>1</v>
      </c>
      <c r="Q10" s="64">
        <f>N10/'סכום נכסי הקרן'!$C$41</f>
        <v>0.26183052968311538</v>
      </c>
    </row>
    <row r="11" spans="1:17">
      <c r="A11" s="56" t="s">
        <v>23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60">
        <v>11.610772762794433</v>
      </c>
      <c r="H11" s="107" t="s">
        <v>527</v>
      </c>
      <c r="I11" s="107" t="s">
        <v>527</v>
      </c>
      <c r="J11" s="61">
        <v>1.4892357300358018E-2</v>
      </c>
      <c r="K11" s="107" t="s">
        <v>527</v>
      </c>
      <c r="L11" s="107" t="s">
        <v>527</v>
      </c>
      <c r="M11" s="107" t="s">
        <v>527</v>
      </c>
      <c r="N11" s="60">
        <v>105.00622</v>
      </c>
      <c r="O11" s="107" t="s">
        <v>527</v>
      </c>
      <c r="P11" s="61">
        <f t="shared" si="0"/>
        <v>1</v>
      </c>
      <c r="Q11" s="61">
        <f>N11/'סכום נכסי הקרן'!$C$41</f>
        <v>0.26183052968311538</v>
      </c>
    </row>
    <row r="12" spans="1:17">
      <c r="A12" s="57" t="s">
        <v>22</v>
      </c>
      <c r="B12" s="108" t="s">
        <v>527</v>
      </c>
      <c r="C12" s="108" t="s">
        <v>527</v>
      </c>
      <c r="D12" s="108" t="s">
        <v>527</v>
      </c>
      <c r="E12" s="108" t="s">
        <v>527</v>
      </c>
      <c r="F12" s="108" t="s">
        <v>527</v>
      </c>
      <c r="G12" s="63">
        <v>11.610772762794433</v>
      </c>
      <c r="H12" s="108" t="s">
        <v>527</v>
      </c>
      <c r="I12" s="108" t="s">
        <v>527</v>
      </c>
      <c r="J12" s="64">
        <v>1.4892357300358018E-2</v>
      </c>
      <c r="K12" s="108" t="s">
        <v>527</v>
      </c>
      <c r="L12" s="108" t="s">
        <v>527</v>
      </c>
      <c r="M12" s="108" t="s">
        <v>527</v>
      </c>
      <c r="N12" s="63">
        <v>105.00622</v>
      </c>
      <c r="O12" s="108" t="s">
        <v>527</v>
      </c>
      <c r="P12" s="64">
        <f t="shared" si="0"/>
        <v>1</v>
      </c>
      <c r="Q12" s="64">
        <f>N12/'סכום נכסי הקרן'!$C$41</f>
        <v>0.26183052968311538</v>
      </c>
    </row>
    <row r="13" spans="1:17">
      <c r="A13" s="58" t="s">
        <v>167</v>
      </c>
      <c r="B13" s="54" t="s">
        <v>168</v>
      </c>
      <c r="C13" s="66" t="s">
        <v>91</v>
      </c>
      <c r="D13" s="54" t="s">
        <v>169</v>
      </c>
      <c r="E13" s="107" t="s">
        <v>527</v>
      </c>
      <c r="F13" s="107" t="s">
        <v>527</v>
      </c>
      <c r="G13" s="60">
        <v>3.37</v>
      </c>
      <c r="H13" s="66" t="s">
        <v>94</v>
      </c>
      <c r="I13" s="67">
        <v>7.4999999999999997E-3</v>
      </c>
      <c r="J13" s="61">
        <v>1.1599999999999999E-2</v>
      </c>
      <c r="K13" s="60">
        <v>800</v>
      </c>
      <c r="L13" s="62">
        <v>111.6</v>
      </c>
      <c r="M13" s="107" t="s">
        <v>527</v>
      </c>
      <c r="N13" s="60">
        <v>0.89280999999999999</v>
      </c>
      <c r="O13" s="61">
        <v>3.8205591106396672E-8</v>
      </c>
      <c r="P13" s="61">
        <f t="shared" si="0"/>
        <v>8.5024487120858167E-3</v>
      </c>
      <c r="Q13" s="61">
        <f>N13/'סכום נכסי הקרן'!$C$41</f>
        <v>2.2262006498889519E-3</v>
      </c>
    </row>
    <row r="14" spans="1:17">
      <c r="A14" s="58" t="s">
        <v>170</v>
      </c>
      <c r="B14" s="54" t="s">
        <v>171</v>
      </c>
      <c r="C14" s="66" t="s">
        <v>91</v>
      </c>
      <c r="D14" s="54" t="s">
        <v>169</v>
      </c>
      <c r="E14" s="107" t="s">
        <v>527</v>
      </c>
      <c r="F14" s="107" t="s">
        <v>527</v>
      </c>
      <c r="G14" s="60">
        <v>5.3400000000000007</v>
      </c>
      <c r="H14" s="66" t="s">
        <v>94</v>
      </c>
      <c r="I14" s="67">
        <v>5.0000000000000001E-3</v>
      </c>
      <c r="J14" s="61">
        <v>1.2600000000000002E-2</v>
      </c>
      <c r="K14" s="60">
        <v>24000</v>
      </c>
      <c r="L14" s="62">
        <v>107.42</v>
      </c>
      <c r="M14" s="107" t="s">
        <v>527</v>
      </c>
      <c r="N14" s="60">
        <v>25.780799999999999</v>
      </c>
      <c r="O14" s="61">
        <v>1.1807800592225159E-6</v>
      </c>
      <c r="P14" s="61">
        <f t="shared" si="0"/>
        <v>0.24551688461883495</v>
      </c>
      <c r="Q14" s="61">
        <f>N14/'סכום נכסי הקרן'!$C$41</f>
        <v>6.4283815945897882E-2</v>
      </c>
    </row>
    <row r="15" spans="1:17">
      <c r="A15" s="58" t="s">
        <v>172</v>
      </c>
      <c r="B15" s="54" t="s">
        <v>173</v>
      </c>
      <c r="C15" s="66" t="s">
        <v>91</v>
      </c>
      <c r="D15" s="54" t="s">
        <v>169</v>
      </c>
      <c r="E15" s="107" t="s">
        <v>527</v>
      </c>
      <c r="F15" s="107" t="s">
        <v>527</v>
      </c>
      <c r="G15" s="60">
        <v>19.080000000000002</v>
      </c>
      <c r="H15" s="66" t="s">
        <v>94</v>
      </c>
      <c r="I15" s="67">
        <v>0.01</v>
      </c>
      <c r="J15" s="61">
        <v>1.7299999999999999E-2</v>
      </c>
      <c r="K15" s="60">
        <v>12003</v>
      </c>
      <c r="L15" s="62">
        <v>98.46</v>
      </c>
      <c r="M15" s="107" t="s">
        <v>527</v>
      </c>
      <c r="N15" s="60">
        <v>11.818149999999999</v>
      </c>
      <c r="O15" s="61">
        <v>6.6296222324931136E-7</v>
      </c>
      <c r="P15" s="61">
        <f t="shared" si="0"/>
        <v>0.11254714244546656</v>
      </c>
      <c r="Q15" s="61">
        <f>N15/'סכום נכסי הקרן'!$C$41</f>
        <v>2.9468277920817548E-2</v>
      </c>
    </row>
    <row r="16" spans="1:17">
      <c r="A16" s="58" t="s">
        <v>174</v>
      </c>
      <c r="B16" s="54" t="s">
        <v>175</v>
      </c>
      <c r="C16" s="66" t="s">
        <v>91</v>
      </c>
      <c r="D16" s="54" t="s">
        <v>169</v>
      </c>
      <c r="E16" s="107" t="s">
        <v>527</v>
      </c>
      <c r="F16" s="107" t="s">
        <v>527</v>
      </c>
      <c r="G16" s="60">
        <v>2.58</v>
      </c>
      <c r="H16" s="66" t="s">
        <v>94</v>
      </c>
      <c r="I16" s="67">
        <v>1E-3</v>
      </c>
      <c r="J16" s="61">
        <v>1.1300000000000001E-2</v>
      </c>
      <c r="K16" s="60">
        <v>7000</v>
      </c>
      <c r="L16" s="62">
        <v>108.67</v>
      </c>
      <c r="M16" s="107" t="s">
        <v>527</v>
      </c>
      <c r="N16" s="60">
        <v>7.6068999999999996</v>
      </c>
      <c r="O16" s="61">
        <v>3.4878683220089725E-7</v>
      </c>
      <c r="P16" s="61">
        <f t="shared" si="0"/>
        <v>7.2442375318338276E-2</v>
      </c>
      <c r="Q16" s="61">
        <f>N16/'סכום נכסי הקרן'!$C$41</f>
        <v>1.8967625501103556E-2</v>
      </c>
    </row>
    <row r="17" spans="1:17">
      <c r="A17" s="58" t="s">
        <v>176</v>
      </c>
      <c r="B17" s="54" t="s">
        <v>177</v>
      </c>
      <c r="C17" s="66" t="s">
        <v>91</v>
      </c>
      <c r="D17" s="54" t="s">
        <v>169</v>
      </c>
      <c r="E17" s="107" t="s">
        <v>527</v>
      </c>
      <c r="F17" s="107" t="s">
        <v>527</v>
      </c>
      <c r="G17" s="60">
        <v>14.42</v>
      </c>
      <c r="H17" s="66" t="s">
        <v>94</v>
      </c>
      <c r="I17" s="67">
        <v>2.75E-2</v>
      </c>
      <c r="J17" s="61">
        <v>1.6499999999999997E-2</v>
      </c>
      <c r="K17" s="60">
        <v>10150</v>
      </c>
      <c r="L17" s="62">
        <v>140.35</v>
      </c>
      <c r="M17" s="107" t="s">
        <v>527</v>
      </c>
      <c r="N17" s="60">
        <v>14.245520000000001</v>
      </c>
      <c r="O17" s="61">
        <v>5.569130272491783E-7</v>
      </c>
      <c r="P17" s="61">
        <f t="shared" si="0"/>
        <v>0.13566358259539293</v>
      </c>
      <c r="Q17" s="61">
        <f>N17/'סכום נכסי הקרן'!$C$41</f>
        <v>3.5520867689660805E-2</v>
      </c>
    </row>
    <row r="18" spans="1:17">
      <c r="A18" s="58" t="s">
        <v>178</v>
      </c>
      <c r="B18" s="54" t="s">
        <v>179</v>
      </c>
      <c r="C18" s="66" t="s">
        <v>91</v>
      </c>
      <c r="D18" s="54" t="s">
        <v>169</v>
      </c>
      <c r="E18" s="107" t="s">
        <v>527</v>
      </c>
      <c r="F18" s="107" t="s">
        <v>527</v>
      </c>
      <c r="G18" s="60">
        <v>7.89</v>
      </c>
      <c r="H18" s="66" t="s">
        <v>94</v>
      </c>
      <c r="I18" s="67">
        <v>1E-3</v>
      </c>
      <c r="J18" s="61">
        <v>1.46E-2</v>
      </c>
      <c r="K18" s="60">
        <v>29100</v>
      </c>
      <c r="L18" s="62">
        <v>100.3</v>
      </c>
      <c r="M18" s="107" t="s">
        <v>527</v>
      </c>
      <c r="N18" s="60">
        <v>29.1873</v>
      </c>
      <c r="O18" s="61">
        <v>1.1278818398427166E-6</v>
      </c>
      <c r="P18" s="61">
        <f t="shared" si="0"/>
        <v>0.27795782002247105</v>
      </c>
      <c r="Q18" s="61">
        <f>N18/'סכום נכסי הקרן'!$C$41</f>
        <v>7.2777843246047649E-2</v>
      </c>
    </row>
    <row r="19" spans="1:17">
      <c r="A19" s="58" t="s">
        <v>180</v>
      </c>
      <c r="B19" s="54" t="s">
        <v>181</v>
      </c>
      <c r="C19" s="66" t="s">
        <v>91</v>
      </c>
      <c r="D19" s="54" t="s">
        <v>169</v>
      </c>
      <c r="E19" s="107" t="s">
        <v>527</v>
      </c>
      <c r="F19" s="107" t="s">
        <v>527</v>
      </c>
      <c r="G19" s="60">
        <v>25.700000000000003</v>
      </c>
      <c r="H19" s="66" t="s">
        <v>94</v>
      </c>
      <c r="I19" s="67">
        <v>5.0000000000000001E-3</v>
      </c>
      <c r="J19" s="61">
        <v>1.7899999999999999E-2</v>
      </c>
      <c r="K19" s="60">
        <v>19300</v>
      </c>
      <c r="L19" s="62">
        <v>80.180000000000007</v>
      </c>
      <c r="M19" s="107" t="s">
        <v>527</v>
      </c>
      <c r="N19" s="60">
        <v>15.474740000000001</v>
      </c>
      <c r="O19" s="61">
        <v>1.2291320601775413E-6</v>
      </c>
      <c r="P19" s="61">
        <f t="shared" si="0"/>
        <v>0.1473697462874104</v>
      </c>
      <c r="Q19" s="61">
        <f>N19/'סכום נכסי הקרן'!$C$41</f>
        <v>3.8585898729698996E-2</v>
      </c>
    </row>
    <row r="20" spans="1:17">
      <c r="A20" s="112" t="s">
        <v>527</v>
      </c>
      <c r="B20" s="107" t="s">
        <v>527</v>
      </c>
      <c r="C20" s="107" t="s">
        <v>527</v>
      </c>
      <c r="D20" s="107" t="s">
        <v>527</v>
      </c>
      <c r="E20" s="107" t="s">
        <v>527</v>
      </c>
      <c r="F20" s="107" t="s">
        <v>527</v>
      </c>
      <c r="G20" s="107" t="s">
        <v>527</v>
      </c>
      <c r="H20" s="107" t="s">
        <v>527</v>
      </c>
      <c r="I20" s="107" t="s">
        <v>527</v>
      </c>
      <c r="J20" s="107" t="s">
        <v>527</v>
      </c>
      <c r="K20" s="107" t="s">
        <v>527</v>
      </c>
      <c r="L20" s="107" t="s">
        <v>527</v>
      </c>
      <c r="M20" s="107" t="s">
        <v>527</v>
      </c>
      <c r="N20" s="107" t="s">
        <v>527</v>
      </c>
      <c r="O20" s="107" t="s">
        <v>527</v>
      </c>
      <c r="P20" s="107" t="s">
        <v>527</v>
      </c>
      <c r="Q20" s="107" t="s">
        <v>527</v>
      </c>
    </row>
    <row r="21" spans="1:17">
      <c r="A21" s="107" t="s">
        <v>527</v>
      </c>
      <c r="B21" s="107" t="s">
        <v>527</v>
      </c>
      <c r="C21" s="107" t="s">
        <v>527</v>
      </c>
      <c r="D21" s="107" t="s">
        <v>527</v>
      </c>
      <c r="E21" s="107" t="s">
        <v>527</v>
      </c>
      <c r="F21" s="107" t="s">
        <v>527</v>
      </c>
      <c r="G21" s="107" t="s">
        <v>527</v>
      </c>
      <c r="H21" s="107" t="s">
        <v>527</v>
      </c>
      <c r="I21" s="107" t="s">
        <v>527</v>
      </c>
      <c r="J21" s="107" t="s">
        <v>527</v>
      </c>
      <c r="K21" s="107" t="s">
        <v>527</v>
      </c>
      <c r="L21" s="107" t="s">
        <v>527</v>
      </c>
      <c r="M21" s="107" t="s">
        <v>527</v>
      </c>
      <c r="N21" s="107" t="s">
        <v>527</v>
      </c>
      <c r="O21" s="107" t="s">
        <v>527</v>
      </c>
      <c r="P21" s="107" t="s">
        <v>527</v>
      </c>
      <c r="Q21" s="107" t="s">
        <v>527</v>
      </c>
    </row>
    <row r="22" spans="1:17">
      <c r="A22" s="107" t="s">
        <v>527</v>
      </c>
      <c r="B22" s="107" t="s">
        <v>527</v>
      </c>
      <c r="C22" s="107" t="s">
        <v>527</v>
      </c>
      <c r="D22" s="107" t="s">
        <v>527</v>
      </c>
      <c r="E22" s="107" t="s">
        <v>527</v>
      </c>
      <c r="F22" s="107" t="s">
        <v>527</v>
      </c>
      <c r="G22" s="107" t="s">
        <v>527</v>
      </c>
      <c r="H22" s="107" t="s">
        <v>527</v>
      </c>
      <c r="I22" s="107" t="s">
        <v>527</v>
      </c>
      <c r="J22" s="107" t="s">
        <v>527</v>
      </c>
      <c r="K22" s="107" t="s">
        <v>527</v>
      </c>
      <c r="L22" s="107" t="s">
        <v>527</v>
      </c>
      <c r="M22" s="107" t="s">
        <v>527</v>
      </c>
      <c r="N22" s="107" t="s">
        <v>527</v>
      </c>
      <c r="O22" s="107" t="s">
        <v>527</v>
      </c>
      <c r="P22" s="107" t="s">
        <v>527</v>
      </c>
      <c r="Q22" s="107" t="s">
        <v>527</v>
      </c>
    </row>
    <row r="23" spans="1:17">
      <c r="A23" s="83" t="s">
        <v>83</v>
      </c>
      <c r="B23" s="113" t="s">
        <v>527</v>
      </c>
      <c r="C23" s="113" t="s">
        <v>527</v>
      </c>
      <c r="D23" s="107" t="s">
        <v>527</v>
      </c>
      <c r="E23" s="107" t="s">
        <v>527</v>
      </c>
      <c r="F23" s="107" t="s">
        <v>527</v>
      </c>
      <c r="G23" s="107" t="s">
        <v>527</v>
      </c>
      <c r="H23" s="107" t="s">
        <v>527</v>
      </c>
      <c r="I23" s="107" t="s">
        <v>527</v>
      </c>
      <c r="J23" s="107" t="s">
        <v>527</v>
      </c>
      <c r="K23" s="107" t="s">
        <v>527</v>
      </c>
      <c r="L23" s="107" t="s">
        <v>527</v>
      </c>
      <c r="M23" s="107" t="s">
        <v>527</v>
      </c>
      <c r="N23" s="107" t="s">
        <v>527</v>
      </c>
      <c r="O23" s="107" t="s">
        <v>527</v>
      </c>
      <c r="P23" s="107" t="s">
        <v>527</v>
      </c>
      <c r="Q23" s="107" t="s">
        <v>527</v>
      </c>
    </row>
    <row r="24" spans="1:17">
      <c r="A24" s="83" t="s">
        <v>139</v>
      </c>
      <c r="B24" s="113" t="s">
        <v>527</v>
      </c>
      <c r="C24" s="113" t="s">
        <v>527</v>
      </c>
      <c r="D24" s="107" t="s">
        <v>527</v>
      </c>
      <c r="E24" s="107" t="s">
        <v>527</v>
      </c>
      <c r="F24" s="107" t="s">
        <v>527</v>
      </c>
      <c r="G24" s="107" t="s">
        <v>527</v>
      </c>
      <c r="H24" s="107" t="s">
        <v>527</v>
      </c>
      <c r="I24" s="107" t="s">
        <v>527</v>
      </c>
      <c r="J24" s="107" t="s">
        <v>527</v>
      </c>
      <c r="K24" s="107" t="s">
        <v>527</v>
      </c>
      <c r="L24" s="107" t="s">
        <v>527</v>
      </c>
      <c r="M24" s="107" t="s">
        <v>527</v>
      </c>
      <c r="N24" s="107" t="s">
        <v>527</v>
      </c>
      <c r="O24" s="107" t="s">
        <v>527</v>
      </c>
      <c r="P24" s="107" t="s">
        <v>527</v>
      </c>
      <c r="Q24" s="107" t="s">
        <v>527</v>
      </c>
    </row>
    <row r="25" spans="1:17">
      <c r="A25" s="83" t="s">
        <v>147</v>
      </c>
      <c r="B25" s="114" t="s">
        <v>527</v>
      </c>
      <c r="C25" s="114" t="s">
        <v>527</v>
      </c>
      <c r="D25" s="107" t="s">
        <v>527</v>
      </c>
      <c r="E25" s="107" t="s">
        <v>527</v>
      </c>
      <c r="F25" s="107" t="s">
        <v>527</v>
      </c>
      <c r="G25" s="107" t="s">
        <v>527</v>
      </c>
      <c r="H25" s="107" t="s">
        <v>527</v>
      </c>
      <c r="I25" s="107" t="s">
        <v>527</v>
      </c>
      <c r="J25" s="107" t="s">
        <v>527</v>
      </c>
      <c r="K25" s="107" t="s">
        <v>527</v>
      </c>
      <c r="L25" s="107" t="s">
        <v>527</v>
      </c>
      <c r="M25" s="107" t="s">
        <v>527</v>
      </c>
      <c r="N25" s="107" t="s">
        <v>527</v>
      </c>
      <c r="O25" s="107" t="s">
        <v>527</v>
      </c>
      <c r="P25" s="107" t="s">
        <v>527</v>
      </c>
      <c r="Q25" s="107" t="s">
        <v>527</v>
      </c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 hidden="1">
      <c r="B120" s="1"/>
      <c r="C120" s="1"/>
    </row>
    <row r="121" spans="1:17" hidden="1">
      <c r="B121" s="1"/>
      <c r="C121" s="1"/>
    </row>
    <row r="122" spans="1:17" hidden="1">
      <c r="B122" s="1"/>
      <c r="C122" s="1"/>
    </row>
    <row r="123" spans="1:17" hidden="1">
      <c r="B123" s="1"/>
      <c r="C123" s="1"/>
    </row>
    <row r="124" spans="1:17" hidden="1">
      <c r="B124" s="1"/>
      <c r="C124" s="1"/>
    </row>
    <row r="125" spans="1:17" hidden="1">
      <c r="B125" s="1"/>
      <c r="C125" s="1"/>
    </row>
    <row r="126" spans="1:17" hidden="1">
      <c r="B126" s="1"/>
      <c r="C126" s="1"/>
    </row>
    <row r="127" spans="1:17" hidden="1">
      <c r="B127" s="1"/>
      <c r="C127" s="1"/>
    </row>
    <row r="128" spans="1:17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26:C27 M5 N5:P7 D5:H28 C1:P4 B5:C24 M30:M1048576 I5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50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107</v>
      </c>
      <c r="B1" s="36" t="s" vm="1">
        <v>164</v>
      </c>
    </row>
    <row r="2" spans="1:19">
      <c r="A2" s="36" t="s">
        <v>106</v>
      </c>
      <c r="B2" s="36" t="s">
        <v>165</v>
      </c>
    </row>
    <row r="3" spans="1:19">
      <c r="A3" s="36" t="s">
        <v>108</v>
      </c>
      <c r="B3" s="36" t="s">
        <v>166</v>
      </c>
    </row>
    <row r="4" spans="1:19">
      <c r="A4" s="36" t="s">
        <v>109</v>
      </c>
      <c r="B4" s="36">
        <v>8603</v>
      </c>
    </row>
    <row r="5" spans="1:19" ht="18.75">
      <c r="A5" s="128" t="s">
        <v>61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2"/>
    </row>
    <row r="6" spans="1:19" s="3" customFormat="1">
      <c r="A6" s="115" t="s">
        <v>86</v>
      </c>
      <c r="B6" s="39" t="s">
        <v>30</v>
      </c>
      <c r="C6" s="39" t="s">
        <v>90</v>
      </c>
      <c r="D6" s="39" t="s">
        <v>134</v>
      </c>
      <c r="E6" s="39" t="s">
        <v>88</v>
      </c>
      <c r="F6" s="39" t="s">
        <v>40</v>
      </c>
      <c r="G6" s="39" t="s">
        <v>14</v>
      </c>
      <c r="H6" s="39" t="s">
        <v>41</v>
      </c>
      <c r="I6" s="39" t="s">
        <v>75</v>
      </c>
      <c r="J6" s="39" t="s">
        <v>17</v>
      </c>
      <c r="K6" s="39" t="s">
        <v>74</v>
      </c>
      <c r="L6" s="39" t="s">
        <v>16</v>
      </c>
      <c r="M6" s="39" t="s">
        <v>18</v>
      </c>
      <c r="N6" s="39" t="s">
        <v>141</v>
      </c>
      <c r="O6" s="39" t="s">
        <v>140</v>
      </c>
      <c r="P6" s="39" t="s">
        <v>39</v>
      </c>
      <c r="Q6" s="39" t="s">
        <v>38</v>
      </c>
      <c r="R6" s="39" t="s">
        <v>110</v>
      </c>
      <c r="S6" s="116" t="s">
        <v>112</v>
      </c>
    </row>
    <row r="7" spans="1:19" s="3" customFormat="1">
      <c r="A7" s="117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05" t="s">
        <v>527</v>
      </c>
      <c r="G7" s="105" t="s">
        <v>527</v>
      </c>
      <c r="H7" s="105" t="s">
        <v>527</v>
      </c>
      <c r="I7" s="12" t="s">
        <v>21</v>
      </c>
      <c r="J7" s="12" t="s">
        <v>20</v>
      </c>
      <c r="K7" s="105" t="s">
        <v>527</v>
      </c>
      <c r="L7" s="12" t="s">
        <v>19</v>
      </c>
      <c r="M7" s="12" t="s">
        <v>19</v>
      </c>
      <c r="N7" s="12" t="s">
        <v>148</v>
      </c>
      <c r="O7" s="105" t="s">
        <v>527</v>
      </c>
      <c r="P7" s="12" t="s">
        <v>144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18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84</v>
      </c>
      <c r="Q8" s="14" t="s">
        <v>85</v>
      </c>
      <c r="R8" s="33" t="s">
        <v>113</v>
      </c>
      <c r="S8" s="47" t="s">
        <v>135</v>
      </c>
    </row>
    <row r="9" spans="1:19" s="4" customFormat="1" ht="20.25">
      <c r="A9" s="85" t="s">
        <v>508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107" t="s">
        <v>527</v>
      </c>
      <c r="N9" s="107" t="s">
        <v>527</v>
      </c>
      <c r="O9" s="107" t="s">
        <v>527</v>
      </c>
      <c r="P9" s="86">
        <v>0</v>
      </c>
      <c r="Q9" s="107" t="s">
        <v>527</v>
      </c>
      <c r="R9" s="87">
        <v>0</v>
      </c>
      <c r="S9" s="87">
        <v>0</v>
      </c>
    </row>
    <row r="10" spans="1:19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  <c r="O10" s="107" t="s">
        <v>527</v>
      </c>
      <c r="P10" s="107" t="s">
        <v>527</v>
      </c>
      <c r="Q10" s="107" t="s">
        <v>527</v>
      </c>
      <c r="R10" s="107" t="s">
        <v>527</v>
      </c>
      <c r="S10" s="107" t="s">
        <v>527</v>
      </c>
    </row>
    <row r="11" spans="1:19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  <c r="O11" s="107" t="s">
        <v>527</v>
      </c>
      <c r="P11" s="107" t="s">
        <v>527</v>
      </c>
      <c r="Q11" s="107" t="s">
        <v>527</v>
      </c>
      <c r="R11" s="107" t="s">
        <v>527</v>
      </c>
      <c r="S11" s="107" t="s">
        <v>527</v>
      </c>
    </row>
    <row r="12" spans="1:19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  <c r="L12" s="107" t="s">
        <v>527</v>
      </c>
      <c r="M12" s="107" t="s">
        <v>527</v>
      </c>
      <c r="N12" s="107" t="s">
        <v>527</v>
      </c>
      <c r="O12" s="107" t="s">
        <v>527</v>
      </c>
      <c r="P12" s="107" t="s">
        <v>527</v>
      </c>
      <c r="Q12" s="107" t="s">
        <v>527</v>
      </c>
      <c r="R12" s="107" t="s">
        <v>527</v>
      </c>
      <c r="S12" s="107" t="s">
        <v>527</v>
      </c>
    </row>
    <row r="13" spans="1:19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  <c r="L13" s="107" t="s">
        <v>527</v>
      </c>
      <c r="M13" s="107" t="s">
        <v>527</v>
      </c>
      <c r="N13" s="107" t="s">
        <v>527</v>
      </c>
      <c r="O13" s="107" t="s">
        <v>527</v>
      </c>
      <c r="P13" s="107" t="s">
        <v>527</v>
      </c>
      <c r="Q13" s="107" t="s">
        <v>527</v>
      </c>
      <c r="R13" s="107" t="s">
        <v>527</v>
      </c>
      <c r="S13" s="107" t="s">
        <v>527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0.7109375" style="2" bestFit="1" customWidth="1"/>
    <col min="2" max="2" width="70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107</v>
      </c>
      <c r="B1" s="36" t="s" vm="1">
        <v>164</v>
      </c>
    </row>
    <row r="2" spans="1:20">
      <c r="A2" s="36" t="s">
        <v>106</v>
      </c>
      <c r="B2" s="36" t="s">
        <v>165</v>
      </c>
    </row>
    <row r="3" spans="1:20">
      <c r="A3" s="36" t="s">
        <v>108</v>
      </c>
      <c r="B3" s="36" t="s">
        <v>166</v>
      </c>
    </row>
    <row r="4" spans="1:20">
      <c r="A4" s="36" t="s">
        <v>109</v>
      </c>
      <c r="B4" s="36">
        <v>8603</v>
      </c>
    </row>
    <row r="5" spans="1:20" ht="18.75">
      <c r="A5" s="133" t="s">
        <v>62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5"/>
    </row>
    <row r="6" spans="1:20" s="3" customFormat="1">
      <c r="A6" s="37" t="s">
        <v>86</v>
      </c>
      <c r="B6" s="38" t="s">
        <v>30</v>
      </c>
      <c r="C6" s="38" t="s">
        <v>90</v>
      </c>
      <c r="D6" s="38" t="s">
        <v>134</v>
      </c>
      <c r="E6" s="38" t="s">
        <v>88</v>
      </c>
      <c r="F6" s="38" t="s">
        <v>40</v>
      </c>
      <c r="G6" s="38" t="s">
        <v>14</v>
      </c>
      <c r="H6" s="38" t="s">
        <v>41</v>
      </c>
      <c r="I6" s="38" t="s">
        <v>75</v>
      </c>
      <c r="J6" s="38" t="s">
        <v>17</v>
      </c>
      <c r="K6" s="38" t="s">
        <v>74</v>
      </c>
      <c r="L6" s="38" t="s">
        <v>16</v>
      </c>
      <c r="M6" s="38" t="s">
        <v>18</v>
      </c>
      <c r="N6" s="39" t="s">
        <v>141</v>
      </c>
      <c r="O6" s="38" t="s">
        <v>140</v>
      </c>
      <c r="P6" s="38" t="s">
        <v>155</v>
      </c>
      <c r="Q6" s="38" t="s">
        <v>39</v>
      </c>
      <c r="R6" s="39" t="s">
        <v>38</v>
      </c>
      <c r="S6" s="38" t="s">
        <v>110</v>
      </c>
      <c r="T6" s="41" t="s">
        <v>112</v>
      </c>
    </row>
    <row r="7" spans="1:20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05" t="s">
        <v>527</v>
      </c>
      <c r="G7" s="105" t="s">
        <v>527</v>
      </c>
      <c r="H7" s="105" t="s">
        <v>527</v>
      </c>
      <c r="I7" s="26" t="s">
        <v>21</v>
      </c>
      <c r="J7" s="26" t="s">
        <v>20</v>
      </c>
      <c r="K7" s="105" t="s">
        <v>527</v>
      </c>
      <c r="L7" s="26" t="s">
        <v>19</v>
      </c>
      <c r="M7" s="26" t="s">
        <v>19</v>
      </c>
      <c r="N7" s="26" t="s">
        <v>148</v>
      </c>
      <c r="O7" s="105" t="s">
        <v>527</v>
      </c>
      <c r="P7" s="12" t="s">
        <v>144</v>
      </c>
      <c r="Q7" s="26" t="s">
        <v>144</v>
      </c>
      <c r="R7" s="12" t="s">
        <v>19</v>
      </c>
      <c r="S7" s="26" t="s">
        <v>144</v>
      </c>
      <c r="T7" s="13" t="s">
        <v>19</v>
      </c>
    </row>
    <row r="8" spans="1:20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84</v>
      </c>
      <c r="Q8" s="14" t="s">
        <v>85</v>
      </c>
      <c r="R8" s="14" t="s">
        <v>113</v>
      </c>
      <c r="S8" s="14" t="s">
        <v>135</v>
      </c>
      <c r="T8" s="15" t="s">
        <v>150</v>
      </c>
    </row>
    <row r="9" spans="1:20" s="4" customFormat="1" ht="20.25">
      <c r="A9" s="85" t="s">
        <v>509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107" t="s">
        <v>527</v>
      </c>
      <c r="N9" s="107" t="s">
        <v>527</v>
      </c>
      <c r="O9" s="107" t="s">
        <v>527</v>
      </c>
      <c r="P9" s="107" t="s">
        <v>527</v>
      </c>
      <c r="Q9" s="86">
        <v>0</v>
      </c>
      <c r="R9" s="107" t="s">
        <v>527</v>
      </c>
      <c r="S9" s="87">
        <f>IFERROR(Q9/$Q$9,0)</f>
        <v>0</v>
      </c>
      <c r="T9" s="87">
        <f>Q9/'סכום נכסי הקרן'!$C$41</f>
        <v>0</v>
      </c>
    </row>
    <row r="10" spans="1:20">
      <c r="A10" s="83" t="s">
        <v>156</v>
      </c>
      <c r="B10" s="113" t="s">
        <v>527</v>
      </c>
      <c r="C10" s="113" t="s">
        <v>527</v>
      </c>
      <c r="D10" s="113" t="s">
        <v>527</v>
      </c>
      <c r="E10" s="113" t="s">
        <v>527</v>
      </c>
      <c r="F10" s="113" t="s">
        <v>527</v>
      </c>
      <c r="G10" s="113" t="s">
        <v>527</v>
      </c>
      <c r="H10" s="113" t="s">
        <v>527</v>
      </c>
      <c r="I10" s="113" t="s">
        <v>527</v>
      </c>
      <c r="J10" s="113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  <c r="O10" s="107" t="s">
        <v>527</v>
      </c>
      <c r="P10" s="107" t="s">
        <v>527</v>
      </c>
      <c r="Q10" s="107" t="s">
        <v>527</v>
      </c>
      <c r="R10" s="107" t="s">
        <v>527</v>
      </c>
      <c r="S10" s="107" t="s">
        <v>527</v>
      </c>
      <c r="T10" s="107" t="s">
        <v>527</v>
      </c>
    </row>
    <row r="11" spans="1:20">
      <c r="A11" s="83" t="s">
        <v>83</v>
      </c>
      <c r="B11" s="113" t="s">
        <v>527</v>
      </c>
      <c r="C11" s="113" t="s">
        <v>527</v>
      </c>
      <c r="D11" s="113" t="s">
        <v>527</v>
      </c>
      <c r="E11" s="113" t="s">
        <v>527</v>
      </c>
      <c r="F11" s="113" t="s">
        <v>527</v>
      </c>
      <c r="G11" s="113" t="s">
        <v>527</v>
      </c>
      <c r="H11" s="113" t="s">
        <v>527</v>
      </c>
      <c r="I11" s="113" t="s">
        <v>527</v>
      </c>
      <c r="J11" s="113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  <c r="O11" s="107" t="s">
        <v>527</v>
      </c>
      <c r="P11" s="107" t="s">
        <v>527</v>
      </c>
      <c r="Q11" s="107" t="s">
        <v>527</v>
      </c>
      <c r="R11" s="107" t="s">
        <v>527</v>
      </c>
      <c r="S11" s="107" t="s">
        <v>527</v>
      </c>
      <c r="T11" s="107" t="s">
        <v>527</v>
      </c>
    </row>
    <row r="12" spans="1:20">
      <c r="A12" s="83" t="s">
        <v>139</v>
      </c>
      <c r="B12" s="113" t="s">
        <v>527</v>
      </c>
      <c r="C12" s="113" t="s">
        <v>527</v>
      </c>
      <c r="D12" s="113" t="s">
        <v>527</v>
      </c>
      <c r="E12" s="113" t="s">
        <v>527</v>
      </c>
      <c r="F12" s="113" t="s">
        <v>527</v>
      </c>
      <c r="G12" s="113" t="s">
        <v>527</v>
      </c>
      <c r="H12" s="113" t="s">
        <v>527</v>
      </c>
      <c r="I12" s="113" t="s">
        <v>527</v>
      </c>
      <c r="J12" s="113" t="s">
        <v>527</v>
      </c>
      <c r="K12" s="107" t="s">
        <v>527</v>
      </c>
      <c r="L12" s="107" t="s">
        <v>527</v>
      </c>
      <c r="M12" s="107" t="s">
        <v>527</v>
      </c>
      <c r="N12" s="107" t="s">
        <v>527</v>
      </c>
      <c r="O12" s="107" t="s">
        <v>527</v>
      </c>
      <c r="P12" s="107" t="s">
        <v>527</v>
      </c>
      <c r="Q12" s="107" t="s">
        <v>527</v>
      </c>
      <c r="R12" s="107" t="s">
        <v>527</v>
      </c>
      <c r="S12" s="107" t="s">
        <v>527</v>
      </c>
      <c r="T12" s="107" t="s">
        <v>527</v>
      </c>
    </row>
    <row r="13" spans="1:20">
      <c r="A13" s="83" t="s">
        <v>147</v>
      </c>
      <c r="B13" s="113" t="s">
        <v>527</v>
      </c>
      <c r="C13" s="113" t="s">
        <v>527</v>
      </c>
      <c r="D13" s="113" t="s">
        <v>527</v>
      </c>
      <c r="E13" s="113" t="s">
        <v>527</v>
      </c>
      <c r="F13" s="113" t="s">
        <v>527</v>
      </c>
      <c r="G13" s="113" t="s">
        <v>527</v>
      </c>
      <c r="H13" s="113" t="s">
        <v>527</v>
      </c>
      <c r="I13" s="113" t="s">
        <v>527</v>
      </c>
      <c r="J13" s="113" t="s">
        <v>527</v>
      </c>
      <c r="K13" s="107" t="s">
        <v>527</v>
      </c>
      <c r="L13" s="107" t="s">
        <v>527</v>
      </c>
      <c r="M13" s="107" t="s">
        <v>527</v>
      </c>
      <c r="N13" s="107" t="s">
        <v>527</v>
      </c>
      <c r="O13" s="107" t="s">
        <v>527</v>
      </c>
      <c r="P13" s="107" t="s">
        <v>527</v>
      </c>
      <c r="Q13" s="107" t="s">
        <v>527</v>
      </c>
      <c r="R13" s="107" t="s">
        <v>527</v>
      </c>
      <c r="S13" s="107" t="s">
        <v>527</v>
      </c>
      <c r="T13" s="107" t="s">
        <v>527</v>
      </c>
    </row>
    <row r="14" spans="1:20">
      <c r="A14" s="83" t="s">
        <v>152</v>
      </c>
      <c r="B14" s="114" t="s">
        <v>527</v>
      </c>
      <c r="C14" s="114" t="s">
        <v>527</v>
      </c>
      <c r="D14" s="114" t="s">
        <v>527</v>
      </c>
      <c r="E14" s="114" t="s">
        <v>527</v>
      </c>
      <c r="F14" s="114" t="s">
        <v>527</v>
      </c>
      <c r="G14" s="114" t="s">
        <v>527</v>
      </c>
      <c r="H14" s="114" t="s">
        <v>527</v>
      </c>
      <c r="I14" s="114" t="s">
        <v>527</v>
      </c>
      <c r="J14" s="114" t="s">
        <v>527</v>
      </c>
      <c r="K14" s="107" t="s">
        <v>527</v>
      </c>
      <c r="L14" s="107" t="s">
        <v>527</v>
      </c>
      <c r="M14" s="107" t="s">
        <v>527</v>
      </c>
      <c r="N14" s="107" t="s">
        <v>527</v>
      </c>
      <c r="O14" s="107" t="s">
        <v>527</v>
      </c>
      <c r="P14" s="107" t="s">
        <v>527</v>
      </c>
      <c r="Q14" s="107" t="s">
        <v>527</v>
      </c>
      <c r="R14" s="107" t="s">
        <v>527</v>
      </c>
      <c r="S14" s="107" t="s">
        <v>527</v>
      </c>
      <c r="T14" s="107" t="s">
        <v>527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5:A108">
    <cfRule type="containsText" dxfId="8" priority="1" operator="containsText" text="הפרשה ">
      <formula>NOT(ISERROR(SEARCH("הפרשה ",A15)))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13 H15:H33 H35:H826 F10:F13 F15:F33 F35:F553 K10:K826 D10:D13 D15:D33 D35:D820" xr:uid="{00000000-0002-0000-0400-000002000000}">
      <formula1>#REF!</formula1>
    </dataValidation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1.28515625" style="2" bestFit="1" customWidth="1"/>
    <col min="2" max="2" width="70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164</v>
      </c>
    </row>
    <row r="2" spans="1:14">
      <c r="A2" s="36" t="s">
        <v>106</v>
      </c>
      <c r="B2" s="36" t="s">
        <v>165</v>
      </c>
    </row>
    <row r="3" spans="1:14">
      <c r="A3" s="36" t="s">
        <v>108</v>
      </c>
      <c r="B3" s="36" t="s">
        <v>166</v>
      </c>
    </row>
    <row r="4" spans="1:14">
      <c r="A4" s="36" t="s">
        <v>109</v>
      </c>
      <c r="B4" s="36">
        <v>8603</v>
      </c>
    </row>
    <row r="5" spans="1:14" ht="18.75">
      <c r="A5" s="133" t="s">
        <v>63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</row>
    <row r="6" spans="1:14" s="3" customFormat="1">
      <c r="A6" s="37" t="s">
        <v>86</v>
      </c>
      <c r="B6" s="38" t="s">
        <v>30</v>
      </c>
      <c r="C6" s="38" t="s">
        <v>90</v>
      </c>
      <c r="D6" s="38" t="s">
        <v>134</v>
      </c>
      <c r="E6" s="38" t="s">
        <v>88</v>
      </c>
      <c r="F6" s="38" t="s">
        <v>40</v>
      </c>
      <c r="G6" s="38" t="s">
        <v>74</v>
      </c>
      <c r="H6" s="39" t="s">
        <v>141</v>
      </c>
      <c r="I6" s="39" t="s">
        <v>140</v>
      </c>
      <c r="J6" s="38" t="s">
        <v>155</v>
      </c>
      <c r="K6" s="39" t="s">
        <v>39</v>
      </c>
      <c r="L6" s="39" t="s">
        <v>38</v>
      </c>
      <c r="M6" s="39" t="s">
        <v>110</v>
      </c>
      <c r="N6" s="41" t="s">
        <v>112</v>
      </c>
    </row>
    <row r="7" spans="1:14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05" t="s">
        <v>527</v>
      </c>
      <c r="G7" s="105" t="s">
        <v>527</v>
      </c>
      <c r="H7" s="12" t="s">
        <v>148</v>
      </c>
      <c r="I7" s="105" t="s">
        <v>527</v>
      </c>
      <c r="J7" s="12" t="s">
        <v>144</v>
      </c>
      <c r="K7" s="12" t="s">
        <v>144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5" t="s">
        <v>510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86">
        <v>0</v>
      </c>
      <c r="L9" s="107" t="s">
        <v>527</v>
      </c>
      <c r="M9" s="87">
        <f>IFERROR(K9/$K$9,0)</f>
        <v>0</v>
      </c>
      <c r="N9" s="87">
        <f>K9/'סכום נכסי הקרן'!$C$41</f>
        <v>0</v>
      </c>
    </row>
    <row r="10" spans="1:14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</row>
    <row r="11" spans="1:14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</row>
    <row r="12" spans="1:14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  <c r="L12" s="107" t="s">
        <v>527</v>
      </c>
      <c r="M12" s="107" t="s">
        <v>527</v>
      </c>
      <c r="N12" s="107" t="s">
        <v>527</v>
      </c>
    </row>
    <row r="13" spans="1:14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  <c r="L13" s="107" t="s">
        <v>527</v>
      </c>
      <c r="M13" s="107" t="s">
        <v>527</v>
      </c>
      <c r="N13" s="107" t="s">
        <v>527</v>
      </c>
    </row>
    <row r="14" spans="1:14">
      <c r="A14" s="88" t="s">
        <v>153</v>
      </c>
      <c r="B14" s="107" t="s">
        <v>527</v>
      </c>
      <c r="C14" s="107" t="s">
        <v>527</v>
      </c>
      <c r="D14" s="107" t="s">
        <v>527</v>
      </c>
      <c r="E14" s="107" t="s">
        <v>527</v>
      </c>
      <c r="F14" s="107" t="s">
        <v>527</v>
      </c>
      <c r="G14" s="107" t="s">
        <v>527</v>
      </c>
      <c r="H14" s="107" t="s">
        <v>527</v>
      </c>
      <c r="I14" s="107" t="s">
        <v>527</v>
      </c>
      <c r="J14" s="107" t="s">
        <v>527</v>
      </c>
      <c r="K14" s="107" t="s">
        <v>527</v>
      </c>
      <c r="L14" s="107" t="s">
        <v>527</v>
      </c>
      <c r="M14" s="107" t="s">
        <v>527</v>
      </c>
      <c r="N14" s="107" t="s">
        <v>527</v>
      </c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7109375" style="2" bestFit="1" customWidth="1"/>
    <col min="2" max="2" width="40.425781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9.570312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107</v>
      </c>
      <c r="B1" s="36" t="s" vm="1">
        <v>164</v>
      </c>
    </row>
    <row r="2" spans="1:13">
      <c r="A2" s="36" t="s">
        <v>106</v>
      </c>
      <c r="B2" s="36" t="s">
        <v>165</v>
      </c>
    </row>
    <row r="3" spans="1:13">
      <c r="A3" s="36" t="s">
        <v>108</v>
      </c>
      <c r="B3" s="36" t="s">
        <v>166</v>
      </c>
    </row>
    <row r="4" spans="1:13">
      <c r="A4" s="36" t="s">
        <v>109</v>
      </c>
      <c r="B4" s="36">
        <v>8603</v>
      </c>
    </row>
    <row r="5" spans="1:13" ht="18.75">
      <c r="A5" s="133" t="s">
        <v>162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5"/>
    </row>
    <row r="6" spans="1:13" s="3" customFormat="1">
      <c r="A6" s="37" t="s">
        <v>86</v>
      </c>
      <c r="B6" s="38" t="s">
        <v>30</v>
      </c>
      <c r="C6" s="38" t="s">
        <v>90</v>
      </c>
      <c r="D6" s="38" t="s">
        <v>88</v>
      </c>
      <c r="E6" s="38" t="s">
        <v>40</v>
      </c>
      <c r="F6" s="38" t="s">
        <v>74</v>
      </c>
      <c r="G6" s="38" t="s">
        <v>141</v>
      </c>
      <c r="H6" s="38" t="s">
        <v>140</v>
      </c>
      <c r="I6" s="38" t="s">
        <v>155</v>
      </c>
      <c r="J6" s="38" t="s">
        <v>39</v>
      </c>
      <c r="K6" s="38" t="s">
        <v>38</v>
      </c>
      <c r="L6" s="38" t="s">
        <v>110</v>
      </c>
      <c r="M6" s="41" t="s">
        <v>112</v>
      </c>
    </row>
    <row r="7" spans="1:13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05" t="s">
        <v>527</v>
      </c>
      <c r="G7" s="26" t="s">
        <v>148</v>
      </c>
      <c r="H7" s="105" t="s">
        <v>527</v>
      </c>
      <c r="I7" s="12" t="s">
        <v>144</v>
      </c>
      <c r="J7" s="12" t="s">
        <v>144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4" t="s">
        <v>158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60">
        <v>40.95485</v>
      </c>
      <c r="K9" s="107" t="s">
        <v>527</v>
      </c>
      <c r="L9" s="61">
        <f>IFERROR(J9/$J$9,0)</f>
        <v>1</v>
      </c>
      <c r="M9" s="61">
        <f>J9/'סכום נכסי הקרן'!$C$41</f>
        <v>0.10211995126186371</v>
      </c>
    </row>
    <row r="10" spans="1:13">
      <c r="A10" s="68" t="s">
        <v>138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60">
        <v>35.048929999999999</v>
      </c>
      <c r="K10" s="107" t="s">
        <v>527</v>
      </c>
      <c r="L10" s="61">
        <f t="shared" ref="L10:L24" si="0">IFERROR(J10/$J$9,0)</f>
        <v>0.85579436867672565</v>
      </c>
      <c r="M10" s="61">
        <f>J10/'סכום נכסי הקרן'!$C$41</f>
        <v>8.7393679219444645E-2</v>
      </c>
    </row>
    <row r="11" spans="1:13">
      <c r="A11" s="69" t="s">
        <v>159</v>
      </c>
      <c r="B11" s="108" t="s">
        <v>527</v>
      </c>
      <c r="C11" s="108" t="s">
        <v>527</v>
      </c>
      <c r="D11" s="108" t="s">
        <v>527</v>
      </c>
      <c r="E11" s="108" t="s">
        <v>527</v>
      </c>
      <c r="F11" s="108" t="s">
        <v>527</v>
      </c>
      <c r="G11" s="108" t="s">
        <v>527</v>
      </c>
      <c r="H11" s="108" t="s">
        <v>527</v>
      </c>
      <c r="I11" s="108" t="s">
        <v>527</v>
      </c>
      <c r="J11" s="63">
        <v>3.5043099999999998</v>
      </c>
      <c r="K11" s="108" t="s">
        <v>527</v>
      </c>
      <c r="L11" s="64">
        <f t="shared" si="0"/>
        <v>8.5565201679410369E-2</v>
      </c>
      <c r="M11" s="64">
        <f>J11/'סכום נכסי הקרן'!$C$41</f>
        <v>8.7379142252129258E-3</v>
      </c>
    </row>
    <row r="12" spans="1:13">
      <c r="A12" s="59" t="s">
        <v>182</v>
      </c>
      <c r="B12" s="54" t="s">
        <v>183</v>
      </c>
      <c r="C12" s="66" t="s">
        <v>91</v>
      </c>
      <c r="D12" s="54" t="s">
        <v>184</v>
      </c>
      <c r="E12" s="66" t="s">
        <v>185</v>
      </c>
      <c r="F12" s="66" t="s">
        <v>94</v>
      </c>
      <c r="G12" s="60">
        <v>9</v>
      </c>
      <c r="H12" s="62">
        <v>1859</v>
      </c>
      <c r="I12" s="107" t="s">
        <v>527</v>
      </c>
      <c r="J12" s="60">
        <v>0.16731000000000001</v>
      </c>
      <c r="K12" s="61">
        <v>1.570774655446216E-6</v>
      </c>
      <c r="L12" s="61">
        <f t="shared" si="0"/>
        <v>4.0852304427924898E-3</v>
      </c>
      <c r="M12" s="61">
        <f>J12/'סכום נכסי הקרן'!$C$41</f>
        <v>4.1718353371145102E-4</v>
      </c>
    </row>
    <row r="13" spans="1:13">
      <c r="A13" s="59" t="s">
        <v>186</v>
      </c>
      <c r="B13" s="54" t="s">
        <v>187</v>
      </c>
      <c r="C13" s="66" t="s">
        <v>91</v>
      </c>
      <c r="D13" s="54" t="s">
        <v>188</v>
      </c>
      <c r="E13" s="66" t="s">
        <v>185</v>
      </c>
      <c r="F13" s="66" t="s">
        <v>94</v>
      </c>
      <c r="G13" s="60">
        <v>80</v>
      </c>
      <c r="H13" s="62">
        <v>1850</v>
      </c>
      <c r="I13" s="107" t="s">
        <v>527</v>
      </c>
      <c r="J13" s="60">
        <v>1.48</v>
      </c>
      <c r="K13" s="61">
        <v>5.7095211189119825E-6</v>
      </c>
      <c r="L13" s="61">
        <f t="shared" si="0"/>
        <v>3.61373561373073E-2</v>
      </c>
      <c r="M13" s="61">
        <f>J13/'סכום נכסי הקרן'!$C$41</f>
        <v>3.6903450474744331E-3</v>
      </c>
    </row>
    <row r="14" spans="1:13">
      <c r="A14" s="59" t="s">
        <v>189</v>
      </c>
      <c r="B14" s="54" t="s">
        <v>190</v>
      </c>
      <c r="C14" s="66" t="s">
        <v>91</v>
      </c>
      <c r="D14" s="54" t="s">
        <v>191</v>
      </c>
      <c r="E14" s="66" t="s">
        <v>185</v>
      </c>
      <c r="F14" s="66" t="s">
        <v>94</v>
      </c>
      <c r="G14" s="60">
        <v>100</v>
      </c>
      <c r="H14" s="62">
        <v>1857</v>
      </c>
      <c r="I14" s="107" t="s">
        <v>527</v>
      </c>
      <c r="J14" s="60">
        <v>1.857</v>
      </c>
      <c r="K14" s="61">
        <v>5.8759381449392979E-6</v>
      </c>
      <c r="L14" s="61">
        <f t="shared" si="0"/>
        <v>4.5342615099310583E-2</v>
      </c>
      <c r="M14" s="61">
        <f>J14/'סכום נכסי הקרן'!$C$41</f>
        <v>4.6303856440270425E-3</v>
      </c>
    </row>
    <row r="15" spans="1:13">
      <c r="A15" s="110" t="s">
        <v>527</v>
      </c>
      <c r="B15" s="107" t="s">
        <v>527</v>
      </c>
      <c r="C15" s="107" t="s">
        <v>527</v>
      </c>
      <c r="D15" s="107" t="s">
        <v>527</v>
      </c>
      <c r="E15" s="107" t="s">
        <v>527</v>
      </c>
      <c r="F15" s="107" t="s">
        <v>527</v>
      </c>
      <c r="G15" s="107" t="s">
        <v>527</v>
      </c>
      <c r="H15" s="107" t="s">
        <v>527</v>
      </c>
      <c r="I15" s="107" t="s">
        <v>527</v>
      </c>
      <c r="J15" s="107" t="s">
        <v>527</v>
      </c>
      <c r="K15" s="107" t="s">
        <v>527</v>
      </c>
      <c r="L15" s="107" t="s">
        <v>527</v>
      </c>
      <c r="M15" s="107" t="s">
        <v>527</v>
      </c>
    </row>
    <row r="16" spans="1:13">
      <c r="A16" s="69" t="s">
        <v>160</v>
      </c>
      <c r="B16" s="108" t="s">
        <v>527</v>
      </c>
      <c r="C16" s="108" t="s">
        <v>527</v>
      </c>
      <c r="D16" s="108" t="s">
        <v>527</v>
      </c>
      <c r="E16" s="108" t="s">
        <v>527</v>
      </c>
      <c r="F16" s="108" t="s">
        <v>527</v>
      </c>
      <c r="G16" s="108" t="s">
        <v>527</v>
      </c>
      <c r="H16" s="108" t="s">
        <v>527</v>
      </c>
      <c r="I16" s="108" t="s">
        <v>527</v>
      </c>
      <c r="J16" s="63">
        <v>31.544620000000005</v>
      </c>
      <c r="K16" s="108" t="s">
        <v>527</v>
      </c>
      <c r="L16" s="64">
        <f t="shared" si="0"/>
        <v>0.77022916699731547</v>
      </c>
      <c r="M16" s="64">
        <f>J16/'סכום נכסי הקרן'!$C$41</f>
        <v>7.8655764994231742E-2</v>
      </c>
    </row>
    <row r="17" spans="1:13">
      <c r="A17" s="59" t="s">
        <v>192</v>
      </c>
      <c r="B17" s="54" t="s">
        <v>193</v>
      </c>
      <c r="C17" s="66" t="s">
        <v>91</v>
      </c>
      <c r="D17" s="54" t="s">
        <v>184</v>
      </c>
      <c r="E17" s="66" t="s">
        <v>194</v>
      </c>
      <c r="F17" s="66" t="s">
        <v>94</v>
      </c>
      <c r="G17" s="60">
        <v>774</v>
      </c>
      <c r="H17" s="62">
        <v>381</v>
      </c>
      <c r="I17" s="107" t="s">
        <v>527</v>
      </c>
      <c r="J17" s="60">
        <v>2.9489399999999999</v>
      </c>
      <c r="K17" s="61">
        <v>2.5698170144197946E-5</v>
      </c>
      <c r="L17" s="61">
        <f t="shared" si="0"/>
        <v>7.2004658788885803E-2</v>
      </c>
      <c r="M17" s="61">
        <f>J17/'סכום נכסי הקרן'!$C$41</f>
        <v>7.3531122461481455E-3</v>
      </c>
    </row>
    <row r="18" spans="1:13">
      <c r="A18" s="59" t="s">
        <v>195</v>
      </c>
      <c r="B18" s="54" t="s">
        <v>196</v>
      </c>
      <c r="C18" s="66" t="s">
        <v>91</v>
      </c>
      <c r="D18" s="54" t="s">
        <v>188</v>
      </c>
      <c r="E18" s="66" t="s">
        <v>194</v>
      </c>
      <c r="F18" s="66" t="s">
        <v>94</v>
      </c>
      <c r="G18" s="60">
        <v>3900</v>
      </c>
      <c r="H18" s="62">
        <v>352.68</v>
      </c>
      <c r="I18" s="107" t="s">
        <v>527</v>
      </c>
      <c r="J18" s="60">
        <v>13.754520000000001</v>
      </c>
      <c r="K18" s="61">
        <v>3.6337185264421644E-5</v>
      </c>
      <c r="L18" s="61">
        <f t="shared" si="0"/>
        <v>0.33584593766061899</v>
      </c>
      <c r="M18" s="61">
        <f>J18/'סכום נכסי הקרן'!$C$41</f>
        <v>3.4296570785397329E-2</v>
      </c>
    </row>
    <row r="19" spans="1:13">
      <c r="A19" s="59" t="s">
        <v>197</v>
      </c>
      <c r="B19" s="54" t="s">
        <v>198</v>
      </c>
      <c r="C19" s="66" t="s">
        <v>91</v>
      </c>
      <c r="D19" s="54" t="s">
        <v>191</v>
      </c>
      <c r="E19" s="66" t="s">
        <v>194</v>
      </c>
      <c r="F19" s="66" t="s">
        <v>94</v>
      </c>
      <c r="G19" s="60">
        <v>1700</v>
      </c>
      <c r="H19" s="62">
        <v>382.52</v>
      </c>
      <c r="I19" s="107" t="s">
        <v>527</v>
      </c>
      <c r="J19" s="60">
        <v>6.50284</v>
      </c>
      <c r="K19" s="61">
        <v>4.6010326828402349E-5</v>
      </c>
      <c r="L19" s="61">
        <f t="shared" si="0"/>
        <v>0.15878070607022124</v>
      </c>
      <c r="M19" s="61">
        <f>J19/'סכום נכסי הקרן'!$C$41</f>
        <v>1.62146779652153E-2</v>
      </c>
    </row>
    <row r="20" spans="1:13">
      <c r="A20" s="59" t="s">
        <v>199</v>
      </c>
      <c r="B20" s="54" t="s">
        <v>200</v>
      </c>
      <c r="C20" s="66" t="s">
        <v>91</v>
      </c>
      <c r="D20" s="54" t="s">
        <v>191</v>
      </c>
      <c r="E20" s="66" t="s">
        <v>194</v>
      </c>
      <c r="F20" s="66" t="s">
        <v>94</v>
      </c>
      <c r="G20" s="60">
        <v>219</v>
      </c>
      <c r="H20" s="62">
        <v>3807.45</v>
      </c>
      <c r="I20" s="107" t="s">
        <v>527</v>
      </c>
      <c r="J20" s="60">
        <v>8.3383199999999995</v>
      </c>
      <c r="K20" s="61">
        <v>7.0546941741755675E-5</v>
      </c>
      <c r="L20" s="61">
        <f t="shared" si="0"/>
        <v>0.20359786447758932</v>
      </c>
      <c r="M20" s="61">
        <f>J20/'סכום נכסי הקרן'!$C$41</f>
        <v>2.0791403997470956E-2</v>
      </c>
    </row>
    <row r="21" spans="1:13">
      <c r="A21" s="110" t="s">
        <v>527</v>
      </c>
      <c r="B21" s="107" t="s">
        <v>527</v>
      </c>
      <c r="C21" s="107" t="s">
        <v>527</v>
      </c>
      <c r="D21" s="107" t="s">
        <v>527</v>
      </c>
      <c r="E21" s="107" t="s">
        <v>527</v>
      </c>
      <c r="F21" s="107" t="s">
        <v>527</v>
      </c>
      <c r="G21" s="107" t="s">
        <v>527</v>
      </c>
      <c r="H21" s="107" t="s">
        <v>527</v>
      </c>
      <c r="I21" s="107" t="s">
        <v>527</v>
      </c>
      <c r="J21" s="107" t="s">
        <v>527</v>
      </c>
      <c r="K21" s="107" t="s">
        <v>527</v>
      </c>
      <c r="L21" s="107" t="s">
        <v>527</v>
      </c>
      <c r="M21" s="107" t="s">
        <v>527</v>
      </c>
    </row>
    <row r="22" spans="1:13">
      <c r="A22" s="68" t="s">
        <v>137</v>
      </c>
      <c r="B22" s="107" t="s">
        <v>527</v>
      </c>
      <c r="C22" s="107" t="s">
        <v>527</v>
      </c>
      <c r="D22" s="107" t="s">
        <v>527</v>
      </c>
      <c r="E22" s="107" t="s">
        <v>527</v>
      </c>
      <c r="F22" s="107" t="s">
        <v>527</v>
      </c>
      <c r="G22" s="107" t="s">
        <v>527</v>
      </c>
      <c r="H22" s="107" t="s">
        <v>527</v>
      </c>
      <c r="I22" s="107" t="s">
        <v>527</v>
      </c>
      <c r="J22" s="60">
        <v>5.9059200000000018</v>
      </c>
      <c r="K22" s="107" t="s">
        <v>527</v>
      </c>
      <c r="L22" s="61">
        <f t="shared" si="0"/>
        <v>0.14420563132327432</v>
      </c>
      <c r="M22" s="61">
        <f>J22/'סכום נכסי הקרן'!$C$41</f>
        <v>1.4726272042419062E-2</v>
      </c>
    </row>
    <row r="23" spans="1:13">
      <c r="A23" s="69" t="s">
        <v>161</v>
      </c>
      <c r="B23" s="108" t="s">
        <v>527</v>
      </c>
      <c r="C23" s="108" t="s">
        <v>527</v>
      </c>
      <c r="D23" s="108" t="s">
        <v>527</v>
      </c>
      <c r="E23" s="108" t="s">
        <v>527</v>
      </c>
      <c r="F23" s="108" t="s">
        <v>527</v>
      </c>
      <c r="G23" s="108" t="s">
        <v>527</v>
      </c>
      <c r="H23" s="108" t="s">
        <v>527</v>
      </c>
      <c r="I23" s="108" t="s">
        <v>527</v>
      </c>
      <c r="J23" s="63">
        <v>5.9059200000000018</v>
      </c>
      <c r="K23" s="108" t="s">
        <v>527</v>
      </c>
      <c r="L23" s="64">
        <f t="shared" si="0"/>
        <v>0.14420563132327432</v>
      </c>
      <c r="M23" s="64">
        <f>J23/'סכום נכסי הקרן'!$C$41</f>
        <v>1.4726272042419062E-2</v>
      </c>
    </row>
    <row r="24" spans="1:13">
      <c r="A24" s="59" t="s">
        <v>201</v>
      </c>
      <c r="B24" s="54" t="s">
        <v>202</v>
      </c>
      <c r="C24" s="66" t="s">
        <v>203</v>
      </c>
      <c r="D24" s="107" t="s">
        <v>527</v>
      </c>
      <c r="E24" s="66" t="s">
        <v>185</v>
      </c>
      <c r="F24" s="66" t="s">
        <v>93</v>
      </c>
      <c r="G24" s="60">
        <v>15.999999999999995</v>
      </c>
      <c r="H24" s="62">
        <v>10177</v>
      </c>
      <c r="I24" s="107" t="s">
        <v>527</v>
      </c>
      <c r="J24" s="60">
        <v>5.9059200000000018</v>
      </c>
      <c r="K24" s="61">
        <v>8.5470085470085446E-8</v>
      </c>
      <c r="L24" s="61">
        <f t="shared" si="0"/>
        <v>0.14420563132327432</v>
      </c>
      <c r="M24" s="61">
        <f>J24/'סכום נכסי הקרן'!$C$41</f>
        <v>1.4726272042419062E-2</v>
      </c>
    </row>
    <row r="25" spans="1:13">
      <c r="A25" s="110" t="s">
        <v>527</v>
      </c>
      <c r="B25" s="107" t="s">
        <v>527</v>
      </c>
      <c r="C25" s="107" t="s">
        <v>527</v>
      </c>
      <c r="D25" s="107" t="s">
        <v>527</v>
      </c>
      <c r="E25" s="107" t="s">
        <v>527</v>
      </c>
      <c r="F25" s="107" t="s">
        <v>527</v>
      </c>
      <c r="G25" s="107" t="s">
        <v>527</v>
      </c>
      <c r="H25" s="107" t="s">
        <v>527</v>
      </c>
      <c r="I25" s="107" t="s">
        <v>527</v>
      </c>
      <c r="J25" s="107" t="s">
        <v>527</v>
      </c>
      <c r="K25" s="107" t="s">
        <v>527</v>
      </c>
      <c r="L25" s="107" t="s">
        <v>527</v>
      </c>
      <c r="M25" s="107" t="s">
        <v>527</v>
      </c>
    </row>
    <row r="26" spans="1:13">
      <c r="A26" s="107" t="s">
        <v>527</v>
      </c>
      <c r="B26" s="107" t="s">
        <v>527</v>
      </c>
      <c r="C26" s="107" t="s">
        <v>527</v>
      </c>
      <c r="D26" s="107" t="s">
        <v>527</v>
      </c>
      <c r="E26" s="107" t="s">
        <v>527</v>
      </c>
      <c r="F26" s="107" t="s">
        <v>527</v>
      </c>
      <c r="G26" s="107" t="s">
        <v>527</v>
      </c>
      <c r="H26" s="107" t="s">
        <v>527</v>
      </c>
      <c r="I26" s="107" t="s">
        <v>527</v>
      </c>
      <c r="J26" s="107" t="s">
        <v>527</v>
      </c>
      <c r="K26" s="107" t="s">
        <v>527</v>
      </c>
      <c r="L26" s="107" t="s">
        <v>527</v>
      </c>
      <c r="M26" s="107" t="s">
        <v>527</v>
      </c>
    </row>
    <row r="27" spans="1:13">
      <c r="A27" s="107" t="s">
        <v>527</v>
      </c>
      <c r="B27" s="107" t="s">
        <v>527</v>
      </c>
      <c r="C27" s="107" t="s">
        <v>527</v>
      </c>
      <c r="D27" s="107" t="s">
        <v>527</v>
      </c>
      <c r="E27" s="107" t="s">
        <v>527</v>
      </c>
      <c r="F27" s="107" t="s">
        <v>527</v>
      </c>
      <c r="G27" s="107" t="s">
        <v>527</v>
      </c>
      <c r="H27" s="107" t="s">
        <v>527</v>
      </c>
      <c r="I27" s="107" t="s">
        <v>527</v>
      </c>
      <c r="J27" s="107" t="s">
        <v>527</v>
      </c>
      <c r="K27" s="107" t="s">
        <v>527</v>
      </c>
      <c r="L27" s="107" t="s">
        <v>527</v>
      </c>
      <c r="M27" s="107" t="s">
        <v>527</v>
      </c>
    </row>
    <row r="28" spans="1:13">
      <c r="A28" s="88" t="s">
        <v>156</v>
      </c>
      <c r="B28" s="107" t="s">
        <v>527</v>
      </c>
      <c r="C28" s="107" t="s">
        <v>527</v>
      </c>
      <c r="D28" s="107" t="s">
        <v>527</v>
      </c>
      <c r="E28" s="107" t="s">
        <v>527</v>
      </c>
      <c r="F28" s="107" t="s">
        <v>527</v>
      </c>
      <c r="G28" s="107" t="s">
        <v>527</v>
      </c>
      <c r="H28" s="107" t="s">
        <v>527</v>
      </c>
      <c r="I28" s="107" t="s">
        <v>527</v>
      </c>
      <c r="J28" s="107" t="s">
        <v>527</v>
      </c>
      <c r="K28" s="107" t="s">
        <v>527</v>
      </c>
      <c r="L28" s="107" t="s">
        <v>527</v>
      </c>
      <c r="M28" s="107" t="s">
        <v>527</v>
      </c>
    </row>
    <row r="29" spans="1:13">
      <c r="A29" s="88" t="s">
        <v>83</v>
      </c>
      <c r="B29" s="107" t="s">
        <v>527</v>
      </c>
      <c r="C29" s="107" t="s">
        <v>527</v>
      </c>
      <c r="D29" s="107" t="s">
        <v>527</v>
      </c>
      <c r="E29" s="107" t="s">
        <v>527</v>
      </c>
      <c r="F29" s="107" t="s">
        <v>527</v>
      </c>
      <c r="G29" s="107" t="s">
        <v>527</v>
      </c>
      <c r="H29" s="107" t="s">
        <v>527</v>
      </c>
      <c r="I29" s="107" t="s">
        <v>527</v>
      </c>
      <c r="J29" s="107" t="s">
        <v>527</v>
      </c>
      <c r="K29" s="107" t="s">
        <v>527</v>
      </c>
      <c r="L29" s="107" t="s">
        <v>527</v>
      </c>
      <c r="M29" s="107" t="s">
        <v>527</v>
      </c>
    </row>
    <row r="30" spans="1:13">
      <c r="A30" s="88" t="s">
        <v>139</v>
      </c>
      <c r="B30" s="107" t="s">
        <v>527</v>
      </c>
      <c r="C30" s="107" t="s">
        <v>527</v>
      </c>
      <c r="D30" s="107" t="s">
        <v>527</v>
      </c>
      <c r="E30" s="107" t="s">
        <v>527</v>
      </c>
      <c r="F30" s="107" t="s">
        <v>527</v>
      </c>
      <c r="G30" s="107" t="s">
        <v>527</v>
      </c>
      <c r="H30" s="107" t="s">
        <v>527</v>
      </c>
      <c r="I30" s="107" t="s">
        <v>527</v>
      </c>
      <c r="J30" s="107" t="s">
        <v>527</v>
      </c>
      <c r="K30" s="107" t="s">
        <v>527</v>
      </c>
      <c r="L30" s="107" t="s">
        <v>527</v>
      </c>
      <c r="M30" s="107" t="s">
        <v>527</v>
      </c>
    </row>
    <row r="31" spans="1:13">
      <c r="A31" s="88" t="s">
        <v>147</v>
      </c>
      <c r="B31" s="107" t="s">
        <v>527</v>
      </c>
      <c r="C31" s="107" t="s">
        <v>527</v>
      </c>
      <c r="D31" s="107" t="s">
        <v>527</v>
      </c>
      <c r="E31" s="107" t="s">
        <v>527</v>
      </c>
      <c r="F31" s="107" t="s">
        <v>527</v>
      </c>
      <c r="G31" s="107" t="s">
        <v>527</v>
      </c>
      <c r="H31" s="107" t="s">
        <v>527</v>
      </c>
      <c r="I31" s="107" t="s">
        <v>527</v>
      </c>
      <c r="J31" s="107" t="s">
        <v>527</v>
      </c>
      <c r="K31" s="107" t="s">
        <v>527</v>
      </c>
      <c r="L31" s="107" t="s">
        <v>527</v>
      </c>
      <c r="M31" s="107" t="s">
        <v>527</v>
      </c>
    </row>
    <row r="32" spans="1:13">
      <c r="A32" s="88" t="s">
        <v>154</v>
      </c>
      <c r="B32" s="107" t="s">
        <v>527</v>
      </c>
      <c r="C32" s="107" t="s">
        <v>527</v>
      </c>
      <c r="D32" s="107" t="s">
        <v>527</v>
      </c>
      <c r="E32" s="107" t="s">
        <v>527</v>
      </c>
      <c r="F32" s="107" t="s">
        <v>527</v>
      </c>
      <c r="G32" s="107" t="s">
        <v>527</v>
      </c>
      <c r="H32" s="107" t="s">
        <v>527</v>
      </c>
      <c r="I32" s="107" t="s">
        <v>527</v>
      </c>
      <c r="J32" s="107" t="s">
        <v>527</v>
      </c>
      <c r="K32" s="107" t="s">
        <v>527</v>
      </c>
      <c r="L32" s="107" t="s">
        <v>527</v>
      </c>
      <c r="M32" s="107" t="s">
        <v>527</v>
      </c>
    </row>
    <row r="33" spans="1:13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3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1:13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3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1:13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3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13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13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1:13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13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3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</row>
    <row r="65" spans="1:13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</row>
    <row r="66" spans="1:13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13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1:13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1:13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1:13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3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</row>
    <row r="81" spans="1:13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</row>
    <row r="82" spans="1:13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</row>
    <row r="83" spans="1:13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1:13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3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3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3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3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3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3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</row>
    <row r="93" spans="1:13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3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  <row r="95" spans="1:13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</row>
    <row r="96" spans="1:13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spans="1:13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spans="1:13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spans="1:13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1:13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spans="1:13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</row>
    <row r="110" spans="1:13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</row>
    <row r="111" spans="1:13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1:13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</row>
    <row r="113" spans="1:13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</row>
    <row r="114" spans="1:13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</row>
    <row r="115" spans="1:13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</row>
    <row r="116" spans="1:13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</row>
    <row r="117" spans="1:13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</row>
    <row r="118" spans="1:13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</row>
    <row r="119" spans="1:13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</row>
    <row r="120" spans="1:13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</row>
    <row r="121" spans="1:13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</row>
    <row r="122" spans="1:13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</row>
    <row r="123" spans="1:13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</row>
    <row r="124" spans="1:13" hidden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</row>
    <row r="125" spans="1:13" hidden="1">
      <c r="C125" s="1"/>
      <c r="D125" s="1"/>
      <c r="E125" s="1"/>
      <c r="F125" s="1"/>
    </row>
    <row r="126" spans="1:13" hidden="1">
      <c r="C126" s="1"/>
      <c r="D126" s="1"/>
      <c r="E126" s="1"/>
      <c r="F126" s="1"/>
    </row>
    <row r="127" spans="1:13" hidden="1">
      <c r="C127" s="1"/>
      <c r="D127" s="1"/>
      <c r="E127" s="1"/>
      <c r="F127" s="1"/>
    </row>
    <row r="128" spans="1:13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29:A41 I1:I5 A1:A27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1.5703125" style="1" customWidth="1"/>
    <col min="9" max="9" width="14.28515625" style="1" customWidth="1"/>
    <col min="10" max="10" width="9.57031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164</v>
      </c>
    </row>
    <row r="2" spans="1:14">
      <c r="A2" s="36" t="s">
        <v>106</v>
      </c>
      <c r="B2" s="36" t="s">
        <v>165</v>
      </c>
    </row>
    <row r="3" spans="1:14">
      <c r="A3" s="36" t="s">
        <v>108</v>
      </c>
      <c r="B3" s="36" t="s">
        <v>166</v>
      </c>
    </row>
    <row r="4" spans="1:14">
      <c r="A4" s="36" t="s">
        <v>109</v>
      </c>
      <c r="B4" s="36">
        <v>8603</v>
      </c>
    </row>
    <row r="5" spans="1:14" ht="18.75">
      <c r="A5" s="133" t="s">
        <v>64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</row>
    <row r="6" spans="1:14" s="3" customFormat="1">
      <c r="A6" s="37" t="s">
        <v>86</v>
      </c>
      <c r="B6" s="38" t="s">
        <v>30</v>
      </c>
      <c r="C6" s="38" t="s">
        <v>90</v>
      </c>
      <c r="D6" s="38" t="s">
        <v>88</v>
      </c>
      <c r="E6" s="38" t="s">
        <v>40</v>
      </c>
      <c r="F6" s="38" t="s">
        <v>14</v>
      </c>
      <c r="G6" s="38" t="s">
        <v>41</v>
      </c>
      <c r="H6" s="38" t="s">
        <v>74</v>
      </c>
      <c r="I6" s="38" t="s">
        <v>141</v>
      </c>
      <c r="J6" s="38" t="s">
        <v>140</v>
      </c>
      <c r="K6" s="38" t="s">
        <v>39</v>
      </c>
      <c r="L6" s="38" t="s">
        <v>38</v>
      </c>
      <c r="M6" s="38" t="s">
        <v>110</v>
      </c>
      <c r="N6" s="119" t="s">
        <v>112</v>
      </c>
    </row>
    <row r="7" spans="1:14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05" t="s">
        <v>527</v>
      </c>
      <c r="G7" s="105" t="s">
        <v>527</v>
      </c>
      <c r="H7" s="105" t="s">
        <v>527</v>
      </c>
      <c r="I7" s="26" t="s">
        <v>148</v>
      </c>
      <c r="J7" s="105" t="s">
        <v>527</v>
      </c>
      <c r="K7" s="26" t="s">
        <v>144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5" t="s">
        <v>511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86">
        <v>0</v>
      </c>
      <c r="L9" s="107" t="s">
        <v>527</v>
      </c>
      <c r="M9" s="87">
        <f>IFERROR(K9/$K$9,0)</f>
        <v>0</v>
      </c>
      <c r="N9" s="87">
        <f>K9/'סכום נכסי הקרן'!$C$41</f>
        <v>0</v>
      </c>
    </row>
    <row r="10" spans="1:14" s="4" customFormat="1" ht="20.25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</row>
    <row r="11" spans="1:14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</row>
    <row r="12" spans="1:14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  <c r="L12" s="107" t="s">
        <v>527</v>
      </c>
      <c r="M12" s="107" t="s">
        <v>527</v>
      </c>
      <c r="N12" s="107" t="s">
        <v>527</v>
      </c>
    </row>
    <row r="13" spans="1:14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  <c r="L13" s="107" t="s">
        <v>527</v>
      </c>
      <c r="M13" s="107" t="s">
        <v>527</v>
      </c>
      <c r="N13" s="107" t="s">
        <v>527</v>
      </c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B109" s="1"/>
      <c r="C109" s="1"/>
      <c r="D109" s="1"/>
    </row>
    <row r="110" spans="1:14" hidden="1">
      <c r="B110" s="1"/>
      <c r="C110" s="1"/>
      <c r="D110" s="1"/>
    </row>
    <row r="111" spans="1:14" hidden="1">
      <c r="B111" s="1"/>
      <c r="C111" s="1"/>
      <c r="D111" s="1"/>
    </row>
    <row r="112" spans="1:1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1:A35 A1:A9 A37:A1048576 B5:B1048576 C1:AY1048576 BA1:XFD1048576 AZ1:AZ9999 AZ10001:AZ1048576" xr:uid="{00000000-0002-0000-07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164</v>
      </c>
    </row>
    <row r="2" spans="1:11">
      <c r="A2" s="36" t="s">
        <v>106</v>
      </c>
      <c r="B2" s="36" t="s">
        <v>165</v>
      </c>
    </row>
    <row r="3" spans="1:11">
      <c r="A3" s="36" t="s">
        <v>108</v>
      </c>
      <c r="B3" s="36" t="s">
        <v>166</v>
      </c>
    </row>
    <row r="4" spans="1:11">
      <c r="A4" s="36" t="s">
        <v>109</v>
      </c>
      <c r="B4" s="36">
        <v>8603</v>
      </c>
    </row>
    <row r="5" spans="1:11" ht="18.75">
      <c r="A5" s="136" t="s">
        <v>65</v>
      </c>
      <c r="B5" s="137"/>
      <c r="C5" s="137"/>
      <c r="D5" s="137"/>
      <c r="E5" s="137"/>
      <c r="F5" s="137"/>
      <c r="G5" s="137"/>
      <c r="H5" s="137"/>
      <c r="I5" s="137"/>
      <c r="J5" s="137"/>
      <c r="K5" s="138"/>
    </row>
    <row r="6" spans="1:11" s="3" customFormat="1">
      <c r="A6" s="17" t="s">
        <v>87</v>
      </c>
      <c r="B6" s="25" t="s">
        <v>30</v>
      </c>
      <c r="C6" s="25" t="s">
        <v>90</v>
      </c>
      <c r="D6" s="25" t="s">
        <v>40</v>
      </c>
      <c r="E6" s="25" t="s">
        <v>74</v>
      </c>
      <c r="F6" s="25" t="s">
        <v>141</v>
      </c>
      <c r="G6" s="25" t="s">
        <v>140</v>
      </c>
      <c r="H6" s="25" t="s">
        <v>39</v>
      </c>
      <c r="I6" s="25" t="s">
        <v>38</v>
      </c>
      <c r="J6" s="25" t="s">
        <v>110</v>
      </c>
      <c r="K6" s="52" t="s">
        <v>112</v>
      </c>
    </row>
    <row r="7" spans="1:11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2" t="s">
        <v>148</v>
      </c>
      <c r="G7" s="105" t="s">
        <v>527</v>
      </c>
      <c r="H7" s="12" t="s">
        <v>144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85" t="s">
        <v>512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86">
        <v>0</v>
      </c>
      <c r="I9" s="107" t="s">
        <v>527</v>
      </c>
      <c r="J9" s="87">
        <f>IFERROR(H9/$H$9,0)</f>
        <v>0</v>
      </c>
      <c r="K9" s="87">
        <f>H9/'סכום נכסי הקרן'!$C$41</f>
        <v>0</v>
      </c>
    </row>
    <row r="10" spans="1:11" s="4" customFormat="1" ht="20.25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</row>
    <row r="11" spans="1:11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</row>
    <row r="12" spans="1:11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</row>
    <row r="13" spans="1:11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1:A17 A1:A9 A19:A1048576 B5:B1048576 C1:AY1048576 BA1:XFD1048576 AZ1:AZ9999 AZ10001:AZ1048576" xr:uid="{00000000-0002-0000-08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107</v>
      </c>
      <c r="B1" s="36" t="s" vm="1">
        <v>164</v>
      </c>
    </row>
    <row r="2" spans="1:12">
      <c r="A2" s="36" t="s">
        <v>106</v>
      </c>
      <c r="B2" s="36" t="s">
        <v>165</v>
      </c>
    </row>
    <row r="3" spans="1:12">
      <c r="A3" s="36" t="s">
        <v>108</v>
      </c>
      <c r="B3" s="36" t="s">
        <v>166</v>
      </c>
    </row>
    <row r="4" spans="1:12">
      <c r="A4" s="36" t="s">
        <v>109</v>
      </c>
      <c r="B4" s="36">
        <v>8603</v>
      </c>
    </row>
    <row r="5" spans="1:12" ht="18.75">
      <c r="A5" s="133" t="s">
        <v>66</v>
      </c>
      <c r="B5" s="134"/>
      <c r="C5" s="134"/>
      <c r="D5" s="134"/>
      <c r="E5" s="134"/>
      <c r="F5" s="134"/>
      <c r="G5" s="134"/>
      <c r="H5" s="134"/>
      <c r="I5" s="134"/>
      <c r="J5" s="134"/>
      <c r="K5" s="135"/>
      <c r="L5" s="3"/>
    </row>
    <row r="6" spans="1:12" s="3" customFormat="1">
      <c r="A6" s="37" t="s">
        <v>87</v>
      </c>
      <c r="B6" s="38" t="s">
        <v>30</v>
      </c>
      <c r="C6" s="38" t="s">
        <v>90</v>
      </c>
      <c r="D6" s="38" t="s">
        <v>40</v>
      </c>
      <c r="E6" s="38" t="s">
        <v>74</v>
      </c>
      <c r="F6" s="38" t="s">
        <v>141</v>
      </c>
      <c r="G6" s="38" t="s">
        <v>140</v>
      </c>
      <c r="H6" s="38" t="s">
        <v>39</v>
      </c>
      <c r="I6" s="38" t="s">
        <v>38</v>
      </c>
      <c r="J6" s="38" t="s">
        <v>110</v>
      </c>
      <c r="K6" s="40" t="s">
        <v>112</v>
      </c>
    </row>
    <row r="7" spans="1:12" s="3" customFormat="1">
      <c r="A7" s="104" t="s">
        <v>527</v>
      </c>
      <c r="B7" s="120" t="s">
        <v>527</v>
      </c>
      <c r="C7" s="120" t="s">
        <v>527</v>
      </c>
      <c r="D7" s="120" t="s">
        <v>527</v>
      </c>
      <c r="E7" s="120" t="s">
        <v>527</v>
      </c>
      <c r="F7" s="12" t="s">
        <v>148</v>
      </c>
      <c r="G7" s="105" t="s">
        <v>527</v>
      </c>
      <c r="H7" s="12" t="s">
        <v>144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85" t="s">
        <v>513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86">
        <v>0</v>
      </c>
      <c r="I9" s="107" t="s">
        <v>527</v>
      </c>
      <c r="J9" s="87">
        <f>IFERROR(H9/$H$9,0)</f>
        <v>0</v>
      </c>
      <c r="K9" s="87">
        <f>H9/'סכום נכסי הקרן'!$C$41</f>
        <v>0</v>
      </c>
    </row>
    <row r="10" spans="1:12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</row>
    <row r="11" spans="1:12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</row>
    <row r="12" spans="1:12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</row>
    <row r="13" spans="1:12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</row>
    <row r="14" spans="1:12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164</v>
      </c>
    </row>
    <row r="2" spans="1:10">
      <c r="A2" s="36" t="s">
        <v>106</v>
      </c>
      <c r="B2" s="36" t="s">
        <v>165</v>
      </c>
    </row>
    <row r="3" spans="1:10">
      <c r="A3" s="36" t="s">
        <v>108</v>
      </c>
      <c r="B3" s="36" t="s">
        <v>166</v>
      </c>
    </row>
    <row r="4" spans="1:10">
      <c r="A4" s="36" t="s">
        <v>109</v>
      </c>
      <c r="B4" s="36">
        <v>8603</v>
      </c>
    </row>
    <row r="5" spans="1:10" ht="18.75">
      <c r="A5" s="133" t="s">
        <v>67</v>
      </c>
      <c r="B5" s="134"/>
      <c r="C5" s="134"/>
      <c r="D5" s="134"/>
      <c r="E5" s="134"/>
      <c r="F5" s="134"/>
      <c r="G5" s="134"/>
      <c r="H5" s="134"/>
      <c r="I5" s="134"/>
      <c r="J5" s="135"/>
    </row>
    <row r="6" spans="1:10" s="3" customFormat="1">
      <c r="A6" s="37" t="s">
        <v>87</v>
      </c>
      <c r="B6" s="38" t="s">
        <v>30</v>
      </c>
      <c r="C6" s="38" t="s">
        <v>90</v>
      </c>
      <c r="D6" s="38" t="s">
        <v>40</v>
      </c>
      <c r="E6" s="38" t="s">
        <v>74</v>
      </c>
      <c r="F6" s="38" t="s">
        <v>141</v>
      </c>
      <c r="G6" s="38" t="s">
        <v>140</v>
      </c>
      <c r="H6" s="38" t="s">
        <v>39</v>
      </c>
      <c r="I6" s="38" t="s">
        <v>110</v>
      </c>
      <c r="J6" s="40" t="s">
        <v>112</v>
      </c>
    </row>
    <row r="7" spans="1:10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2" t="s">
        <v>148</v>
      </c>
      <c r="G7" s="105" t="s">
        <v>527</v>
      </c>
      <c r="H7" s="12" t="s">
        <v>144</v>
      </c>
      <c r="I7" s="26" t="s">
        <v>19</v>
      </c>
      <c r="J7" s="27" t="s">
        <v>19</v>
      </c>
    </row>
    <row r="8" spans="1:10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85" t="s">
        <v>31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86">
        <v>0</v>
      </c>
      <c r="I9" s="87">
        <f>IFERROR(H9/$H$9,0)</f>
        <v>0</v>
      </c>
      <c r="J9" s="87">
        <f>H9/'סכום נכסי הקרן'!$C$41</f>
        <v>0</v>
      </c>
    </row>
    <row r="10" spans="1:10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</row>
    <row r="11" spans="1:10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</row>
    <row r="12" spans="1:10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</row>
    <row r="13" spans="1:10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3"/>
      <c r="C109" s="3"/>
      <c r="D109" s="3"/>
      <c r="E109" s="3"/>
      <c r="F109" s="3"/>
      <c r="G109" s="3"/>
    </row>
    <row r="110" spans="1:10" hidden="1">
      <c r="B110" s="3"/>
      <c r="C110" s="3"/>
      <c r="D110" s="3"/>
      <c r="E110" s="3"/>
      <c r="F110" s="3"/>
      <c r="G110" s="3"/>
    </row>
    <row r="111" spans="1:10" hidden="1">
      <c r="B111" s="3"/>
      <c r="C111" s="3"/>
      <c r="D111" s="3"/>
      <c r="E111" s="3"/>
      <c r="F111" s="3"/>
      <c r="G111" s="3"/>
    </row>
    <row r="112" spans="1:10" hidden="1">
      <c r="B112" s="3"/>
      <c r="C112" s="3"/>
      <c r="D112" s="3"/>
      <c r="E112" s="3"/>
      <c r="F112" s="3"/>
      <c r="G112" s="3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107</v>
      </c>
      <c r="B1" s="36" t="s" vm="1">
        <v>164</v>
      </c>
    </row>
    <row r="2" spans="1:34">
      <c r="A2" s="36" t="s">
        <v>106</v>
      </c>
      <c r="B2" s="36" t="s">
        <v>165</v>
      </c>
    </row>
    <row r="3" spans="1:34">
      <c r="A3" s="36" t="s">
        <v>108</v>
      </c>
      <c r="B3" s="36" t="s">
        <v>166</v>
      </c>
      <c r="D3" s="2"/>
    </row>
    <row r="4" spans="1:34">
      <c r="A4" s="36" t="s">
        <v>109</v>
      </c>
      <c r="B4" s="36">
        <v>8603</v>
      </c>
    </row>
    <row r="5" spans="1:34" ht="18.75">
      <c r="A5" s="133" t="s">
        <v>68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5"/>
    </row>
    <row r="6" spans="1:34" s="3" customFormat="1">
      <c r="A6" s="37" t="s">
        <v>87</v>
      </c>
      <c r="B6" s="38" t="s">
        <v>30</v>
      </c>
      <c r="C6" s="39" t="s">
        <v>32</v>
      </c>
      <c r="D6" s="38" t="s">
        <v>14</v>
      </c>
      <c r="E6" s="38" t="s">
        <v>41</v>
      </c>
      <c r="F6" s="38" t="s">
        <v>75</v>
      </c>
      <c r="G6" s="38" t="s">
        <v>17</v>
      </c>
      <c r="H6" s="38" t="s">
        <v>74</v>
      </c>
      <c r="I6" s="38" t="s">
        <v>16</v>
      </c>
      <c r="J6" s="38" t="s">
        <v>18</v>
      </c>
      <c r="K6" s="38" t="s">
        <v>141</v>
      </c>
      <c r="L6" s="38" t="s">
        <v>140</v>
      </c>
      <c r="M6" s="38" t="s">
        <v>39</v>
      </c>
      <c r="N6" s="38" t="s">
        <v>38</v>
      </c>
      <c r="O6" s="38" t="s">
        <v>110</v>
      </c>
      <c r="P6" s="40" t="s">
        <v>112</v>
      </c>
    </row>
    <row r="7" spans="1:34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26" t="s">
        <v>21</v>
      </c>
      <c r="G7" s="26" t="s">
        <v>20</v>
      </c>
      <c r="H7" s="105" t="s">
        <v>527</v>
      </c>
      <c r="I7" s="26" t="s">
        <v>19</v>
      </c>
      <c r="J7" s="26" t="s">
        <v>19</v>
      </c>
      <c r="K7" s="26" t="s">
        <v>148</v>
      </c>
      <c r="L7" s="105" t="s">
        <v>527</v>
      </c>
      <c r="M7" s="26" t="s">
        <v>144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84</v>
      </c>
    </row>
    <row r="9" spans="1:34" s="4" customFormat="1" ht="20.25">
      <c r="A9" s="85" t="s">
        <v>514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86">
        <v>0</v>
      </c>
      <c r="N9" s="107" t="s">
        <v>527</v>
      </c>
      <c r="O9" s="87">
        <v>0</v>
      </c>
      <c r="P9" s="87">
        <v>0</v>
      </c>
      <c r="AH9" s="1"/>
    </row>
    <row r="10" spans="1:34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  <c r="O10" s="107" t="s">
        <v>527</v>
      </c>
      <c r="P10" s="107" t="s">
        <v>527</v>
      </c>
    </row>
    <row r="11" spans="1:34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  <c r="O11" s="107" t="s">
        <v>527</v>
      </c>
      <c r="P11" s="107" t="s">
        <v>527</v>
      </c>
    </row>
    <row r="12" spans="1:34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  <c r="L12" s="107" t="s">
        <v>527</v>
      </c>
      <c r="M12" s="107" t="s">
        <v>527</v>
      </c>
      <c r="N12" s="107" t="s">
        <v>527</v>
      </c>
      <c r="O12" s="107" t="s">
        <v>527</v>
      </c>
      <c r="P12" s="107" t="s">
        <v>527</v>
      </c>
    </row>
    <row r="13" spans="1:34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  <c r="L13" s="107" t="s">
        <v>527</v>
      </c>
      <c r="M13" s="107" t="s">
        <v>527</v>
      </c>
      <c r="N13" s="107" t="s">
        <v>527</v>
      </c>
      <c r="O13" s="107" t="s">
        <v>527</v>
      </c>
      <c r="P13" s="107" t="s">
        <v>527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29.4257812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164</v>
      </c>
    </row>
    <row r="2" spans="1:15">
      <c r="A2" s="36" t="s">
        <v>106</v>
      </c>
      <c r="B2" s="36" t="s">
        <v>165</v>
      </c>
    </row>
    <row r="3" spans="1:15">
      <c r="A3" s="36" t="s">
        <v>108</v>
      </c>
      <c r="B3" s="36" t="s">
        <v>166</v>
      </c>
    </row>
    <row r="4" spans="1:15">
      <c r="A4" s="36" t="s">
        <v>109</v>
      </c>
      <c r="B4" s="36">
        <v>8603</v>
      </c>
    </row>
    <row r="5" spans="1:15" ht="18.75">
      <c r="A5" s="133" t="s">
        <v>60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5"/>
    </row>
    <row r="6" spans="1:15" s="3" customFormat="1">
      <c r="A6" s="37" t="s">
        <v>87</v>
      </c>
      <c r="B6" s="38" t="s">
        <v>30</v>
      </c>
      <c r="C6" s="38" t="s">
        <v>14</v>
      </c>
      <c r="D6" s="38" t="s">
        <v>41</v>
      </c>
      <c r="E6" s="38" t="s">
        <v>75</v>
      </c>
      <c r="F6" s="38" t="s">
        <v>17</v>
      </c>
      <c r="G6" s="38" t="s">
        <v>74</v>
      </c>
      <c r="H6" s="38" t="s">
        <v>16</v>
      </c>
      <c r="I6" s="38" t="s">
        <v>18</v>
      </c>
      <c r="J6" s="38" t="s">
        <v>141</v>
      </c>
      <c r="K6" s="38" t="s">
        <v>140</v>
      </c>
      <c r="L6" s="38" t="s">
        <v>82</v>
      </c>
      <c r="M6" s="38" t="s">
        <v>38</v>
      </c>
      <c r="N6" s="38" t="s">
        <v>110</v>
      </c>
      <c r="O6" s="40" t="s">
        <v>112</v>
      </c>
    </row>
    <row r="7" spans="1:15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26" t="s">
        <v>21</v>
      </c>
      <c r="F7" s="26" t="s">
        <v>20</v>
      </c>
      <c r="G7" s="105" t="s">
        <v>527</v>
      </c>
      <c r="H7" s="26" t="s">
        <v>19</v>
      </c>
      <c r="I7" s="26" t="s">
        <v>19</v>
      </c>
      <c r="J7" s="26" t="s">
        <v>148</v>
      </c>
      <c r="K7" s="105" t="s">
        <v>527</v>
      </c>
      <c r="L7" s="26" t="s">
        <v>144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70" t="s">
        <v>24</v>
      </c>
      <c r="B9" s="121" t="s">
        <v>527</v>
      </c>
      <c r="C9" s="121" t="s">
        <v>527</v>
      </c>
      <c r="D9" s="121" t="s">
        <v>527</v>
      </c>
      <c r="E9" s="121" t="s">
        <v>527</v>
      </c>
      <c r="F9" s="65">
        <v>6.0420354299703467</v>
      </c>
      <c r="G9" s="121" t="s">
        <v>527</v>
      </c>
      <c r="H9" s="121" t="s">
        <v>527</v>
      </c>
      <c r="I9" s="72">
        <v>4.8786079843892854E-2</v>
      </c>
      <c r="J9" s="121" t="s">
        <v>527</v>
      </c>
      <c r="K9" s="121" t="s">
        <v>527</v>
      </c>
      <c r="L9" s="71">
        <v>247.12823433299997</v>
      </c>
      <c r="M9" s="121" t="s">
        <v>527</v>
      </c>
      <c r="N9" s="73">
        <f>IFERROR(L9/$L$9,0)</f>
        <v>1</v>
      </c>
      <c r="O9" s="73">
        <f>L9/'סכום נכסי הקרן'!$C$41</f>
        <v>0.61620841598776188</v>
      </c>
    </row>
    <row r="10" spans="1:15">
      <c r="A10" s="55" t="s">
        <v>138</v>
      </c>
      <c r="B10" s="108" t="s">
        <v>527</v>
      </c>
      <c r="C10" s="108" t="s">
        <v>527</v>
      </c>
      <c r="D10" s="108" t="s">
        <v>527</v>
      </c>
      <c r="E10" s="108" t="s">
        <v>527</v>
      </c>
      <c r="F10" s="65">
        <v>6.0420354299703449</v>
      </c>
      <c r="G10" s="108" t="s">
        <v>527</v>
      </c>
      <c r="H10" s="108" t="s">
        <v>527</v>
      </c>
      <c r="I10" s="74">
        <v>4.8786079843892861E-2</v>
      </c>
      <c r="J10" s="108" t="s">
        <v>527</v>
      </c>
      <c r="K10" s="108" t="s">
        <v>527</v>
      </c>
      <c r="L10" s="63">
        <f>L11+L21</f>
        <v>247.12823433299985</v>
      </c>
      <c r="M10" s="108" t="s">
        <v>527</v>
      </c>
      <c r="N10" s="64">
        <f t="shared" ref="N10:N75" si="0">IFERROR(L10/$L$9,0)</f>
        <v>0.99999999999999956</v>
      </c>
      <c r="O10" s="64">
        <f>L10/'סכום נכסי הקרן'!$C$41</f>
        <v>0.61620841598776166</v>
      </c>
    </row>
    <row r="11" spans="1:15">
      <c r="A11" s="76" t="s">
        <v>526</v>
      </c>
      <c r="B11" s="108" t="s">
        <v>527</v>
      </c>
      <c r="C11" s="108" t="s">
        <v>527</v>
      </c>
      <c r="D11" s="108" t="s">
        <v>527</v>
      </c>
      <c r="E11" s="108" t="s">
        <v>527</v>
      </c>
      <c r="F11" s="63">
        <v>4.5142775910388329</v>
      </c>
      <c r="G11" s="108" t="s">
        <v>527</v>
      </c>
      <c r="H11" s="108" t="s">
        <v>527</v>
      </c>
      <c r="I11" s="89">
        <v>5.1400000000000071E-2</v>
      </c>
      <c r="J11" s="108" t="s">
        <v>527</v>
      </c>
      <c r="K11" s="108" t="s">
        <v>527</v>
      </c>
      <c r="L11" s="63">
        <f>SUM(L12:L19)</f>
        <v>22.732940214999999</v>
      </c>
      <c r="M11" s="108" t="s">
        <v>527</v>
      </c>
      <c r="N11" s="64">
        <f t="shared" ref="N11" si="1">IFERROR(L11/$L$9,0)</f>
        <v>9.1988437809853218E-2</v>
      </c>
      <c r="O11" s="64">
        <f>L11/'סכום נכסי הקרן'!$C$41</f>
        <v>5.6684049551998399E-2</v>
      </c>
    </row>
    <row r="12" spans="1:15">
      <c r="A12" s="59" t="s">
        <v>204</v>
      </c>
      <c r="B12" s="54">
        <v>9444</v>
      </c>
      <c r="C12" s="54" t="s">
        <v>169</v>
      </c>
      <c r="D12" s="107" t="s">
        <v>527</v>
      </c>
      <c r="E12" s="75">
        <v>44958</v>
      </c>
      <c r="F12" s="60">
        <v>4.0899999983401303</v>
      </c>
      <c r="G12" s="66" t="s">
        <v>94</v>
      </c>
      <c r="H12" s="67">
        <v>5.1500000000000004E-2</v>
      </c>
      <c r="I12" s="67">
        <v>5.1399999985706678E-2</v>
      </c>
      <c r="J12" s="60">
        <v>804.01799400000004</v>
      </c>
      <c r="K12" s="62">
        <v>107.90034830986632</v>
      </c>
      <c r="L12" s="60">
        <v>0.86753821600000014</v>
      </c>
      <c r="M12" s="107" t="s">
        <v>527</v>
      </c>
      <c r="N12" s="61">
        <f t="shared" ref="N12:N19" si="2">IFERROR(L12/$L$9,0)</f>
        <v>3.5104779441389572E-3</v>
      </c>
      <c r="O12" s="61">
        <f>L12/'סכום נכסי הקרן'!$C$41</f>
        <v>2.1631860533178416E-3</v>
      </c>
    </row>
    <row r="13" spans="1:15">
      <c r="A13" s="59" t="s">
        <v>205</v>
      </c>
      <c r="B13" s="54">
        <v>9499</v>
      </c>
      <c r="C13" s="54" t="s">
        <v>169</v>
      </c>
      <c r="D13" s="107" t="s">
        <v>527</v>
      </c>
      <c r="E13" s="75">
        <v>44986</v>
      </c>
      <c r="F13" s="60">
        <v>4.169999996106335</v>
      </c>
      <c r="G13" s="66" t="s">
        <v>94</v>
      </c>
      <c r="H13" s="67">
        <v>5.1500000000000004E-2</v>
      </c>
      <c r="I13" s="67">
        <v>5.1399999894314811E-2</v>
      </c>
      <c r="J13" s="60">
        <v>67.112915999999998</v>
      </c>
      <c r="K13" s="62">
        <v>107.15028981902678</v>
      </c>
      <c r="L13" s="60">
        <v>7.191168399999999E-2</v>
      </c>
      <c r="M13" s="107" t="s">
        <v>527</v>
      </c>
      <c r="N13" s="61">
        <f t="shared" si="2"/>
        <v>2.9098934888637835E-4</v>
      </c>
      <c r="O13" s="61">
        <f>L13/'סכום נכסי הקרן'!$C$41</f>
        <v>1.7931008574658541E-4</v>
      </c>
    </row>
    <row r="14" spans="1:15">
      <c r="A14" s="59" t="s">
        <v>206</v>
      </c>
      <c r="B14" s="54">
        <v>9528</v>
      </c>
      <c r="C14" s="54" t="s">
        <v>169</v>
      </c>
      <c r="D14" s="107" t="s">
        <v>527</v>
      </c>
      <c r="E14" s="75">
        <v>45047</v>
      </c>
      <c r="F14" s="60">
        <v>4.3399999998689323</v>
      </c>
      <c r="G14" s="66" t="s">
        <v>94</v>
      </c>
      <c r="H14" s="67">
        <v>5.1500000000000004E-2</v>
      </c>
      <c r="I14" s="67">
        <v>5.1399999999957709E-2</v>
      </c>
      <c r="J14" s="60">
        <v>4491.0566479999998</v>
      </c>
      <c r="K14" s="62">
        <v>105.32936263688831</v>
      </c>
      <c r="L14" s="60">
        <v>4.7304013430000005</v>
      </c>
      <c r="M14" s="107" t="s">
        <v>527</v>
      </c>
      <c r="N14" s="61">
        <f t="shared" si="2"/>
        <v>1.9141484807542818E-2</v>
      </c>
      <c r="O14" s="61">
        <f>L14/'סכום נכסי הקרן'!$C$41</f>
        <v>1.1795144032909771E-2</v>
      </c>
    </row>
    <row r="15" spans="1:15">
      <c r="A15" s="59" t="s">
        <v>207</v>
      </c>
      <c r="B15" s="54">
        <v>9586</v>
      </c>
      <c r="C15" s="54" t="s">
        <v>169</v>
      </c>
      <c r="D15" s="107" t="s">
        <v>527</v>
      </c>
      <c r="E15" s="75">
        <v>45078</v>
      </c>
      <c r="F15" s="60">
        <v>4.4200000002371187</v>
      </c>
      <c r="G15" s="66" t="s">
        <v>94</v>
      </c>
      <c r="H15" s="67">
        <v>5.1500000000000004E-2</v>
      </c>
      <c r="I15" s="67">
        <v>5.1400000002065231E-2</v>
      </c>
      <c r="J15" s="60">
        <v>2512.6649080000002</v>
      </c>
      <c r="K15" s="62">
        <v>104.06179234943173</v>
      </c>
      <c r="L15" s="60">
        <v>2.6147241389999998</v>
      </c>
      <c r="M15" s="107" t="s">
        <v>527</v>
      </c>
      <c r="N15" s="61">
        <f t="shared" si="2"/>
        <v>1.0580434672133477E-2</v>
      </c>
      <c r="O15" s="61">
        <f>L15/'סכום נכסי הקרן'!$C$41</f>
        <v>6.5197528897773657E-3</v>
      </c>
    </row>
    <row r="16" spans="1:15">
      <c r="A16" s="59" t="s">
        <v>208</v>
      </c>
      <c r="B16" s="54">
        <v>9636</v>
      </c>
      <c r="C16" s="54" t="s">
        <v>169</v>
      </c>
      <c r="D16" s="107" t="s">
        <v>527</v>
      </c>
      <c r="E16" s="75">
        <v>45108</v>
      </c>
      <c r="F16" s="60">
        <v>4.4999999995904734</v>
      </c>
      <c r="G16" s="66" t="s">
        <v>94</v>
      </c>
      <c r="H16" s="67">
        <v>5.1500000000000004E-2</v>
      </c>
      <c r="I16" s="67">
        <v>5.1399999995249489E-2</v>
      </c>
      <c r="J16" s="60">
        <v>3541.3546030000002</v>
      </c>
      <c r="K16" s="62">
        <v>103.42836291788315</v>
      </c>
      <c r="L16" s="60">
        <v>3.6627650910000003</v>
      </c>
      <c r="M16" s="107" t="s">
        <v>527</v>
      </c>
      <c r="N16" s="61">
        <f t="shared" si="2"/>
        <v>1.482131372356468E-2</v>
      </c>
      <c r="O16" s="61">
        <f>L16/'סכום נכסי הקרן'!$C$41</f>
        <v>9.1330182524554677E-3</v>
      </c>
    </row>
    <row r="17" spans="1:15">
      <c r="A17" s="59" t="s">
        <v>209</v>
      </c>
      <c r="B17" s="54">
        <v>9689</v>
      </c>
      <c r="C17" s="54" t="s">
        <v>169</v>
      </c>
      <c r="D17" s="107" t="s">
        <v>527</v>
      </c>
      <c r="E17" s="75">
        <v>45139</v>
      </c>
      <c r="F17" s="60">
        <v>4.5900000001467154</v>
      </c>
      <c r="G17" s="66" t="s">
        <v>94</v>
      </c>
      <c r="H17" s="67">
        <v>5.1500000000000004E-2</v>
      </c>
      <c r="I17" s="67">
        <v>5.1400000001272407E-2</v>
      </c>
      <c r="J17" s="60">
        <v>7477.9028740000003</v>
      </c>
      <c r="K17" s="62">
        <v>102.9964392795081</v>
      </c>
      <c r="L17" s="60">
        <v>7.7019736930000002</v>
      </c>
      <c r="M17" s="107" t="s">
        <v>527</v>
      </c>
      <c r="N17" s="61">
        <f t="shared" si="2"/>
        <v>3.1165899411646169E-2</v>
      </c>
      <c r="O17" s="61">
        <f>L17/'סכום נכסי הקרן'!$C$41</f>
        <v>1.9204689509284407E-2</v>
      </c>
    </row>
    <row r="18" spans="1:15">
      <c r="A18" s="59" t="s">
        <v>210</v>
      </c>
      <c r="B18" s="54">
        <v>9731</v>
      </c>
      <c r="C18" s="54" t="s">
        <v>169</v>
      </c>
      <c r="D18" s="107" t="s">
        <v>527</v>
      </c>
      <c r="E18" s="75">
        <v>45170</v>
      </c>
      <c r="F18" s="60">
        <v>4.6700000002435083</v>
      </c>
      <c r="G18" s="66" t="s">
        <v>94</v>
      </c>
      <c r="H18" s="67">
        <v>5.1500000000000004E-2</v>
      </c>
      <c r="I18" s="67">
        <v>5.1400000008012189E-2</v>
      </c>
      <c r="J18" s="60">
        <v>1244.7816680000001</v>
      </c>
      <c r="K18" s="62">
        <v>102.27183928932988</v>
      </c>
      <c r="L18" s="60">
        <v>1.273061107</v>
      </c>
      <c r="M18" s="107" t="s">
        <v>527</v>
      </c>
      <c r="N18" s="61">
        <f t="shared" si="2"/>
        <v>5.1514191020544317E-3</v>
      </c>
      <c r="O18" s="61">
        <f>L18/'סכום נכסי הקרן'!$C$41</f>
        <v>3.1743478049660605E-3</v>
      </c>
    </row>
    <row r="19" spans="1:15">
      <c r="A19" s="59" t="s">
        <v>211</v>
      </c>
      <c r="B19" s="54">
        <v>9787</v>
      </c>
      <c r="C19" s="54" t="s">
        <v>169</v>
      </c>
      <c r="D19" s="107" t="s">
        <v>527</v>
      </c>
      <c r="E19" s="75">
        <v>45261</v>
      </c>
      <c r="F19" s="60">
        <v>4.9199999996465191</v>
      </c>
      <c r="G19" s="66" t="s">
        <v>94</v>
      </c>
      <c r="H19" s="67">
        <v>5.1500000000000004E-2</v>
      </c>
      <c r="I19" s="67">
        <v>5.1399999995139639E-2</v>
      </c>
      <c r="J19" s="60">
        <v>1803.0039040000001</v>
      </c>
      <c r="K19" s="62">
        <v>100.41935782741378</v>
      </c>
      <c r="L19" s="60">
        <v>1.8105649420000001</v>
      </c>
      <c r="M19" s="107" t="s">
        <v>527</v>
      </c>
      <c r="N19" s="61">
        <f t="shared" si="2"/>
        <v>7.3264187998863086E-3</v>
      </c>
      <c r="O19" s="61">
        <f>L19/'סכום נכסי הקרן'!$C$41</f>
        <v>4.5146009235409023E-3</v>
      </c>
    </row>
    <row r="20" spans="1:15">
      <c r="A20" s="122" t="s">
        <v>527</v>
      </c>
      <c r="B20" s="108" t="s">
        <v>527</v>
      </c>
      <c r="C20" s="108" t="s">
        <v>527</v>
      </c>
      <c r="D20" s="108" t="s">
        <v>527</v>
      </c>
      <c r="E20" s="108" t="s">
        <v>527</v>
      </c>
      <c r="F20" s="108" t="s">
        <v>527</v>
      </c>
      <c r="G20" s="108" t="s">
        <v>527</v>
      </c>
      <c r="H20" s="108" t="s">
        <v>527</v>
      </c>
      <c r="I20" s="108" t="s">
        <v>527</v>
      </c>
      <c r="J20" s="108" t="s">
        <v>527</v>
      </c>
      <c r="K20" s="108" t="s">
        <v>527</v>
      </c>
      <c r="L20" s="108" t="s">
        <v>527</v>
      </c>
      <c r="M20" s="108" t="s">
        <v>527</v>
      </c>
      <c r="N20" s="108" t="s">
        <v>527</v>
      </c>
      <c r="O20" s="108" t="s">
        <v>527</v>
      </c>
    </row>
    <row r="21" spans="1:15">
      <c r="A21" s="69" t="s">
        <v>42</v>
      </c>
      <c r="B21" s="108" t="s">
        <v>527</v>
      </c>
      <c r="C21" s="108" t="s">
        <v>527</v>
      </c>
      <c r="D21" s="108" t="s">
        <v>527</v>
      </c>
      <c r="E21" s="108" t="s">
        <v>527</v>
      </c>
      <c r="F21" s="90">
        <v>6.1967150940018731</v>
      </c>
      <c r="G21" s="108" t="s">
        <v>527</v>
      </c>
      <c r="H21" s="108" t="s">
        <v>527</v>
      </c>
      <c r="I21" s="78">
        <v>4.8521269965200321E-2</v>
      </c>
      <c r="J21" s="108" t="s">
        <v>527</v>
      </c>
      <c r="K21" s="108" t="s">
        <v>527</v>
      </c>
      <c r="L21" s="77">
        <f>SUM(L22:L162)</f>
        <v>224.39529411799984</v>
      </c>
      <c r="M21" s="108" t="s">
        <v>527</v>
      </c>
      <c r="N21" s="64">
        <f t="shared" ref="N21" si="3">IFERROR(L21/$L$9,0)</f>
        <v>0.90801156219014623</v>
      </c>
      <c r="O21" s="64">
        <f>L21/'סכום נכסי הקרן'!$C$41</f>
        <v>0.5595243664357632</v>
      </c>
    </row>
    <row r="22" spans="1:15">
      <c r="A22" s="59" t="s">
        <v>212</v>
      </c>
      <c r="B22" s="54" t="s">
        <v>213</v>
      </c>
      <c r="C22" s="54" t="s">
        <v>169</v>
      </c>
      <c r="D22" s="107" t="s">
        <v>527</v>
      </c>
      <c r="E22" s="75">
        <v>39845</v>
      </c>
      <c r="F22" s="60">
        <v>8.9999992420816216E-2</v>
      </c>
      <c r="G22" s="66" t="s">
        <v>94</v>
      </c>
      <c r="H22" s="67">
        <v>4.8000000000000001E-2</v>
      </c>
      <c r="I22" s="67">
        <v>4.6199999718487463E-2</v>
      </c>
      <c r="J22" s="60">
        <v>21.662289999999999</v>
      </c>
      <c r="K22" s="62">
        <v>127.906463</v>
      </c>
      <c r="L22" s="60">
        <v>2.7707468999999998E-2</v>
      </c>
      <c r="M22" s="107" t="s">
        <v>527</v>
      </c>
      <c r="N22" s="61">
        <f t="shared" si="0"/>
        <v>1.12117779964651E-4</v>
      </c>
      <c r="O22" s="61">
        <f>L22/'סכום נכסי הקרן'!$C$41</f>
        <v>6.908791959608202E-5</v>
      </c>
    </row>
    <row r="23" spans="1:15">
      <c r="A23" s="59" t="s">
        <v>214</v>
      </c>
      <c r="B23" s="54" t="s">
        <v>215</v>
      </c>
      <c r="C23" s="54" t="s">
        <v>169</v>
      </c>
      <c r="D23" s="107" t="s">
        <v>527</v>
      </c>
      <c r="E23" s="75">
        <v>39873</v>
      </c>
      <c r="F23" s="60">
        <v>0.16999999964700288</v>
      </c>
      <c r="G23" s="66" t="s">
        <v>94</v>
      </c>
      <c r="H23" s="67">
        <v>4.8000000000000001E-2</v>
      </c>
      <c r="I23" s="67">
        <v>4.8200000023925361E-2</v>
      </c>
      <c r="J23" s="60">
        <v>796.24441000000002</v>
      </c>
      <c r="K23" s="62">
        <v>128.081064</v>
      </c>
      <c r="L23" s="60">
        <v>1.019838308</v>
      </c>
      <c r="M23" s="107" t="s">
        <v>527</v>
      </c>
      <c r="N23" s="61">
        <f t="shared" si="0"/>
        <v>4.1267575546458596E-3</v>
      </c>
      <c r="O23" s="61">
        <f>L23/'סכום נכסי הקרן'!$C$41</f>
        <v>2.5429427359138553E-3</v>
      </c>
    </row>
    <row r="24" spans="1:15">
      <c r="A24" s="59" t="s">
        <v>216</v>
      </c>
      <c r="B24" s="54" t="s">
        <v>217</v>
      </c>
      <c r="C24" s="54" t="s">
        <v>169</v>
      </c>
      <c r="D24" s="107" t="s">
        <v>527</v>
      </c>
      <c r="E24" s="75">
        <v>39934</v>
      </c>
      <c r="F24" s="60">
        <v>0.32999999951807807</v>
      </c>
      <c r="G24" s="66" t="s">
        <v>94</v>
      </c>
      <c r="H24" s="67">
        <v>4.8000000000000001E-2</v>
      </c>
      <c r="I24" s="67">
        <v>4.8299999981541483E-2</v>
      </c>
      <c r="J24" s="60">
        <v>868.90258000000006</v>
      </c>
      <c r="K24" s="62">
        <v>126.569211</v>
      </c>
      <c r="L24" s="60">
        <v>1.0997631409999999</v>
      </c>
      <c r="M24" s="107" t="s">
        <v>527</v>
      </c>
      <c r="N24" s="61">
        <f t="shared" si="0"/>
        <v>4.4501719682830451E-3</v>
      </c>
      <c r="O24" s="61">
        <f>L24/'סכום נכסי הקרן'!$C$41</f>
        <v>2.7422334194488356E-3</v>
      </c>
    </row>
    <row r="25" spans="1:15">
      <c r="A25" s="59" t="s">
        <v>218</v>
      </c>
      <c r="B25" s="54" t="s">
        <v>219</v>
      </c>
      <c r="C25" s="54" t="s">
        <v>169</v>
      </c>
      <c r="D25" s="107" t="s">
        <v>527</v>
      </c>
      <c r="E25" s="75">
        <v>40148</v>
      </c>
      <c r="F25" s="60">
        <v>0.90999999978674895</v>
      </c>
      <c r="G25" s="66" t="s">
        <v>94</v>
      </c>
      <c r="H25" s="67">
        <v>4.8000000000000001E-2</v>
      </c>
      <c r="I25" s="67">
        <v>4.8300000000710837E-2</v>
      </c>
      <c r="J25" s="60">
        <v>1157.832962</v>
      </c>
      <c r="K25" s="62">
        <v>121.502201</v>
      </c>
      <c r="L25" s="60">
        <v>1.4067925299999999</v>
      </c>
      <c r="M25" s="107" t="s">
        <v>527</v>
      </c>
      <c r="N25" s="61">
        <f t="shared" si="0"/>
        <v>5.6925609240762723E-3</v>
      </c>
      <c r="O25" s="61">
        <f>L25/'סכום נכסי הקרן'!$C$41</f>
        <v>3.5078039499388701E-3</v>
      </c>
    </row>
    <row r="26" spans="1:15">
      <c r="A26" s="59" t="s">
        <v>220</v>
      </c>
      <c r="B26" s="54" t="s">
        <v>221</v>
      </c>
      <c r="C26" s="54" t="s">
        <v>169</v>
      </c>
      <c r="D26" s="107" t="s">
        <v>527</v>
      </c>
      <c r="E26" s="75">
        <v>40269</v>
      </c>
      <c r="F26" s="60">
        <v>1.2200000000617865</v>
      </c>
      <c r="G26" s="66" t="s">
        <v>94</v>
      </c>
      <c r="H26" s="67">
        <v>4.8000000000000001E-2</v>
      </c>
      <c r="I26" s="67">
        <v>4.8500000004633989E-2</v>
      </c>
      <c r="J26" s="60">
        <v>1312.7566919999999</v>
      </c>
      <c r="K26" s="62">
        <v>123.288242</v>
      </c>
      <c r="L26" s="60">
        <v>1.618474645</v>
      </c>
      <c r="M26" s="107" t="s">
        <v>527</v>
      </c>
      <c r="N26" s="61">
        <f t="shared" si="0"/>
        <v>6.5491288333292602E-3</v>
      </c>
      <c r="O26" s="61">
        <f>L26/'סכום נכסי הקרן'!$C$41</f>
        <v>4.0356283044856028E-3</v>
      </c>
    </row>
    <row r="27" spans="1:15">
      <c r="A27" s="59" t="s">
        <v>222</v>
      </c>
      <c r="B27" s="54" t="s">
        <v>223</v>
      </c>
      <c r="C27" s="54" t="s">
        <v>169</v>
      </c>
      <c r="D27" s="107" t="s">
        <v>527</v>
      </c>
      <c r="E27" s="75">
        <v>40391</v>
      </c>
      <c r="F27" s="60">
        <v>1.5200000005178465</v>
      </c>
      <c r="G27" s="66" t="s">
        <v>94</v>
      </c>
      <c r="H27" s="67">
        <v>4.8000000000000001E-2</v>
      </c>
      <c r="I27" s="67">
        <v>4.8500000007397813E-2</v>
      </c>
      <c r="J27" s="60">
        <v>884.420524</v>
      </c>
      <c r="K27" s="62">
        <v>122.272352</v>
      </c>
      <c r="L27" s="60">
        <v>1.081401772</v>
      </c>
      <c r="M27" s="107" t="s">
        <v>527</v>
      </c>
      <c r="N27" s="61">
        <f t="shared" si="0"/>
        <v>4.3758730155569131E-3</v>
      </c>
      <c r="O27" s="61">
        <f>L27/'סכום נכסי הקרן'!$C$41</f>
        <v>2.6964497794799164E-3</v>
      </c>
    </row>
    <row r="28" spans="1:15">
      <c r="A28" s="59" t="s">
        <v>224</v>
      </c>
      <c r="B28" s="54" t="s">
        <v>225</v>
      </c>
      <c r="C28" s="54" t="s">
        <v>169</v>
      </c>
      <c r="D28" s="107" t="s">
        <v>527</v>
      </c>
      <c r="E28" s="75">
        <v>40452</v>
      </c>
      <c r="F28" s="60">
        <v>1.680000000795032</v>
      </c>
      <c r="G28" s="66" t="s">
        <v>94</v>
      </c>
      <c r="H28" s="67">
        <v>4.8000000000000001E-2</v>
      </c>
      <c r="I28" s="67">
        <v>4.8500000015261772E-2</v>
      </c>
      <c r="J28" s="60">
        <v>1172.3645959999999</v>
      </c>
      <c r="K28" s="62">
        <v>120.162972</v>
      </c>
      <c r="L28" s="60">
        <v>1.4087481410000002</v>
      </c>
      <c r="M28" s="107" t="s">
        <v>527</v>
      </c>
      <c r="N28" s="61">
        <f t="shared" si="0"/>
        <v>5.7004742691672472E-3</v>
      </c>
      <c r="O28" s="61">
        <f>L28/'סכום נכסי הקרן'!$C$41</f>
        <v>3.5126802197825444E-3</v>
      </c>
    </row>
    <row r="29" spans="1:15">
      <c r="A29" s="59" t="s">
        <v>226</v>
      </c>
      <c r="B29" s="54" t="s">
        <v>227</v>
      </c>
      <c r="C29" s="54" t="s">
        <v>169</v>
      </c>
      <c r="D29" s="107" t="s">
        <v>527</v>
      </c>
      <c r="E29" s="75">
        <v>40909</v>
      </c>
      <c r="F29" s="60">
        <v>2.769999999419686</v>
      </c>
      <c r="G29" s="66" t="s">
        <v>94</v>
      </c>
      <c r="H29" s="67">
        <v>4.8000000000000001E-2</v>
      </c>
      <c r="I29" s="67">
        <v>4.8499999991346188E-2</v>
      </c>
      <c r="J29" s="60">
        <v>833.70957800000008</v>
      </c>
      <c r="K29" s="62">
        <v>117.813993</v>
      </c>
      <c r="L29" s="60">
        <v>0.98222654099999995</v>
      </c>
      <c r="M29" s="107" t="s">
        <v>527</v>
      </c>
      <c r="N29" s="61">
        <f t="shared" si="0"/>
        <v>3.9745622091746542E-3</v>
      </c>
      <c r="O29" s="61">
        <f>L29/'סכום נכסי הקרן'!$C$41</f>
        <v>2.4491586831603333E-3</v>
      </c>
    </row>
    <row r="30" spans="1:15">
      <c r="A30" s="59" t="s">
        <v>228</v>
      </c>
      <c r="B30" s="54">
        <v>8790</v>
      </c>
      <c r="C30" s="54" t="s">
        <v>169</v>
      </c>
      <c r="D30" s="107" t="s">
        <v>527</v>
      </c>
      <c r="E30" s="75">
        <v>41030</v>
      </c>
      <c r="F30" s="60">
        <v>3.1000000000000005</v>
      </c>
      <c r="G30" s="66" t="s">
        <v>94</v>
      </c>
      <c r="H30" s="67">
        <v>4.8000000000000001E-2</v>
      </c>
      <c r="I30" s="67">
        <v>4.8599999996996719E-2</v>
      </c>
      <c r="J30" s="60">
        <v>1153.164428</v>
      </c>
      <c r="K30" s="62">
        <v>115.497479</v>
      </c>
      <c r="L30" s="60">
        <v>1.3318758399999999</v>
      </c>
      <c r="M30" s="107" t="s">
        <v>527</v>
      </c>
      <c r="N30" s="61">
        <f t="shared" si="0"/>
        <v>5.3894118719163666E-3</v>
      </c>
      <c r="O30" s="61">
        <f>L30/'סכום נכסי הקרן'!$C$41</f>
        <v>3.3210009526992231E-3</v>
      </c>
    </row>
    <row r="31" spans="1:15">
      <c r="A31" s="59" t="s">
        <v>229</v>
      </c>
      <c r="B31" s="54" t="s">
        <v>230</v>
      </c>
      <c r="C31" s="54" t="s">
        <v>169</v>
      </c>
      <c r="D31" s="107" t="s">
        <v>527</v>
      </c>
      <c r="E31" s="75">
        <v>41091</v>
      </c>
      <c r="F31" s="60">
        <v>3.1899999946822883</v>
      </c>
      <c r="G31" s="66" t="s">
        <v>94</v>
      </c>
      <c r="H31" s="67">
        <v>4.8000000000000001E-2</v>
      </c>
      <c r="I31" s="67">
        <v>4.8599999917725976E-2</v>
      </c>
      <c r="J31" s="60">
        <v>171.34761800000001</v>
      </c>
      <c r="K31" s="62">
        <v>116.333029</v>
      </c>
      <c r="L31" s="60">
        <v>0.19933387400000002</v>
      </c>
      <c r="M31" s="107" t="s">
        <v>527</v>
      </c>
      <c r="N31" s="61">
        <f t="shared" si="0"/>
        <v>8.0660097191242802E-4</v>
      </c>
      <c r="O31" s="61">
        <f>L31/'סכום נכסי הקרן'!$C$41</f>
        <v>4.9703430723634643E-4</v>
      </c>
    </row>
    <row r="32" spans="1:15">
      <c r="A32" s="59" t="s">
        <v>231</v>
      </c>
      <c r="B32" s="54" t="s">
        <v>232</v>
      </c>
      <c r="C32" s="54" t="s">
        <v>169</v>
      </c>
      <c r="D32" s="107" t="s">
        <v>527</v>
      </c>
      <c r="E32" s="75">
        <v>41122</v>
      </c>
      <c r="F32" s="60">
        <v>3.2700000006878027</v>
      </c>
      <c r="G32" s="66" t="s">
        <v>94</v>
      </c>
      <c r="H32" s="67">
        <v>4.8000000000000001E-2</v>
      </c>
      <c r="I32" s="67">
        <v>4.8599999998749456E-2</v>
      </c>
      <c r="J32" s="60">
        <v>550.40481599999998</v>
      </c>
      <c r="K32" s="62">
        <v>116.22693099999999</v>
      </c>
      <c r="L32" s="60">
        <v>0.63971862800000001</v>
      </c>
      <c r="M32" s="107" t="s">
        <v>527</v>
      </c>
      <c r="N32" s="61">
        <f t="shared" si="0"/>
        <v>2.588610037726377E-3</v>
      </c>
      <c r="O32" s="61">
        <f>L32/'סכום נכסי הקרן'!$C$41</f>
        <v>1.5951232909573914E-3</v>
      </c>
    </row>
    <row r="33" spans="1:15">
      <c r="A33" s="59" t="s">
        <v>233</v>
      </c>
      <c r="B33" s="54" t="s">
        <v>234</v>
      </c>
      <c r="C33" s="54" t="s">
        <v>169</v>
      </c>
      <c r="D33" s="107" t="s">
        <v>527</v>
      </c>
      <c r="E33" s="75">
        <v>41154</v>
      </c>
      <c r="F33" s="60">
        <v>3.3600000005042459</v>
      </c>
      <c r="G33" s="66" t="s">
        <v>94</v>
      </c>
      <c r="H33" s="67">
        <v>4.8000000000000001E-2</v>
      </c>
      <c r="I33" s="67">
        <v>4.8600000014046844E-2</v>
      </c>
      <c r="J33" s="60">
        <v>960.25680399999999</v>
      </c>
      <c r="K33" s="62">
        <v>115.65342200000001</v>
      </c>
      <c r="L33" s="60">
        <v>1.110569854</v>
      </c>
      <c r="M33" s="107" t="s">
        <v>527</v>
      </c>
      <c r="N33" s="61">
        <f t="shared" si="0"/>
        <v>4.4939011400191974E-3</v>
      </c>
      <c r="O33" s="61">
        <f>L33/'סכום נכסי הקרן'!$C$41</f>
        <v>2.7691797030968274E-3</v>
      </c>
    </row>
    <row r="34" spans="1:15">
      <c r="A34" s="59" t="s">
        <v>235</v>
      </c>
      <c r="B34" s="54" t="s">
        <v>236</v>
      </c>
      <c r="C34" s="54" t="s">
        <v>169</v>
      </c>
      <c r="D34" s="107" t="s">
        <v>527</v>
      </c>
      <c r="E34" s="75">
        <v>41184</v>
      </c>
      <c r="F34" s="60">
        <v>3.4399999998372524</v>
      </c>
      <c r="G34" s="66" t="s">
        <v>94</v>
      </c>
      <c r="H34" s="67">
        <v>4.8000000000000001E-2</v>
      </c>
      <c r="I34" s="67">
        <v>4.8600000005696177E-2</v>
      </c>
      <c r="J34" s="60">
        <v>1077.985688</v>
      </c>
      <c r="K34" s="62">
        <v>113.99917600000001</v>
      </c>
      <c r="L34" s="60">
        <v>1.2288948049999999</v>
      </c>
      <c r="M34" s="107" t="s">
        <v>527</v>
      </c>
      <c r="N34" s="61">
        <f t="shared" si="0"/>
        <v>4.972700947412147E-3</v>
      </c>
      <c r="O34" s="61">
        <f>L34/'סכום נכסי הקרן'!$C$41</f>
        <v>3.0642201739856816E-3</v>
      </c>
    </row>
    <row r="35" spans="1:15">
      <c r="A35" s="59" t="s">
        <v>237</v>
      </c>
      <c r="B35" s="54" t="s">
        <v>238</v>
      </c>
      <c r="C35" s="54" t="s">
        <v>169</v>
      </c>
      <c r="D35" s="107" t="s">
        <v>527</v>
      </c>
      <c r="E35" s="75">
        <v>41214</v>
      </c>
      <c r="F35" s="60">
        <v>3.5199999997516449</v>
      </c>
      <c r="G35" s="66" t="s">
        <v>94</v>
      </c>
      <c r="H35" s="67">
        <v>4.8000000000000001E-2</v>
      </c>
      <c r="I35" s="67">
        <v>4.8499999997283619E-2</v>
      </c>
      <c r="J35" s="60">
        <v>1134.6291060000001</v>
      </c>
      <c r="K35" s="62">
        <v>113.55918699999999</v>
      </c>
      <c r="L35" s="60">
        <v>1.2884755909999999</v>
      </c>
      <c r="M35" s="107" t="s">
        <v>527</v>
      </c>
      <c r="N35" s="61">
        <f t="shared" si="0"/>
        <v>5.2137935370986663E-3</v>
      </c>
      <c r="O35" s="61">
        <f>L35/'סכום נכסי הקרן'!$C$41</f>
        <v>3.2127834567827994E-3</v>
      </c>
    </row>
    <row r="36" spans="1:15">
      <c r="A36" s="59" t="s">
        <v>239</v>
      </c>
      <c r="B36" s="54" t="s">
        <v>240</v>
      </c>
      <c r="C36" s="54" t="s">
        <v>169</v>
      </c>
      <c r="D36" s="107" t="s">
        <v>527</v>
      </c>
      <c r="E36" s="75">
        <v>41245</v>
      </c>
      <c r="F36" s="60">
        <v>3.6100000010202495</v>
      </c>
      <c r="G36" s="66" t="s">
        <v>94</v>
      </c>
      <c r="H36" s="67">
        <v>4.8000000000000001E-2</v>
      </c>
      <c r="I36" s="67">
        <v>4.8600000019511348E-2</v>
      </c>
      <c r="J36" s="60">
        <v>1185.0770359999999</v>
      </c>
      <c r="K36" s="62">
        <v>113.309814</v>
      </c>
      <c r="L36" s="60">
        <v>1.3428085830000001</v>
      </c>
      <c r="M36" s="107" t="s">
        <v>527</v>
      </c>
      <c r="N36" s="61">
        <f t="shared" si="0"/>
        <v>5.4336510218035003E-3</v>
      </c>
      <c r="O36" s="61">
        <f>L36/'סכום נכסי הקרן'!$C$41</f>
        <v>3.3482614891758187E-3</v>
      </c>
    </row>
    <row r="37" spans="1:15">
      <c r="A37" s="59" t="s">
        <v>241</v>
      </c>
      <c r="B37" s="54" t="s">
        <v>242</v>
      </c>
      <c r="C37" s="54" t="s">
        <v>169</v>
      </c>
      <c r="D37" s="107" t="s">
        <v>527</v>
      </c>
      <c r="E37" s="75">
        <v>41275</v>
      </c>
      <c r="F37" s="60">
        <v>3.6099999991543616</v>
      </c>
      <c r="G37" s="66" t="s">
        <v>94</v>
      </c>
      <c r="H37" s="67">
        <v>4.8000000000000001E-2</v>
      </c>
      <c r="I37" s="67">
        <v>4.859999998783468E-2</v>
      </c>
      <c r="J37" s="60">
        <v>1160.908788</v>
      </c>
      <c r="K37" s="62">
        <v>116.124005</v>
      </c>
      <c r="L37" s="60">
        <v>1.3480937739999999</v>
      </c>
      <c r="M37" s="107" t="s">
        <v>527</v>
      </c>
      <c r="N37" s="61">
        <f t="shared" si="0"/>
        <v>5.4550374530798152E-3</v>
      </c>
      <c r="O37" s="61">
        <f>L37/'סכום נכסי הקרן'!$C$41</f>
        <v>3.3614399881162281E-3</v>
      </c>
    </row>
    <row r="38" spans="1:15">
      <c r="A38" s="59" t="s">
        <v>243</v>
      </c>
      <c r="B38" s="54" t="s">
        <v>244</v>
      </c>
      <c r="C38" s="54" t="s">
        <v>169</v>
      </c>
      <c r="D38" s="107" t="s">
        <v>527</v>
      </c>
      <c r="E38" s="75">
        <v>41306</v>
      </c>
      <c r="F38" s="60">
        <v>3.6900000003115379</v>
      </c>
      <c r="G38" s="66" t="s">
        <v>94</v>
      </c>
      <c r="H38" s="67">
        <v>4.8000000000000001E-2</v>
      </c>
      <c r="I38" s="67">
        <v>4.8500000005404227E-2</v>
      </c>
      <c r="J38" s="60">
        <v>1362.38635</v>
      </c>
      <c r="K38" s="62">
        <v>115.447581</v>
      </c>
      <c r="L38" s="60">
        <v>1.5728420789999999</v>
      </c>
      <c r="M38" s="107" t="s">
        <v>527</v>
      </c>
      <c r="N38" s="61">
        <f t="shared" si="0"/>
        <v>6.3644774675184592E-3</v>
      </c>
      <c r="O38" s="61">
        <f>L38/'סכום נכסי הקרן'!$C$41</f>
        <v>3.921844578849352E-3</v>
      </c>
    </row>
    <row r="39" spans="1:15">
      <c r="A39" s="59" t="s">
        <v>245</v>
      </c>
      <c r="B39" s="54" t="s">
        <v>246</v>
      </c>
      <c r="C39" s="54" t="s">
        <v>169</v>
      </c>
      <c r="D39" s="107" t="s">
        <v>527</v>
      </c>
      <c r="E39" s="75">
        <v>41334</v>
      </c>
      <c r="F39" s="60">
        <v>3.7699999993045834</v>
      </c>
      <c r="G39" s="66" t="s">
        <v>94</v>
      </c>
      <c r="H39" s="67">
        <v>4.8000000000000001E-2</v>
      </c>
      <c r="I39" s="67">
        <v>4.8599999993554681E-2</v>
      </c>
      <c r="J39" s="60">
        <v>1023.629048</v>
      </c>
      <c r="K39" s="62">
        <v>115.193015</v>
      </c>
      <c r="L39" s="60">
        <v>1.179149166</v>
      </c>
      <c r="M39" s="107" t="s">
        <v>527</v>
      </c>
      <c r="N39" s="61">
        <f t="shared" si="0"/>
        <v>4.7714061049419464E-3</v>
      </c>
      <c r="O39" s="61">
        <f>L39/'סכום נכסי הקרן'!$C$41</f>
        <v>2.9401805979606139E-3</v>
      </c>
    </row>
    <row r="40" spans="1:15">
      <c r="A40" s="59" t="s">
        <v>247</v>
      </c>
      <c r="B40" s="54" t="s">
        <v>248</v>
      </c>
      <c r="C40" s="54" t="s">
        <v>169</v>
      </c>
      <c r="D40" s="107" t="s">
        <v>527</v>
      </c>
      <c r="E40" s="75">
        <v>41366</v>
      </c>
      <c r="F40" s="60">
        <v>3.8499999999385621</v>
      </c>
      <c r="G40" s="66" t="s">
        <v>94</v>
      </c>
      <c r="H40" s="67">
        <v>4.8000000000000001E-2</v>
      </c>
      <c r="I40" s="67">
        <v>4.8600000001474512E-2</v>
      </c>
      <c r="J40" s="60">
        <v>1418.657162</v>
      </c>
      <c r="K40" s="62">
        <v>114.73222800000001</v>
      </c>
      <c r="L40" s="60">
        <v>1.627656966</v>
      </c>
      <c r="M40" s="107" t="s">
        <v>527</v>
      </c>
      <c r="N40" s="61">
        <f t="shared" si="0"/>
        <v>6.5862849317604374E-3</v>
      </c>
      <c r="O40" s="61">
        <f>L40/'סכום נכסי הקרן'!$C$41</f>
        <v>4.0585242050441639E-3</v>
      </c>
    </row>
    <row r="41" spans="1:15">
      <c r="A41" s="59" t="s">
        <v>249</v>
      </c>
      <c r="B41" s="54">
        <v>2704</v>
      </c>
      <c r="C41" s="54" t="s">
        <v>169</v>
      </c>
      <c r="D41" s="107" t="s">
        <v>527</v>
      </c>
      <c r="E41" s="75">
        <v>41395</v>
      </c>
      <c r="F41" s="60">
        <v>3.9399999984837546</v>
      </c>
      <c r="G41" s="66" t="s">
        <v>94</v>
      </c>
      <c r="H41" s="67">
        <v>4.8000000000000001E-2</v>
      </c>
      <c r="I41" s="67">
        <v>4.8599999982671484E-2</v>
      </c>
      <c r="J41" s="60">
        <v>971.43498399999999</v>
      </c>
      <c r="K41" s="62">
        <v>114.058114</v>
      </c>
      <c r="L41" s="60">
        <v>1.1080004220000002</v>
      </c>
      <c r="M41" s="107" t="s">
        <v>527</v>
      </c>
      <c r="N41" s="61">
        <f t="shared" si="0"/>
        <v>4.4835039791810815E-3</v>
      </c>
      <c r="O41" s="61">
        <f>L41/'סכום נכסי הקרן'!$C$41</f>
        <v>2.7627728850860016E-3</v>
      </c>
    </row>
    <row r="42" spans="1:15">
      <c r="A42" s="59" t="s">
        <v>250</v>
      </c>
      <c r="B42" s="54" t="s">
        <v>251</v>
      </c>
      <c r="C42" s="54" t="s">
        <v>169</v>
      </c>
      <c r="D42" s="107" t="s">
        <v>527</v>
      </c>
      <c r="E42" s="75">
        <v>41427</v>
      </c>
      <c r="F42" s="60">
        <v>4.0199999998619447</v>
      </c>
      <c r="G42" s="66" t="s">
        <v>94</v>
      </c>
      <c r="H42" s="67">
        <v>4.8000000000000001E-2</v>
      </c>
      <c r="I42" s="67">
        <v>4.8600000000460192E-2</v>
      </c>
      <c r="J42" s="60">
        <v>1920.45516</v>
      </c>
      <c r="K42" s="62">
        <v>113.152174</v>
      </c>
      <c r="L42" s="60">
        <v>2.173036765</v>
      </c>
      <c r="M42" s="107" t="s">
        <v>527</v>
      </c>
      <c r="N42" s="61">
        <f t="shared" si="0"/>
        <v>8.7931545776832598E-3</v>
      </c>
      <c r="O42" s="61">
        <f>L42/'סכום נכסי הקרן'!$C$41</f>
        <v>5.4184158538497394E-3</v>
      </c>
    </row>
    <row r="43" spans="1:15">
      <c r="A43" s="59" t="s">
        <v>252</v>
      </c>
      <c r="B43" s="54">
        <v>8805</v>
      </c>
      <c r="C43" s="54" t="s">
        <v>169</v>
      </c>
      <c r="D43" s="107" t="s">
        <v>527</v>
      </c>
      <c r="E43" s="75">
        <v>41487</v>
      </c>
      <c r="F43" s="60">
        <v>4.0899999980492634</v>
      </c>
      <c r="G43" s="66" t="s">
        <v>94</v>
      </c>
      <c r="H43" s="67">
        <v>4.8000000000000001E-2</v>
      </c>
      <c r="I43" s="67">
        <v>4.849999998049264E-2</v>
      </c>
      <c r="J43" s="60">
        <v>1012.253606</v>
      </c>
      <c r="K43" s="62">
        <v>113.944827</v>
      </c>
      <c r="L43" s="60">
        <v>1.153410625</v>
      </c>
      <c r="M43" s="107" t="s">
        <v>527</v>
      </c>
      <c r="N43" s="61">
        <f t="shared" si="0"/>
        <v>4.6672555570716539E-3</v>
      </c>
      <c r="O43" s="61">
        <f>L43/'סכום נכסי הקרן'!$C$41</f>
        <v>2.8760021538332035E-3</v>
      </c>
    </row>
    <row r="44" spans="1:15">
      <c r="A44" s="59" t="s">
        <v>253</v>
      </c>
      <c r="B44" s="54" t="s">
        <v>254</v>
      </c>
      <c r="C44" s="54" t="s">
        <v>169</v>
      </c>
      <c r="D44" s="107" t="s">
        <v>527</v>
      </c>
      <c r="E44" s="75">
        <v>41518</v>
      </c>
      <c r="F44" s="60">
        <v>4.1800000033773941</v>
      </c>
      <c r="G44" s="66" t="s">
        <v>94</v>
      </c>
      <c r="H44" s="67">
        <v>4.8000000000000001E-2</v>
      </c>
      <c r="I44" s="67">
        <v>4.850000005226919E-2</v>
      </c>
      <c r="J44" s="60">
        <v>109.889546</v>
      </c>
      <c r="K44" s="62">
        <v>113.164751</v>
      </c>
      <c r="L44" s="60">
        <v>0.124356231</v>
      </c>
      <c r="M44" s="107" t="s">
        <v>527</v>
      </c>
      <c r="N44" s="61">
        <f t="shared" si="0"/>
        <v>5.0320527452331755E-4</v>
      </c>
      <c r="O44" s="61">
        <f>L44/'סכום נכסי הקרן'!$C$41</f>
        <v>3.1007932513070041E-4</v>
      </c>
    </row>
    <row r="45" spans="1:15">
      <c r="A45" s="59" t="s">
        <v>255</v>
      </c>
      <c r="B45" s="54" t="s">
        <v>256</v>
      </c>
      <c r="C45" s="54" t="s">
        <v>169</v>
      </c>
      <c r="D45" s="107" t="s">
        <v>527</v>
      </c>
      <c r="E45" s="75">
        <v>41548</v>
      </c>
      <c r="F45" s="60">
        <v>4.2599999999999989</v>
      </c>
      <c r="G45" s="66" t="s">
        <v>94</v>
      </c>
      <c r="H45" s="67">
        <v>4.8000000000000001E-2</v>
      </c>
      <c r="I45" s="67">
        <v>4.8499999999999995E-2</v>
      </c>
      <c r="J45" s="60">
        <v>2527.2915200000002</v>
      </c>
      <c r="K45" s="62">
        <v>112.49197700000001</v>
      </c>
      <c r="L45" s="60">
        <v>2.8430002000000005</v>
      </c>
      <c r="M45" s="107" t="s">
        <v>527</v>
      </c>
      <c r="N45" s="61">
        <f t="shared" si="0"/>
        <v>1.1504149688412854E-2</v>
      </c>
      <c r="O45" s="61">
        <f>L45/'סכום נכסי הקרן'!$C$41</f>
        <v>7.0889538567829903E-3</v>
      </c>
    </row>
    <row r="46" spans="1:15">
      <c r="A46" s="59" t="s">
        <v>257</v>
      </c>
      <c r="B46" s="54" t="s">
        <v>258</v>
      </c>
      <c r="C46" s="54" t="s">
        <v>169</v>
      </c>
      <c r="D46" s="107" t="s">
        <v>527</v>
      </c>
      <c r="E46" s="75">
        <v>41579</v>
      </c>
      <c r="F46" s="60">
        <v>4.3400000006310488</v>
      </c>
      <c r="G46" s="66" t="s">
        <v>94</v>
      </c>
      <c r="H46" s="67">
        <v>4.8000000000000001E-2</v>
      </c>
      <c r="I46" s="67">
        <v>4.8500000008142578E-2</v>
      </c>
      <c r="J46" s="60">
        <v>1753.6884039999998</v>
      </c>
      <c r="K46" s="62">
        <v>112.048484</v>
      </c>
      <c r="L46" s="60">
        <v>1.9649812639999999</v>
      </c>
      <c r="M46" s="107" t="s">
        <v>527</v>
      </c>
      <c r="N46" s="61">
        <f t="shared" si="0"/>
        <v>7.9512616974077924E-3</v>
      </c>
      <c r="O46" s="61">
        <f>L46/'סכום נכסי הקרן'!$C$41</f>
        <v>4.8996343756638186E-3</v>
      </c>
    </row>
    <row r="47" spans="1:15">
      <c r="A47" s="59" t="s">
        <v>259</v>
      </c>
      <c r="B47" s="54" t="s">
        <v>260</v>
      </c>
      <c r="C47" s="54" t="s">
        <v>169</v>
      </c>
      <c r="D47" s="107" t="s">
        <v>527</v>
      </c>
      <c r="E47" s="75">
        <v>41609</v>
      </c>
      <c r="F47" s="60">
        <v>4.4299999990491008</v>
      </c>
      <c r="G47" s="66" t="s">
        <v>94</v>
      </c>
      <c r="H47" s="67">
        <v>4.8000000000000001E-2</v>
      </c>
      <c r="I47" s="67">
        <v>4.849999998943446E-2</v>
      </c>
      <c r="J47" s="60">
        <v>1700.953696</v>
      </c>
      <c r="K47" s="62">
        <v>111.287283</v>
      </c>
      <c r="L47" s="60">
        <v>1.89294516</v>
      </c>
      <c r="M47" s="107" t="s">
        <v>527</v>
      </c>
      <c r="N47" s="61">
        <f t="shared" si="0"/>
        <v>7.6597688852067681E-3</v>
      </c>
      <c r="O47" s="61">
        <f>L47/'סכום נכסי הקרן'!$C$41</f>
        <v>4.7200140515856071E-3</v>
      </c>
    </row>
    <row r="48" spans="1:15">
      <c r="A48" s="59" t="s">
        <v>261</v>
      </c>
      <c r="B48" s="54" t="s">
        <v>262</v>
      </c>
      <c r="C48" s="54" t="s">
        <v>169</v>
      </c>
      <c r="D48" s="107" t="s">
        <v>527</v>
      </c>
      <c r="E48" s="75">
        <v>41672</v>
      </c>
      <c r="F48" s="60">
        <v>4.4899999992146205</v>
      </c>
      <c r="G48" s="66" t="s">
        <v>94</v>
      </c>
      <c r="H48" s="67">
        <v>4.8000000000000001E-2</v>
      </c>
      <c r="I48" s="67">
        <v>4.8499999990809381E-2</v>
      </c>
      <c r="J48" s="60">
        <v>527.77082800000005</v>
      </c>
      <c r="K48" s="62">
        <v>113.389481</v>
      </c>
      <c r="L48" s="60">
        <v>0.59843660300000001</v>
      </c>
      <c r="M48" s="107" t="s">
        <v>527</v>
      </c>
      <c r="N48" s="61">
        <f t="shared" si="0"/>
        <v>2.4215630586087527E-3</v>
      </c>
      <c r="O48" s="61">
        <f>L48/'סכום נכסי הקרן'!$C$41</f>
        <v>1.4921875365597795E-3</v>
      </c>
    </row>
    <row r="49" spans="1:15">
      <c r="A49" s="59" t="s">
        <v>263</v>
      </c>
      <c r="B49" s="54" t="s">
        <v>264</v>
      </c>
      <c r="C49" s="54" t="s">
        <v>169</v>
      </c>
      <c r="D49" s="107" t="s">
        <v>527</v>
      </c>
      <c r="E49" s="75">
        <v>41700</v>
      </c>
      <c r="F49" s="60">
        <v>4.5700000006082897</v>
      </c>
      <c r="G49" s="66" t="s">
        <v>94</v>
      </c>
      <c r="H49" s="67">
        <v>4.8000000000000001E-2</v>
      </c>
      <c r="I49" s="67">
        <v>4.8600000007083886E-2</v>
      </c>
      <c r="J49" s="60">
        <v>2286.3031099999998</v>
      </c>
      <c r="K49" s="62">
        <v>113.608948</v>
      </c>
      <c r="L49" s="60">
        <v>2.5974449060000002</v>
      </c>
      <c r="M49" s="107" t="s">
        <v>527</v>
      </c>
      <c r="N49" s="61">
        <f t="shared" si="0"/>
        <v>1.0510514563463434E-2</v>
      </c>
      <c r="O49" s="61">
        <f>L49/'סכום נכסי הקרן'!$C$41</f>
        <v>6.4766675303681055E-3</v>
      </c>
    </row>
    <row r="50" spans="1:15">
      <c r="A50" s="59" t="s">
        <v>265</v>
      </c>
      <c r="B50" s="54" t="s">
        <v>266</v>
      </c>
      <c r="C50" s="54" t="s">
        <v>169</v>
      </c>
      <c r="D50" s="107" t="s">
        <v>527</v>
      </c>
      <c r="E50" s="75">
        <v>41730</v>
      </c>
      <c r="F50" s="60">
        <v>4.649999999233895</v>
      </c>
      <c r="G50" s="66" t="s">
        <v>94</v>
      </c>
      <c r="H50" s="67">
        <v>4.8000000000000001E-2</v>
      </c>
      <c r="I50" s="67">
        <v>4.8499999991006598E-2</v>
      </c>
      <c r="J50" s="60">
        <v>1323.839894</v>
      </c>
      <c r="K50" s="62">
        <v>113.389898</v>
      </c>
      <c r="L50" s="60">
        <v>1.5011007110000001</v>
      </c>
      <c r="M50" s="107" t="s">
        <v>527</v>
      </c>
      <c r="N50" s="61">
        <f t="shared" si="0"/>
        <v>6.0741772992935292E-3</v>
      </c>
      <c r="O50" s="61">
        <f>L50/'סכום נכסי הקרן'!$C$41</f>
        <v>3.7429591720264869E-3</v>
      </c>
    </row>
    <row r="51" spans="1:15">
      <c r="A51" s="59" t="s">
        <v>267</v>
      </c>
      <c r="B51" s="54" t="s">
        <v>268</v>
      </c>
      <c r="C51" s="54" t="s">
        <v>169</v>
      </c>
      <c r="D51" s="107" t="s">
        <v>527</v>
      </c>
      <c r="E51" s="75">
        <v>41760</v>
      </c>
      <c r="F51" s="60">
        <v>4.7399999959822132</v>
      </c>
      <c r="G51" s="66" t="s">
        <v>94</v>
      </c>
      <c r="H51" s="67">
        <v>4.8000000000000001E-2</v>
      </c>
      <c r="I51" s="67">
        <v>4.8599999967127196E-2</v>
      </c>
      <c r="J51" s="60">
        <v>486.46270399999992</v>
      </c>
      <c r="K51" s="62">
        <v>112.56057800000001</v>
      </c>
      <c r="L51" s="60">
        <v>0.54756523000000001</v>
      </c>
      <c r="M51" s="107" t="s">
        <v>527</v>
      </c>
      <c r="N51" s="61">
        <f t="shared" si="0"/>
        <v>2.2157129535517487E-3</v>
      </c>
      <c r="O51" s="61">
        <f>L51/'סכום נכסי הקרן'!$C$41</f>
        <v>1.3653409693916885E-3</v>
      </c>
    </row>
    <row r="52" spans="1:15">
      <c r="A52" s="59" t="s">
        <v>269</v>
      </c>
      <c r="B52" s="54" t="s">
        <v>270</v>
      </c>
      <c r="C52" s="54" t="s">
        <v>169</v>
      </c>
      <c r="D52" s="107" t="s">
        <v>527</v>
      </c>
      <c r="E52" s="75">
        <v>41791</v>
      </c>
      <c r="F52" s="60">
        <v>4.8199999994593083</v>
      </c>
      <c r="G52" s="66" t="s">
        <v>94</v>
      </c>
      <c r="H52" s="67">
        <v>4.8000000000000001E-2</v>
      </c>
      <c r="I52" s="67">
        <v>4.859999999477637E-2</v>
      </c>
      <c r="J52" s="60">
        <v>1947.7796000000003</v>
      </c>
      <c r="K52" s="62">
        <v>112.045067</v>
      </c>
      <c r="L52" s="60">
        <v>2.1823909490000002</v>
      </c>
      <c r="M52" s="107" t="s">
        <v>527</v>
      </c>
      <c r="N52" s="61">
        <f t="shared" si="0"/>
        <v>8.8310061166838403E-3</v>
      </c>
      <c r="O52" s="61">
        <f>L52/'סכום נכסי הקרן'!$C$41</f>
        <v>5.4417402907399864E-3</v>
      </c>
    </row>
    <row r="53" spans="1:15">
      <c r="A53" s="59" t="s">
        <v>271</v>
      </c>
      <c r="B53" s="54" t="s">
        <v>272</v>
      </c>
      <c r="C53" s="54" t="s">
        <v>169</v>
      </c>
      <c r="D53" s="107" t="s">
        <v>527</v>
      </c>
      <c r="E53" s="75">
        <v>41821</v>
      </c>
      <c r="F53" s="60">
        <v>4.7899999998065415</v>
      </c>
      <c r="G53" s="66" t="s">
        <v>94</v>
      </c>
      <c r="H53" s="67">
        <v>4.8000000000000001E-2</v>
      </c>
      <c r="I53" s="67">
        <v>4.8599999996407205E-2</v>
      </c>
      <c r="J53" s="60">
        <v>1267.7590379999999</v>
      </c>
      <c r="K53" s="62">
        <v>114.165436</v>
      </c>
      <c r="L53" s="60">
        <v>1.447342632</v>
      </c>
      <c r="M53" s="107" t="s">
        <v>527</v>
      </c>
      <c r="N53" s="61">
        <f t="shared" si="0"/>
        <v>5.8566461898066132E-3</v>
      </c>
      <c r="O53" s="61">
        <f>L53/'סכום נכסי הקרן'!$C$41</f>
        <v>3.6089146716214941E-3</v>
      </c>
    </row>
    <row r="54" spans="1:15">
      <c r="A54" s="59" t="s">
        <v>273</v>
      </c>
      <c r="B54" s="54" t="s">
        <v>274</v>
      </c>
      <c r="C54" s="54" t="s">
        <v>169</v>
      </c>
      <c r="D54" s="107" t="s">
        <v>527</v>
      </c>
      <c r="E54" s="75">
        <v>41852</v>
      </c>
      <c r="F54" s="60">
        <v>4.8699999981471569</v>
      </c>
      <c r="G54" s="66" t="s">
        <v>94</v>
      </c>
      <c r="H54" s="67">
        <v>4.8000000000000001E-2</v>
      </c>
      <c r="I54" s="67">
        <v>4.8499999973530807E-2</v>
      </c>
      <c r="J54" s="60">
        <v>932.91775199999984</v>
      </c>
      <c r="K54" s="62">
        <v>113.389836</v>
      </c>
      <c r="L54" s="60">
        <v>1.0578339080000001</v>
      </c>
      <c r="M54" s="107" t="s">
        <v>527</v>
      </c>
      <c r="N54" s="61">
        <f t="shared" si="0"/>
        <v>4.2805060735172486E-3</v>
      </c>
      <c r="O54" s="61">
        <f>L54/'סכום נכסי הקרן'!$C$41</f>
        <v>2.6376838671880579E-3</v>
      </c>
    </row>
    <row r="55" spans="1:15">
      <c r="A55" s="59" t="s">
        <v>275</v>
      </c>
      <c r="B55" s="54" t="s">
        <v>276</v>
      </c>
      <c r="C55" s="54" t="s">
        <v>169</v>
      </c>
      <c r="D55" s="107" t="s">
        <v>527</v>
      </c>
      <c r="E55" s="75">
        <v>41883</v>
      </c>
      <c r="F55" s="60">
        <v>4.9600000011204584</v>
      </c>
      <c r="G55" s="66" t="s">
        <v>94</v>
      </c>
      <c r="H55" s="67">
        <v>4.8000000000000001E-2</v>
      </c>
      <c r="I55" s="67">
        <v>4.8500000012838586E-2</v>
      </c>
      <c r="J55" s="60">
        <v>1518.690914</v>
      </c>
      <c r="K55" s="62">
        <v>112.83300199999999</v>
      </c>
      <c r="L55" s="60">
        <v>1.713584548</v>
      </c>
      <c r="M55" s="107" t="s">
        <v>527</v>
      </c>
      <c r="N55" s="61">
        <f t="shared" si="0"/>
        <v>6.9339893623444979E-3</v>
      </c>
      <c r="O55" s="61">
        <f>L55/'סכום נכסי הקרן'!$C$41</f>
        <v>4.272782601446294E-3</v>
      </c>
    </row>
    <row r="56" spans="1:15">
      <c r="A56" s="59" t="s">
        <v>277</v>
      </c>
      <c r="B56" s="54" t="s">
        <v>278</v>
      </c>
      <c r="C56" s="54" t="s">
        <v>169</v>
      </c>
      <c r="D56" s="107" t="s">
        <v>527</v>
      </c>
      <c r="E56" s="75">
        <v>41913</v>
      </c>
      <c r="F56" s="60">
        <v>5.0399999995692859</v>
      </c>
      <c r="G56" s="66" t="s">
        <v>94</v>
      </c>
      <c r="H56" s="67">
        <v>4.8000000000000001E-2</v>
      </c>
      <c r="I56" s="67">
        <v>4.8499999992597111E-2</v>
      </c>
      <c r="J56" s="60">
        <v>1320.7786799999999</v>
      </c>
      <c r="K56" s="62">
        <v>112.502351</v>
      </c>
      <c r="L56" s="60">
        <v>1.485907066</v>
      </c>
      <c r="M56" s="107" t="s">
        <v>527</v>
      </c>
      <c r="N56" s="61">
        <f t="shared" si="0"/>
        <v>6.0126964853306573E-3</v>
      </c>
      <c r="O56" s="61">
        <f>L56/'סכום נכסי הקרן'!$C$41</f>
        <v>3.7050741770407879E-3</v>
      </c>
    </row>
    <row r="57" spans="1:15">
      <c r="A57" s="59" t="s">
        <v>279</v>
      </c>
      <c r="B57" s="54" t="s">
        <v>280</v>
      </c>
      <c r="C57" s="54" t="s">
        <v>169</v>
      </c>
      <c r="D57" s="107" t="s">
        <v>527</v>
      </c>
      <c r="E57" s="75">
        <v>41945</v>
      </c>
      <c r="F57" s="60">
        <v>5.1300000022816468</v>
      </c>
      <c r="G57" s="66" t="s">
        <v>94</v>
      </c>
      <c r="H57" s="67">
        <v>4.8000000000000001E-2</v>
      </c>
      <c r="I57" s="67">
        <v>4.8500000023819378E-2</v>
      </c>
      <c r="J57" s="60">
        <v>709.85826599999996</v>
      </c>
      <c r="K57" s="62">
        <v>112.370261</v>
      </c>
      <c r="L57" s="60">
        <v>0.79766958599999993</v>
      </c>
      <c r="M57" s="107" t="s">
        <v>527</v>
      </c>
      <c r="N57" s="61">
        <f t="shared" si="0"/>
        <v>3.2277557768860899E-3</v>
      </c>
      <c r="O57" s="61">
        <f>L57/'סכום נכסי הקרן'!$C$41</f>
        <v>1.988970274470325E-3</v>
      </c>
    </row>
    <row r="58" spans="1:15">
      <c r="A58" s="59" t="s">
        <v>281</v>
      </c>
      <c r="B58" s="54" t="s">
        <v>282</v>
      </c>
      <c r="C58" s="54" t="s">
        <v>169</v>
      </c>
      <c r="D58" s="107" t="s">
        <v>527</v>
      </c>
      <c r="E58" s="75">
        <v>41974</v>
      </c>
      <c r="F58" s="60">
        <v>5.2100000008123155</v>
      </c>
      <c r="G58" s="66" t="s">
        <v>94</v>
      </c>
      <c r="H58" s="67">
        <v>4.8000000000000001E-2</v>
      </c>
      <c r="I58" s="67">
        <v>4.8500000004844085E-2</v>
      </c>
      <c r="J58" s="60">
        <v>2404.4338240000002</v>
      </c>
      <c r="K58" s="62">
        <v>111.614228</v>
      </c>
      <c r="L58" s="60">
        <v>2.6836902419999995</v>
      </c>
      <c r="M58" s="107" t="s">
        <v>527</v>
      </c>
      <c r="N58" s="61">
        <f t="shared" si="0"/>
        <v>1.0859504779950738E-2</v>
      </c>
      <c r="O58" s="61">
        <f>L58/'סכום נכסי הקרן'!$C$41</f>
        <v>6.691718238864974E-3</v>
      </c>
    </row>
    <row r="59" spans="1:15">
      <c r="A59" s="59" t="s">
        <v>283</v>
      </c>
      <c r="B59" s="54" t="s">
        <v>284</v>
      </c>
      <c r="C59" s="54" t="s">
        <v>169</v>
      </c>
      <c r="D59" s="107" t="s">
        <v>527</v>
      </c>
      <c r="E59" s="75">
        <v>42005</v>
      </c>
      <c r="F59" s="60">
        <v>5.1699999954441616</v>
      </c>
      <c r="G59" s="66" t="s">
        <v>94</v>
      </c>
      <c r="H59" s="67">
        <v>4.8000000000000001E-2</v>
      </c>
      <c r="I59" s="67">
        <v>4.84999999425198E-2</v>
      </c>
      <c r="J59" s="60">
        <v>205.90499800000001</v>
      </c>
      <c r="K59" s="62">
        <v>114.063997</v>
      </c>
      <c r="L59" s="60">
        <v>0.23486347099999999</v>
      </c>
      <c r="M59" s="107" t="s">
        <v>527</v>
      </c>
      <c r="N59" s="61">
        <f t="shared" si="0"/>
        <v>9.5037085355259945E-4</v>
      </c>
      <c r="O59" s="61">
        <f>L59/'סכום נכסי הקרן'!$C$41</f>
        <v>5.8562651826858452E-4</v>
      </c>
    </row>
    <row r="60" spans="1:15">
      <c r="A60" s="59" t="s">
        <v>285</v>
      </c>
      <c r="B60" s="54" t="s">
        <v>286</v>
      </c>
      <c r="C60" s="54" t="s">
        <v>169</v>
      </c>
      <c r="D60" s="107" t="s">
        <v>527</v>
      </c>
      <c r="E60" s="75">
        <v>42036</v>
      </c>
      <c r="F60" s="60">
        <v>5.2499999995344684</v>
      </c>
      <c r="G60" s="66" t="s">
        <v>94</v>
      </c>
      <c r="H60" s="67">
        <v>4.8000000000000001E-2</v>
      </c>
      <c r="I60" s="67">
        <v>4.8599999998386156E-2</v>
      </c>
      <c r="J60" s="60">
        <v>1418.7302219999997</v>
      </c>
      <c r="K60" s="62">
        <v>113.556585</v>
      </c>
      <c r="L60" s="60">
        <v>1.6110615909999999</v>
      </c>
      <c r="M60" s="107" t="s">
        <v>527</v>
      </c>
      <c r="N60" s="61">
        <f t="shared" si="0"/>
        <v>6.5191320423109936E-3</v>
      </c>
      <c r="O60" s="61">
        <f>L60/'סכום נכסי הקרן'!$C$41</f>
        <v>4.017144029407521E-3</v>
      </c>
    </row>
    <row r="61" spans="1:15">
      <c r="A61" s="59" t="s">
        <v>287</v>
      </c>
      <c r="B61" s="54" t="s">
        <v>288</v>
      </c>
      <c r="C61" s="54" t="s">
        <v>169</v>
      </c>
      <c r="D61" s="107" t="s">
        <v>527</v>
      </c>
      <c r="E61" s="75">
        <v>42064</v>
      </c>
      <c r="F61" s="60">
        <v>5.3299999999601546</v>
      </c>
      <c r="G61" s="66" t="s">
        <v>94</v>
      </c>
      <c r="H61" s="67">
        <v>4.8000000000000001E-2</v>
      </c>
      <c r="I61" s="67">
        <v>4.8599999998206939E-2</v>
      </c>
      <c r="J61" s="60">
        <v>3517.3202740000002</v>
      </c>
      <c r="K61" s="62">
        <v>114.162852</v>
      </c>
      <c r="L61" s="60">
        <v>4.0154731520000002</v>
      </c>
      <c r="M61" s="107" t="s">
        <v>527</v>
      </c>
      <c r="N61" s="61">
        <f t="shared" si="0"/>
        <v>1.624854061227677E-2</v>
      </c>
      <c r="O61" s="61">
        <f>L61/'סכום נכסי הקרן'!$C$41</f>
        <v>1.0012487472803887E-2</v>
      </c>
    </row>
    <row r="62" spans="1:15">
      <c r="A62" s="59" t="s">
        <v>289</v>
      </c>
      <c r="B62" s="54" t="s">
        <v>290</v>
      </c>
      <c r="C62" s="54" t="s">
        <v>169</v>
      </c>
      <c r="D62" s="107" t="s">
        <v>527</v>
      </c>
      <c r="E62" s="75">
        <v>42095</v>
      </c>
      <c r="F62" s="60">
        <v>5.4099999999169412</v>
      </c>
      <c r="G62" s="66" t="s">
        <v>94</v>
      </c>
      <c r="H62" s="67">
        <v>4.8000000000000001E-2</v>
      </c>
      <c r="I62" s="67">
        <v>4.8499999995847032E-2</v>
      </c>
      <c r="J62" s="60">
        <v>2102.0457900000001</v>
      </c>
      <c r="K62" s="62">
        <v>114.551188</v>
      </c>
      <c r="L62" s="60">
        <v>2.4079184200000001</v>
      </c>
      <c r="M62" s="107" t="s">
        <v>527</v>
      </c>
      <c r="N62" s="61">
        <f t="shared" si="0"/>
        <v>9.7435990124680859E-3</v>
      </c>
      <c r="O62" s="61">
        <f>L62/'סכום נכסי הקרן'!$C$41</f>
        <v>6.0040877134928802E-3</v>
      </c>
    </row>
    <row r="63" spans="1:15">
      <c r="A63" s="59" t="s">
        <v>291</v>
      </c>
      <c r="B63" s="54" t="s">
        <v>292</v>
      </c>
      <c r="C63" s="54" t="s">
        <v>169</v>
      </c>
      <c r="D63" s="107" t="s">
        <v>527</v>
      </c>
      <c r="E63" s="75">
        <v>42125</v>
      </c>
      <c r="F63" s="60">
        <v>5.5000000010996404</v>
      </c>
      <c r="G63" s="66" t="s">
        <v>94</v>
      </c>
      <c r="H63" s="67">
        <v>4.8000000000000001E-2</v>
      </c>
      <c r="I63" s="67">
        <v>4.8500000009017059E-2</v>
      </c>
      <c r="J63" s="60">
        <v>1998.59283</v>
      </c>
      <c r="K63" s="62">
        <v>113.753461</v>
      </c>
      <c r="L63" s="60">
        <v>2.273468507</v>
      </c>
      <c r="M63" s="107" t="s">
        <v>527</v>
      </c>
      <c r="N63" s="61">
        <f t="shared" si="0"/>
        <v>9.1995498334542791E-3</v>
      </c>
      <c r="O63" s="61">
        <f>L63/'סכום נכסי הקרן'!$C$41</f>
        <v>5.6688400306733402E-3</v>
      </c>
    </row>
    <row r="64" spans="1:15">
      <c r="A64" s="59" t="s">
        <v>293</v>
      </c>
      <c r="B64" s="54" t="s">
        <v>294</v>
      </c>
      <c r="C64" s="54" t="s">
        <v>169</v>
      </c>
      <c r="D64" s="107" t="s">
        <v>527</v>
      </c>
      <c r="E64" s="75">
        <v>42156</v>
      </c>
      <c r="F64" s="60">
        <v>5.5799999973078167</v>
      </c>
      <c r="G64" s="66" t="s">
        <v>94</v>
      </c>
      <c r="H64" s="67">
        <v>4.8000000000000001E-2</v>
      </c>
      <c r="I64" s="67">
        <v>4.8499999975203573E-2</v>
      </c>
      <c r="J64" s="60">
        <v>752.00657999999999</v>
      </c>
      <c r="K64" s="62">
        <v>112.618172</v>
      </c>
      <c r="L64" s="60">
        <v>0.846896066</v>
      </c>
      <c r="M64" s="107" t="s">
        <v>527</v>
      </c>
      <c r="N64" s="61">
        <f t="shared" si="0"/>
        <v>3.4269498517066482E-3</v>
      </c>
      <c r="O64" s="61">
        <f>L64/'סכום נכסי הקרן'!$C$41</f>
        <v>2.1117153397896492E-3</v>
      </c>
    </row>
    <row r="65" spans="1:15">
      <c r="A65" s="59" t="s">
        <v>295</v>
      </c>
      <c r="B65" s="54" t="s">
        <v>296</v>
      </c>
      <c r="C65" s="54" t="s">
        <v>169</v>
      </c>
      <c r="D65" s="107" t="s">
        <v>527</v>
      </c>
      <c r="E65" s="75">
        <v>42218</v>
      </c>
      <c r="F65" s="60">
        <v>5.6199999989191154</v>
      </c>
      <c r="G65" s="66" t="s">
        <v>94</v>
      </c>
      <c r="H65" s="67">
        <v>4.8000000000000001E-2</v>
      </c>
      <c r="I65" s="67">
        <v>4.849999999099263E-2</v>
      </c>
      <c r="J65" s="60">
        <v>829.03373799999997</v>
      </c>
      <c r="K65" s="62">
        <v>113.827915</v>
      </c>
      <c r="L65" s="60">
        <v>0.94367182100000002</v>
      </c>
      <c r="M65" s="107" t="s">
        <v>527</v>
      </c>
      <c r="N65" s="61">
        <f t="shared" si="0"/>
        <v>3.8185512211786478E-3</v>
      </c>
      <c r="O65" s="61">
        <f>L65/'סכום נכסי הקרן'!$C$41</f>
        <v>2.3530233993706282E-3</v>
      </c>
    </row>
    <row r="66" spans="1:15">
      <c r="A66" s="59" t="s">
        <v>297</v>
      </c>
      <c r="B66" s="54" t="s">
        <v>298</v>
      </c>
      <c r="C66" s="54" t="s">
        <v>169</v>
      </c>
      <c r="D66" s="107" t="s">
        <v>527</v>
      </c>
      <c r="E66" s="75">
        <v>42309</v>
      </c>
      <c r="F66" s="60">
        <v>5.8699999996432757</v>
      </c>
      <c r="G66" s="66" t="s">
        <v>94</v>
      </c>
      <c r="H66" s="67">
        <v>4.8000000000000001E-2</v>
      </c>
      <c r="I66" s="67">
        <v>4.849999999702731E-2</v>
      </c>
      <c r="J66" s="60">
        <v>1786.9160920000002</v>
      </c>
      <c r="K66" s="62">
        <v>112.953007</v>
      </c>
      <c r="L66" s="60">
        <v>2.0183754560000002</v>
      </c>
      <c r="M66" s="107" t="s">
        <v>527</v>
      </c>
      <c r="N66" s="61">
        <f t="shared" si="0"/>
        <v>8.1673203446283801E-3</v>
      </c>
      <c r="O66" s="61">
        <f>L66/'סכום נכסי הקרן'!$C$41</f>
        <v>5.0327715324280757E-3</v>
      </c>
    </row>
    <row r="67" spans="1:15">
      <c r="A67" s="59" t="s">
        <v>299</v>
      </c>
      <c r="B67" s="54" t="s">
        <v>300</v>
      </c>
      <c r="C67" s="54" t="s">
        <v>169</v>
      </c>
      <c r="D67" s="107" t="s">
        <v>527</v>
      </c>
      <c r="E67" s="75">
        <v>42339</v>
      </c>
      <c r="F67" s="60">
        <v>5.9500000003117526</v>
      </c>
      <c r="G67" s="66" t="s">
        <v>94</v>
      </c>
      <c r="H67" s="67">
        <v>4.8000000000000001E-2</v>
      </c>
      <c r="I67" s="67">
        <v>4.8500000003117535E-2</v>
      </c>
      <c r="J67" s="60">
        <v>1426.9713899999999</v>
      </c>
      <c r="K67" s="62">
        <v>112.394024</v>
      </c>
      <c r="L67" s="60">
        <v>1.6038305700000002</v>
      </c>
      <c r="M67" s="107" t="s">
        <v>527</v>
      </c>
      <c r="N67" s="61">
        <f t="shared" si="0"/>
        <v>6.4898718445860499E-3</v>
      </c>
      <c r="O67" s="61">
        <f>L67/'סכום נכסי הקרן'!$C$41</f>
        <v>3.9991136493159442E-3</v>
      </c>
    </row>
    <row r="68" spans="1:15">
      <c r="A68" s="59" t="s">
        <v>301</v>
      </c>
      <c r="B68" s="54" t="s">
        <v>302</v>
      </c>
      <c r="C68" s="54" t="s">
        <v>169</v>
      </c>
      <c r="D68" s="107" t="s">
        <v>527</v>
      </c>
      <c r="E68" s="75">
        <v>42370</v>
      </c>
      <c r="F68" s="60">
        <v>5.8900000020673753</v>
      </c>
      <c r="G68" s="66" t="s">
        <v>94</v>
      </c>
      <c r="H68" s="67">
        <v>4.8000000000000001E-2</v>
      </c>
      <c r="I68" s="67">
        <v>4.8500000018846245E-2</v>
      </c>
      <c r="J68" s="60">
        <v>760.64957800000002</v>
      </c>
      <c r="K68" s="62">
        <v>115.09980400000001</v>
      </c>
      <c r="L68" s="60">
        <v>0.87550617099999994</v>
      </c>
      <c r="M68" s="107" t="s">
        <v>527</v>
      </c>
      <c r="N68" s="61">
        <f t="shared" si="0"/>
        <v>3.5427201321734619E-3</v>
      </c>
      <c r="O68" s="61">
        <f>L68/'סכום נכסי הקרן'!$C$41</f>
        <v>2.1830539609345636E-3</v>
      </c>
    </row>
    <row r="69" spans="1:15">
      <c r="A69" s="59" t="s">
        <v>303</v>
      </c>
      <c r="B69" s="54" t="s">
        <v>304</v>
      </c>
      <c r="C69" s="54" t="s">
        <v>169</v>
      </c>
      <c r="D69" s="107" t="s">
        <v>527</v>
      </c>
      <c r="E69" s="75">
        <v>42461</v>
      </c>
      <c r="F69" s="60">
        <v>6.140000000075676</v>
      </c>
      <c r="G69" s="66" t="s">
        <v>94</v>
      </c>
      <c r="H69" s="67">
        <v>4.8000000000000001E-2</v>
      </c>
      <c r="I69" s="67">
        <v>4.8499999997687657E-2</v>
      </c>
      <c r="J69" s="60">
        <v>2072.2592279999999</v>
      </c>
      <c r="K69" s="62">
        <v>114.780339</v>
      </c>
      <c r="L69" s="60">
        <v>2.3785461629999998</v>
      </c>
      <c r="M69" s="107" t="s">
        <v>527</v>
      </c>
      <c r="N69" s="61">
        <f t="shared" si="0"/>
        <v>9.624744697503726E-3</v>
      </c>
      <c r="O69" s="61">
        <f>L69/'סכום נכסי הקרן'!$C$41</f>
        <v>5.9308486843353816E-3</v>
      </c>
    </row>
    <row r="70" spans="1:15">
      <c r="A70" s="59" t="s">
        <v>305</v>
      </c>
      <c r="B70" s="54" t="s">
        <v>306</v>
      </c>
      <c r="C70" s="54" t="s">
        <v>169</v>
      </c>
      <c r="D70" s="107" t="s">
        <v>527</v>
      </c>
      <c r="E70" s="75">
        <v>42491</v>
      </c>
      <c r="F70" s="60">
        <v>6.2199999994201836</v>
      </c>
      <c r="G70" s="66" t="s">
        <v>94</v>
      </c>
      <c r="H70" s="67">
        <v>4.8000000000000001E-2</v>
      </c>
      <c r="I70" s="67">
        <v>4.8599999995142085E-2</v>
      </c>
      <c r="J70" s="60">
        <v>2228.0377600000002</v>
      </c>
      <c r="K70" s="62">
        <v>114.564193</v>
      </c>
      <c r="L70" s="60">
        <v>2.552533484</v>
      </c>
      <c r="M70" s="107" t="s">
        <v>527</v>
      </c>
      <c r="N70" s="61">
        <f t="shared" si="0"/>
        <v>1.0328781294008341E-2</v>
      </c>
      <c r="O70" s="61">
        <f>L70/'סכום נכסי הקרן'!$C$41</f>
        <v>6.3646819602649054E-3</v>
      </c>
    </row>
    <row r="71" spans="1:15">
      <c r="A71" s="59" t="s">
        <v>307</v>
      </c>
      <c r="B71" s="54" t="s">
        <v>308</v>
      </c>
      <c r="C71" s="54" t="s">
        <v>169</v>
      </c>
      <c r="D71" s="107" t="s">
        <v>527</v>
      </c>
      <c r="E71" s="75">
        <v>42522</v>
      </c>
      <c r="F71" s="60">
        <v>6.310000001823945</v>
      </c>
      <c r="G71" s="66" t="s">
        <v>94</v>
      </c>
      <c r="H71" s="67">
        <v>4.8000000000000001E-2</v>
      </c>
      <c r="I71" s="67">
        <v>4.850000001421706E-2</v>
      </c>
      <c r="J71" s="60">
        <v>1268.7599600000001</v>
      </c>
      <c r="K71" s="62">
        <v>113.64869400000001</v>
      </c>
      <c r="L71" s="60">
        <v>1.4419291270000001</v>
      </c>
      <c r="M71" s="107" t="s">
        <v>527</v>
      </c>
      <c r="N71" s="61">
        <f t="shared" si="0"/>
        <v>5.8347405382139853E-3</v>
      </c>
      <c r="O71" s="61">
        <f>L71/'סכום נכסי הקרן'!$C$41</f>
        <v>3.5954162247524213E-3</v>
      </c>
    </row>
    <row r="72" spans="1:15">
      <c r="A72" s="59" t="s">
        <v>309</v>
      </c>
      <c r="B72" s="54" t="s">
        <v>310</v>
      </c>
      <c r="C72" s="54" t="s">
        <v>169</v>
      </c>
      <c r="D72" s="107" t="s">
        <v>527</v>
      </c>
      <c r="E72" s="75">
        <v>42552</v>
      </c>
      <c r="F72" s="60">
        <v>6.2399999971639355</v>
      </c>
      <c r="G72" s="66" t="s">
        <v>94</v>
      </c>
      <c r="H72" s="67">
        <v>4.8000000000000001E-2</v>
      </c>
      <c r="I72" s="67">
        <v>4.8499999967872701E-2</v>
      </c>
      <c r="J72" s="60">
        <v>390.53492399999993</v>
      </c>
      <c r="K72" s="62">
        <v>115.56699999999999</v>
      </c>
      <c r="L72" s="60">
        <v>0.45132949699999997</v>
      </c>
      <c r="M72" s="107" t="s">
        <v>527</v>
      </c>
      <c r="N72" s="61">
        <f t="shared" si="0"/>
        <v>1.8262967734874163E-3</v>
      </c>
      <c r="O72" s="61">
        <f>L72/'סכום נכסי הקרן'!$C$41</f>
        <v>1.1253794419142412E-3</v>
      </c>
    </row>
    <row r="73" spans="1:15">
      <c r="A73" s="59" t="s">
        <v>311</v>
      </c>
      <c r="B73" s="54" t="s">
        <v>312</v>
      </c>
      <c r="C73" s="54" t="s">
        <v>169</v>
      </c>
      <c r="D73" s="107" t="s">
        <v>527</v>
      </c>
      <c r="E73" s="75">
        <v>42583</v>
      </c>
      <c r="F73" s="60">
        <v>6.3299999993875762</v>
      </c>
      <c r="G73" s="66" t="s">
        <v>94</v>
      </c>
      <c r="H73" s="67">
        <v>4.8000000000000001E-2</v>
      </c>
      <c r="I73" s="67">
        <v>4.8499999995439393E-2</v>
      </c>
      <c r="J73" s="60">
        <v>3343.400944</v>
      </c>
      <c r="K73" s="62">
        <v>114.769786</v>
      </c>
      <c r="L73" s="60">
        <v>3.8372140950000002</v>
      </c>
      <c r="M73" s="107" t="s">
        <v>527</v>
      </c>
      <c r="N73" s="61">
        <f t="shared" si="0"/>
        <v>1.5527218512108322E-2</v>
      </c>
      <c r="O73" s="61">
        <f>L73/'סכום נכסי הקרן'!$C$41</f>
        <v>9.5680027240421222E-3</v>
      </c>
    </row>
    <row r="74" spans="1:15">
      <c r="A74" s="59" t="s">
        <v>313</v>
      </c>
      <c r="B74" s="54" t="s">
        <v>314</v>
      </c>
      <c r="C74" s="54" t="s">
        <v>169</v>
      </c>
      <c r="D74" s="107" t="s">
        <v>527</v>
      </c>
      <c r="E74" s="75">
        <v>42614</v>
      </c>
      <c r="F74" s="60">
        <v>6.4099999982162119</v>
      </c>
      <c r="G74" s="66" t="s">
        <v>94</v>
      </c>
      <c r="H74" s="67">
        <v>4.8000000000000001E-2</v>
      </c>
      <c r="I74" s="67">
        <v>4.8499999984563377E-2</v>
      </c>
      <c r="J74" s="60">
        <v>1024.213528</v>
      </c>
      <c r="K74" s="62">
        <v>113.84910000000001</v>
      </c>
      <c r="L74" s="60">
        <v>1.1660578880000001</v>
      </c>
      <c r="M74" s="107" t="s">
        <v>527</v>
      </c>
      <c r="N74" s="61">
        <f t="shared" si="0"/>
        <v>4.7184324816109931E-3</v>
      </c>
      <c r="O74" s="61">
        <f>L74/'סכום נכסי הקרן'!$C$41</f>
        <v>2.9075378054387148E-3</v>
      </c>
    </row>
    <row r="75" spans="1:15">
      <c r="A75" s="59" t="s">
        <v>315</v>
      </c>
      <c r="B75" s="54" t="s">
        <v>316</v>
      </c>
      <c r="C75" s="54" t="s">
        <v>169</v>
      </c>
      <c r="D75" s="107" t="s">
        <v>527</v>
      </c>
      <c r="E75" s="75">
        <v>42644</v>
      </c>
      <c r="F75" s="60">
        <v>6.4900000013949803</v>
      </c>
      <c r="G75" s="66" t="s">
        <v>94</v>
      </c>
      <c r="H75" s="67">
        <v>4.8000000000000001E-2</v>
      </c>
      <c r="I75" s="67">
        <v>4.8600000016739781E-2</v>
      </c>
      <c r="J75" s="60">
        <v>787.81328599999995</v>
      </c>
      <c r="K75" s="62">
        <v>113.741338</v>
      </c>
      <c r="L75" s="60">
        <v>0.89606937500000006</v>
      </c>
      <c r="M75" s="107" t="s">
        <v>527</v>
      </c>
      <c r="N75" s="61">
        <f t="shared" si="0"/>
        <v>3.6259287710224395E-3</v>
      </c>
      <c r="O75" s="61">
        <f>L75/'סכום נכסי הקרן'!$C$41</f>
        <v>2.2343278244761899E-3</v>
      </c>
    </row>
    <row r="76" spans="1:15">
      <c r="A76" s="59" t="s">
        <v>317</v>
      </c>
      <c r="B76" s="54" t="s">
        <v>318</v>
      </c>
      <c r="C76" s="54" t="s">
        <v>169</v>
      </c>
      <c r="D76" s="107" t="s">
        <v>527</v>
      </c>
      <c r="E76" s="75">
        <v>42675</v>
      </c>
      <c r="F76" s="60">
        <v>6.5800000003530279</v>
      </c>
      <c r="G76" s="66" t="s">
        <v>94</v>
      </c>
      <c r="H76" s="67">
        <v>4.8000000000000001E-2</v>
      </c>
      <c r="I76" s="67">
        <v>4.8600000006293095E-2</v>
      </c>
      <c r="J76" s="60">
        <v>1149.0730679999999</v>
      </c>
      <c r="K76" s="62">
        <v>113.397054</v>
      </c>
      <c r="L76" s="60">
        <v>1.303015013</v>
      </c>
      <c r="M76" s="107" t="s">
        <v>527</v>
      </c>
      <c r="N76" s="61">
        <f t="shared" ref="N76:N139" si="4">IFERROR(L76/$L$9,0)</f>
        <v>5.2726270493407704E-3</v>
      </c>
      <c r="O76" s="61">
        <f>L76/'סכום נכסי הקרן'!$C$41</f>
        <v>3.2490371621685028E-3</v>
      </c>
    </row>
    <row r="77" spans="1:15">
      <c r="A77" s="59" t="s">
        <v>319</v>
      </c>
      <c r="B77" s="54" t="s">
        <v>320</v>
      </c>
      <c r="C77" s="54" t="s">
        <v>169</v>
      </c>
      <c r="D77" s="107" t="s">
        <v>527</v>
      </c>
      <c r="E77" s="75">
        <v>42705</v>
      </c>
      <c r="F77" s="60">
        <v>6.6599999978298792</v>
      </c>
      <c r="G77" s="66" t="s">
        <v>94</v>
      </c>
      <c r="H77" s="67">
        <v>4.8000000000000001E-2</v>
      </c>
      <c r="I77" s="67">
        <v>4.859999998659225E-2</v>
      </c>
      <c r="J77" s="60">
        <v>1283.8030140000001</v>
      </c>
      <c r="K77" s="62">
        <v>112.70606600000001</v>
      </c>
      <c r="L77" s="60">
        <v>1.4469238789999999</v>
      </c>
      <c r="M77" s="107" t="s">
        <v>527</v>
      </c>
      <c r="N77" s="61">
        <f t="shared" si="4"/>
        <v>5.8549517132481963E-3</v>
      </c>
      <c r="O77" s="61">
        <f>L77/'סכום נכסי הקרן'!$C$41</f>
        <v>3.6078705209055036E-3</v>
      </c>
    </row>
    <row r="78" spans="1:15">
      <c r="A78" s="59" t="s">
        <v>321</v>
      </c>
      <c r="B78" s="54" t="s">
        <v>322</v>
      </c>
      <c r="C78" s="54" t="s">
        <v>169</v>
      </c>
      <c r="D78" s="107" t="s">
        <v>527</v>
      </c>
      <c r="E78" s="75">
        <v>42736</v>
      </c>
      <c r="F78" s="60">
        <v>6.5899999993437879</v>
      </c>
      <c r="G78" s="66" t="s">
        <v>94</v>
      </c>
      <c r="H78" s="67">
        <v>4.8000000000000001E-2</v>
      </c>
      <c r="I78" s="67">
        <v>4.8499999994836916E-2</v>
      </c>
      <c r="J78" s="60">
        <v>2600.3734380000001</v>
      </c>
      <c r="K78" s="62">
        <v>115.44776</v>
      </c>
      <c r="L78" s="60">
        <v>3.0020728829999994</v>
      </c>
      <c r="M78" s="107" t="s">
        <v>527</v>
      </c>
      <c r="N78" s="61">
        <f t="shared" si="4"/>
        <v>1.2147834467812249E-2</v>
      </c>
      <c r="O78" s="61">
        <f>L78/'סכום נכסי הקרן'!$C$41</f>
        <v>7.4855978350921231E-3</v>
      </c>
    </row>
    <row r="79" spans="1:15">
      <c r="A79" s="59" t="s">
        <v>323</v>
      </c>
      <c r="B79" s="54" t="s">
        <v>324</v>
      </c>
      <c r="C79" s="54" t="s">
        <v>169</v>
      </c>
      <c r="D79" s="107" t="s">
        <v>527</v>
      </c>
      <c r="E79" s="75">
        <v>42767</v>
      </c>
      <c r="F79" s="60">
        <v>6.6700000010095231</v>
      </c>
      <c r="G79" s="66" t="s">
        <v>94</v>
      </c>
      <c r="H79" s="67">
        <v>4.8000000000000001E-2</v>
      </c>
      <c r="I79" s="67">
        <v>4.8500000010707076E-2</v>
      </c>
      <c r="J79" s="60">
        <v>1421.4480539999997</v>
      </c>
      <c r="K79" s="62">
        <v>114.983689</v>
      </c>
      <c r="L79" s="60">
        <v>1.634433405</v>
      </c>
      <c r="M79" s="107" t="s">
        <v>527</v>
      </c>
      <c r="N79" s="61">
        <f t="shared" si="4"/>
        <v>6.6137056715164172E-3</v>
      </c>
      <c r="O79" s="61">
        <f>L79/'סכום נכסי הקרן'!$C$41</f>
        <v>4.075421095654409E-3</v>
      </c>
    </row>
    <row r="80" spans="1:15">
      <c r="A80" s="59" t="s">
        <v>325</v>
      </c>
      <c r="B80" s="54" t="s">
        <v>326</v>
      </c>
      <c r="C80" s="54" t="s">
        <v>169</v>
      </c>
      <c r="D80" s="107" t="s">
        <v>527</v>
      </c>
      <c r="E80" s="75">
        <v>42795</v>
      </c>
      <c r="F80" s="60">
        <v>6.7499999995052447</v>
      </c>
      <c r="G80" s="66" t="s">
        <v>94</v>
      </c>
      <c r="H80" s="67">
        <v>4.8000000000000001E-2</v>
      </c>
      <c r="I80" s="67">
        <v>4.8499999996041959E-2</v>
      </c>
      <c r="J80" s="60">
        <v>1761.1186060000002</v>
      </c>
      <c r="K80" s="62">
        <v>114.76819</v>
      </c>
      <c r="L80" s="60">
        <v>2.0212039480000001</v>
      </c>
      <c r="M80" s="107" t="s">
        <v>527</v>
      </c>
      <c r="N80" s="61">
        <f t="shared" si="4"/>
        <v>8.1787657871438164E-3</v>
      </c>
      <c r="O80" s="61">
        <f>L80/'סכום נכסי הקרן'!$C$41</f>
        <v>5.0398243104307922E-3</v>
      </c>
    </row>
    <row r="81" spans="1:15">
      <c r="A81" s="59" t="s">
        <v>327</v>
      </c>
      <c r="B81" s="54" t="s">
        <v>328</v>
      </c>
      <c r="C81" s="54" t="s">
        <v>169</v>
      </c>
      <c r="D81" s="107" t="s">
        <v>527</v>
      </c>
      <c r="E81" s="75">
        <v>42826</v>
      </c>
      <c r="F81" s="60">
        <v>6.8300000009360948</v>
      </c>
      <c r="G81" s="66" t="s">
        <v>94</v>
      </c>
      <c r="H81" s="67">
        <v>4.8000000000000001E-2</v>
      </c>
      <c r="I81" s="67">
        <v>4.8500000009501713E-2</v>
      </c>
      <c r="J81" s="60">
        <v>1242.874802</v>
      </c>
      <c r="K81" s="62">
        <v>114.315331</v>
      </c>
      <c r="L81" s="60">
        <v>1.420796449</v>
      </c>
      <c r="M81" s="107" t="s">
        <v>527</v>
      </c>
      <c r="N81" s="61">
        <f t="shared" si="4"/>
        <v>5.749227532963746E-3</v>
      </c>
      <c r="O81" s="61">
        <f>L81/'סכום נכסי הקרן'!$C$41</f>
        <v>3.5427223912408183E-3</v>
      </c>
    </row>
    <row r="82" spans="1:15">
      <c r="A82" s="59" t="s">
        <v>329</v>
      </c>
      <c r="B82" s="54" t="s">
        <v>330</v>
      </c>
      <c r="C82" s="54" t="s">
        <v>169</v>
      </c>
      <c r="D82" s="107" t="s">
        <v>527</v>
      </c>
      <c r="E82" s="75">
        <v>42856</v>
      </c>
      <c r="F82" s="60">
        <v>6.9200000008784812</v>
      </c>
      <c r="G82" s="66" t="s">
        <v>94</v>
      </c>
      <c r="H82" s="67">
        <v>4.8000000000000001E-2</v>
      </c>
      <c r="I82" s="67">
        <v>4.8500000006667043E-2</v>
      </c>
      <c r="J82" s="60">
        <v>2246.1712520000001</v>
      </c>
      <c r="K82" s="62">
        <v>113.520008</v>
      </c>
      <c r="L82" s="60">
        <v>2.5498537780000001</v>
      </c>
      <c r="M82" s="107" t="s">
        <v>527</v>
      </c>
      <c r="N82" s="61">
        <f t="shared" si="4"/>
        <v>1.0317937911392704E-2</v>
      </c>
      <c r="O82" s="61">
        <f>L82/'סכום נכסי הקרן'!$C$41</f>
        <v>6.3580001766393741E-3</v>
      </c>
    </row>
    <row r="83" spans="1:15">
      <c r="A83" s="59" t="s">
        <v>331</v>
      </c>
      <c r="B83" s="54" t="s">
        <v>332</v>
      </c>
      <c r="C83" s="54" t="s">
        <v>169</v>
      </c>
      <c r="D83" s="107" t="s">
        <v>527</v>
      </c>
      <c r="E83" s="75">
        <v>42887</v>
      </c>
      <c r="F83" s="60">
        <v>7.000000000449214</v>
      </c>
      <c r="G83" s="66" t="s">
        <v>94</v>
      </c>
      <c r="H83" s="67">
        <v>4.8000000000000001E-2</v>
      </c>
      <c r="I83" s="67">
        <v>4.8500000002919895E-2</v>
      </c>
      <c r="J83" s="60">
        <v>1972.4957980000001</v>
      </c>
      <c r="K83" s="62">
        <v>112.857688</v>
      </c>
      <c r="L83" s="60">
        <v>2.2261131509999998</v>
      </c>
      <c r="M83" s="107" t="s">
        <v>527</v>
      </c>
      <c r="N83" s="61">
        <f t="shared" si="4"/>
        <v>9.0079272285835225E-3</v>
      </c>
      <c r="O83" s="61">
        <f>L83/'סכום נכסי הקרן'!$C$41</f>
        <v>5.550760568858483E-3</v>
      </c>
    </row>
    <row r="84" spans="1:15">
      <c r="A84" s="59" t="s">
        <v>333</v>
      </c>
      <c r="B84" s="54" t="s">
        <v>334</v>
      </c>
      <c r="C84" s="54" t="s">
        <v>169</v>
      </c>
      <c r="D84" s="107" t="s">
        <v>527</v>
      </c>
      <c r="E84" s="75">
        <v>42918</v>
      </c>
      <c r="F84" s="60">
        <v>6.9200000002445234</v>
      </c>
      <c r="G84" s="66" t="s">
        <v>94</v>
      </c>
      <c r="H84" s="67">
        <v>4.8000000000000001E-2</v>
      </c>
      <c r="I84" s="67">
        <v>4.859999999918492E-2</v>
      </c>
      <c r="J84" s="60">
        <v>856.35087199999998</v>
      </c>
      <c r="K84" s="62">
        <v>114.614419</v>
      </c>
      <c r="L84" s="60">
        <v>0.98150157800000004</v>
      </c>
      <c r="M84" s="107" t="s">
        <v>527</v>
      </c>
      <c r="N84" s="61">
        <f t="shared" si="4"/>
        <v>3.9716286593034439E-3</v>
      </c>
      <c r="O84" s="61">
        <f>L84/'סכום נכסי הקרן'!$C$41</f>
        <v>2.4473510050409737E-3</v>
      </c>
    </row>
    <row r="85" spans="1:15">
      <c r="A85" s="59" t="s">
        <v>335</v>
      </c>
      <c r="B85" s="54" t="s">
        <v>336</v>
      </c>
      <c r="C85" s="54" t="s">
        <v>169</v>
      </c>
      <c r="D85" s="107" t="s">
        <v>527</v>
      </c>
      <c r="E85" s="75">
        <v>42949</v>
      </c>
      <c r="F85" s="60">
        <v>7.0099999990834343</v>
      </c>
      <c r="G85" s="66" t="s">
        <v>94</v>
      </c>
      <c r="H85" s="67">
        <v>4.8000000000000001E-2</v>
      </c>
      <c r="I85" s="67">
        <v>4.8499999992327396E-2</v>
      </c>
      <c r="J85" s="60">
        <v>2096.9388960000001</v>
      </c>
      <c r="K85" s="62">
        <v>114.985602</v>
      </c>
      <c r="L85" s="60">
        <v>2.4111778210000003</v>
      </c>
      <c r="M85" s="107" t="s">
        <v>527</v>
      </c>
      <c r="N85" s="61">
        <f t="shared" si="4"/>
        <v>9.7567881205794967E-3</v>
      </c>
      <c r="O85" s="61">
        <f>L85/'סכום נכסי הקרן'!$C$41</f>
        <v>6.0122149529105049E-3</v>
      </c>
    </row>
    <row r="86" spans="1:15">
      <c r="A86" s="59" t="s">
        <v>337</v>
      </c>
      <c r="B86" s="54" t="s">
        <v>338</v>
      </c>
      <c r="C86" s="54" t="s">
        <v>169</v>
      </c>
      <c r="D86" s="107" t="s">
        <v>527</v>
      </c>
      <c r="E86" s="75">
        <v>42979</v>
      </c>
      <c r="F86" s="60">
        <v>7.0899999993055749</v>
      </c>
      <c r="G86" s="66" t="s">
        <v>94</v>
      </c>
      <c r="H86" s="67">
        <v>4.8000000000000001E-2</v>
      </c>
      <c r="I86" s="67">
        <v>4.8499999993055744E-2</v>
      </c>
      <c r="J86" s="60">
        <v>941.91874400000006</v>
      </c>
      <c r="K86" s="62">
        <v>114.662871</v>
      </c>
      <c r="L86" s="60">
        <v>1.0800310750000002</v>
      </c>
      <c r="M86" s="107" t="s">
        <v>527</v>
      </c>
      <c r="N86" s="61">
        <f t="shared" si="4"/>
        <v>4.3703265145522852E-3</v>
      </c>
      <c r="O86" s="61">
        <f>L86/'סכום נכסי הקרן'!$C$41</f>
        <v>2.6930319788815802E-3</v>
      </c>
    </row>
    <row r="87" spans="1:15">
      <c r="A87" s="59" t="s">
        <v>339</v>
      </c>
      <c r="B87" s="54" t="s">
        <v>340</v>
      </c>
      <c r="C87" s="54" t="s">
        <v>169</v>
      </c>
      <c r="D87" s="107" t="s">
        <v>527</v>
      </c>
      <c r="E87" s="75">
        <v>43009</v>
      </c>
      <c r="F87" s="60">
        <v>7.1700000010732241</v>
      </c>
      <c r="G87" s="66" t="s">
        <v>94</v>
      </c>
      <c r="H87" s="67">
        <v>4.8000000000000001E-2</v>
      </c>
      <c r="I87" s="67">
        <v>4.8500000009756586E-2</v>
      </c>
      <c r="J87" s="60">
        <v>1800.242236</v>
      </c>
      <c r="K87" s="62">
        <v>113.867862</v>
      </c>
      <c r="L87" s="60">
        <v>2.0498973399999998</v>
      </c>
      <c r="M87" s="107" t="s">
        <v>527</v>
      </c>
      <c r="N87" s="61">
        <f t="shared" si="4"/>
        <v>8.2948730869731677E-3</v>
      </c>
      <c r="O87" s="61">
        <f>L87/'סכום נכסי הקרן'!$C$41</f>
        <v>5.1113706057432529E-3</v>
      </c>
    </row>
    <row r="88" spans="1:15">
      <c r="A88" s="59" t="s">
        <v>341</v>
      </c>
      <c r="B88" s="54" t="s">
        <v>342</v>
      </c>
      <c r="C88" s="54" t="s">
        <v>169</v>
      </c>
      <c r="D88" s="107" t="s">
        <v>527</v>
      </c>
      <c r="E88" s="75">
        <v>43040</v>
      </c>
      <c r="F88" s="60">
        <v>7.2500000018280808</v>
      </c>
      <c r="G88" s="66" t="s">
        <v>94</v>
      </c>
      <c r="H88" s="67">
        <v>4.8000000000000001E-2</v>
      </c>
      <c r="I88" s="67">
        <v>4.8500000010968485E-2</v>
      </c>
      <c r="J88" s="60">
        <v>1931.37763</v>
      </c>
      <c r="K88" s="62">
        <v>113.291509</v>
      </c>
      <c r="L88" s="60">
        <v>2.188086856</v>
      </c>
      <c r="M88" s="107" t="s">
        <v>527</v>
      </c>
      <c r="N88" s="61">
        <f t="shared" si="4"/>
        <v>8.8540545029411732E-3</v>
      </c>
      <c r="O88" s="61">
        <f>L88/'סכום נכסי הקרן'!$C$41</f>
        <v>5.4559429003266918E-3</v>
      </c>
    </row>
    <row r="89" spans="1:15">
      <c r="A89" s="59" t="s">
        <v>343</v>
      </c>
      <c r="B89" s="54" t="s">
        <v>344</v>
      </c>
      <c r="C89" s="54" t="s">
        <v>169</v>
      </c>
      <c r="D89" s="107" t="s">
        <v>527</v>
      </c>
      <c r="E89" s="75">
        <v>43070</v>
      </c>
      <c r="F89" s="60">
        <v>7.3400000003235215</v>
      </c>
      <c r="G89" s="66" t="s">
        <v>94</v>
      </c>
      <c r="H89" s="67">
        <v>4.8000000000000001E-2</v>
      </c>
      <c r="I89" s="67">
        <v>4.8500000003594688E-2</v>
      </c>
      <c r="J89" s="60">
        <v>1977.8657080000003</v>
      </c>
      <c r="K89" s="62">
        <v>112.520844</v>
      </c>
      <c r="L89" s="60">
        <v>2.2255111919999999</v>
      </c>
      <c r="M89" s="107" t="s">
        <v>527</v>
      </c>
      <c r="N89" s="61">
        <f t="shared" si="4"/>
        <v>9.0054914122081713E-3</v>
      </c>
      <c r="O89" s="61">
        <f>L89/'סכום נכסי הקרן'!$C$41</f>
        <v>5.5492595983081911E-3</v>
      </c>
    </row>
    <row r="90" spans="1:15">
      <c r="A90" s="59" t="s">
        <v>345</v>
      </c>
      <c r="B90" s="54" t="s">
        <v>346</v>
      </c>
      <c r="C90" s="54" t="s">
        <v>169</v>
      </c>
      <c r="D90" s="107" t="s">
        <v>527</v>
      </c>
      <c r="E90" s="75">
        <v>43101</v>
      </c>
      <c r="F90" s="60">
        <v>7.2500000006434968</v>
      </c>
      <c r="G90" s="66" t="s">
        <v>94</v>
      </c>
      <c r="H90" s="67">
        <v>4.8000000000000001E-2</v>
      </c>
      <c r="I90" s="67">
        <v>4.8500000004504475E-2</v>
      </c>
      <c r="J90" s="60">
        <v>2700.275682</v>
      </c>
      <c r="K90" s="62">
        <v>115.099919</v>
      </c>
      <c r="L90" s="60">
        <v>3.1080151160000007</v>
      </c>
      <c r="M90" s="107" t="s">
        <v>527</v>
      </c>
      <c r="N90" s="61">
        <f t="shared" si="4"/>
        <v>1.2576527827298022E-2</v>
      </c>
      <c r="O90" s="61">
        <f>L90/'סכום נכסי הקרן'!$C$41</f>
        <v>7.7497622910853237E-3</v>
      </c>
    </row>
    <row r="91" spans="1:15">
      <c r="A91" s="59" t="s">
        <v>347</v>
      </c>
      <c r="B91" s="54" t="s">
        <v>348</v>
      </c>
      <c r="C91" s="54" t="s">
        <v>169</v>
      </c>
      <c r="D91" s="107" t="s">
        <v>527</v>
      </c>
      <c r="E91" s="75">
        <v>43132</v>
      </c>
      <c r="F91" s="60">
        <v>7.3300000004479697</v>
      </c>
      <c r="G91" s="66" t="s">
        <v>94</v>
      </c>
      <c r="H91" s="67">
        <v>4.8000000000000001E-2</v>
      </c>
      <c r="I91" s="67">
        <v>4.8500000002862961E-2</v>
      </c>
      <c r="J91" s="60">
        <v>2592.3441440000001</v>
      </c>
      <c r="K91" s="62">
        <v>114.5279</v>
      </c>
      <c r="L91" s="60">
        <v>2.9689572989999999</v>
      </c>
      <c r="M91" s="107" t="s">
        <v>527</v>
      </c>
      <c r="N91" s="61">
        <f t="shared" si="4"/>
        <v>1.2013832846794002E-2</v>
      </c>
      <c r="O91" s="61">
        <f>L91/'סכום נכסי הקרן'!$C$41</f>
        <v>7.4030249084646753E-3</v>
      </c>
    </row>
    <row r="92" spans="1:15">
      <c r="A92" s="59" t="s">
        <v>349</v>
      </c>
      <c r="B92" s="54" t="s">
        <v>350</v>
      </c>
      <c r="C92" s="54" t="s">
        <v>169</v>
      </c>
      <c r="D92" s="107" t="s">
        <v>527</v>
      </c>
      <c r="E92" s="75">
        <v>43161</v>
      </c>
      <c r="F92" s="60">
        <v>7.4100000019167256</v>
      </c>
      <c r="G92" s="66" t="s">
        <v>94</v>
      </c>
      <c r="H92" s="67">
        <v>4.8000000000000001E-2</v>
      </c>
      <c r="I92" s="67">
        <v>4.850000001287353E-2</v>
      </c>
      <c r="J92" s="60">
        <v>609.79529000000002</v>
      </c>
      <c r="K92" s="62">
        <v>114.646511</v>
      </c>
      <c r="L92" s="60">
        <v>0.69910902600000002</v>
      </c>
      <c r="M92" s="107" t="s">
        <v>527</v>
      </c>
      <c r="N92" s="61">
        <f t="shared" si="4"/>
        <v>2.8289322257608399E-3</v>
      </c>
      <c r="O92" s="61">
        <f>L92/'סכום נכסי הקרן'!$C$41</f>
        <v>1.7432118457728209E-3</v>
      </c>
    </row>
    <row r="93" spans="1:15">
      <c r="A93" s="59" t="s">
        <v>351</v>
      </c>
      <c r="B93" s="54" t="s">
        <v>352</v>
      </c>
      <c r="C93" s="54" t="s">
        <v>169</v>
      </c>
      <c r="D93" s="107" t="s">
        <v>527</v>
      </c>
      <c r="E93" s="75">
        <v>43221</v>
      </c>
      <c r="F93" s="60">
        <v>7.5799999993777325</v>
      </c>
      <c r="G93" s="66" t="s">
        <v>94</v>
      </c>
      <c r="H93" s="67">
        <v>4.8000000000000001E-2</v>
      </c>
      <c r="I93" s="67">
        <v>4.8599999997925768E-2</v>
      </c>
      <c r="J93" s="60">
        <v>2468.127532</v>
      </c>
      <c r="K93" s="62">
        <v>113.29356199999999</v>
      </c>
      <c r="L93" s="60">
        <v>2.796229603</v>
      </c>
      <c r="M93" s="107" t="s">
        <v>527</v>
      </c>
      <c r="N93" s="61">
        <f t="shared" si="4"/>
        <v>1.1314893300423703E-2</v>
      </c>
      <c r="O93" s="61">
        <f>L93/'סכום נכסי הקרן'!$C$41</f>
        <v>6.9723324777246293E-3</v>
      </c>
    </row>
    <row r="94" spans="1:15">
      <c r="A94" s="59" t="s">
        <v>353</v>
      </c>
      <c r="B94" s="54" t="s">
        <v>354</v>
      </c>
      <c r="C94" s="54" t="s">
        <v>169</v>
      </c>
      <c r="D94" s="107" t="s">
        <v>527</v>
      </c>
      <c r="E94" s="75">
        <v>43252</v>
      </c>
      <c r="F94" s="60">
        <v>7.6599999975678577</v>
      </c>
      <c r="G94" s="66" t="s">
        <v>94</v>
      </c>
      <c r="H94" s="67">
        <v>4.8000000000000001E-2</v>
      </c>
      <c r="I94" s="67">
        <v>4.8499999983181989E-2</v>
      </c>
      <c r="J94" s="60">
        <v>1375.4056419999999</v>
      </c>
      <c r="K94" s="62">
        <v>112.400429</v>
      </c>
      <c r="L94" s="60">
        <v>1.545961836</v>
      </c>
      <c r="M94" s="107" t="s">
        <v>527</v>
      </c>
      <c r="N94" s="61">
        <f t="shared" si="4"/>
        <v>6.2557070428336803E-3</v>
      </c>
      <c r="O94" s="61">
        <f>L94/'סכום נכסי הקרן'!$C$41</f>
        <v>3.8548193277480286E-3</v>
      </c>
    </row>
    <row r="95" spans="1:15">
      <c r="A95" s="59" t="s">
        <v>355</v>
      </c>
      <c r="B95" s="54" t="s">
        <v>356</v>
      </c>
      <c r="C95" s="54" t="s">
        <v>169</v>
      </c>
      <c r="D95" s="107" t="s">
        <v>527</v>
      </c>
      <c r="E95" s="75">
        <v>43282</v>
      </c>
      <c r="F95" s="60">
        <v>7.5599999980721897</v>
      </c>
      <c r="G95" s="66" t="s">
        <v>94</v>
      </c>
      <c r="H95" s="67">
        <v>4.8000000000000001E-2</v>
      </c>
      <c r="I95" s="67">
        <v>4.8499999990028547E-2</v>
      </c>
      <c r="J95" s="60">
        <v>1054.869504</v>
      </c>
      <c r="K95" s="62">
        <v>114.084023</v>
      </c>
      <c r="L95" s="60">
        <v>1.2034375720000001</v>
      </c>
      <c r="M95" s="107" t="s">
        <v>527</v>
      </c>
      <c r="N95" s="61">
        <f t="shared" si="4"/>
        <v>4.8696887073550405E-3</v>
      </c>
      <c r="O95" s="61">
        <f>L95/'סכום נכסי הקרן'!$C$41</f>
        <v>3.0007431647127414E-3</v>
      </c>
    </row>
    <row r="96" spans="1:15">
      <c r="A96" s="59" t="s">
        <v>357</v>
      </c>
      <c r="B96" s="54" t="s">
        <v>358</v>
      </c>
      <c r="C96" s="54" t="s">
        <v>169</v>
      </c>
      <c r="D96" s="107" t="s">
        <v>527</v>
      </c>
      <c r="E96" s="75">
        <v>43313</v>
      </c>
      <c r="F96" s="60">
        <v>7.6500000003104507</v>
      </c>
      <c r="G96" s="66" t="s">
        <v>94</v>
      </c>
      <c r="H96" s="67">
        <v>4.8000000000000001E-2</v>
      </c>
      <c r="I96" s="67">
        <v>4.8600000001833121E-2</v>
      </c>
      <c r="J96" s="60">
        <v>2980.2123780000002</v>
      </c>
      <c r="K96" s="62">
        <v>113.488804</v>
      </c>
      <c r="L96" s="60">
        <v>3.3822073829999995</v>
      </c>
      <c r="M96" s="107" t="s">
        <v>527</v>
      </c>
      <c r="N96" s="61">
        <f t="shared" si="4"/>
        <v>1.3686041953597855E-2</v>
      </c>
      <c r="O96" s="61">
        <f>L96/'סכום נכסי הקרן'!$C$41</f>
        <v>8.4334542333685883E-3</v>
      </c>
    </row>
    <row r="97" spans="1:15">
      <c r="A97" s="59" t="s">
        <v>359</v>
      </c>
      <c r="B97" s="54" t="s">
        <v>360</v>
      </c>
      <c r="C97" s="54" t="s">
        <v>169</v>
      </c>
      <c r="D97" s="107" t="s">
        <v>527</v>
      </c>
      <c r="E97" s="75">
        <v>43345</v>
      </c>
      <c r="F97" s="60">
        <v>7.7400000010682124</v>
      </c>
      <c r="G97" s="66" t="s">
        <v>94</v>
      </c>
      <c r="H97" s="67">
        <v>4.8000000000000001E-2</v>
      </c>
      <c r="I97" s="67">
        <v>4.8600000007228028E-2</v>
      </c>
      <c r="J97" s="60">
        <v>2766.0881300000001</v>
      </c>
      <c r="K97" s="62">
        <v>113.037572</v>
      </c>
      <c r="L97" s="60">
        <v>3.1267188589999999</v>
      </c>
      <c r="M97" s="107" t="s">
        <v>527</v>
      </c>
      <c r="N97" s="61">
        <f t="shared" si="4"/>
        <v>1.2652212190319029E-2</v>
      </c>
      <c r="O97" s="61">
        <f>L97/'סכום נכסי הקרן'!$C$41</f>
        <v>7.7963996325375413E-3</v>
      </c>
    </row>
    <row r="98" spans="1:15">
      <c r="A98" s="59" t="s">
        <v>361</v>
      </c>
      <c r="B98" s="54" t="s">
        <v>362</v>
      </c>
      <c r="C98" s="54" t="s">
        <v>169</v>
      </c>
      <c r="D98" s="107" t="s">
        <v>527</v>
      </c>
      <c r="E98" s="75">
        <v>43375</v>
      </c>
      <c r="F98" s="60">
        <v>7.8200000023627929</v>
      </c>
      <c r="G98" s="66" t="s">
        <v>94</v>
      </c>
      <c r="H98" s="67">
        <v>4.8000000000000001E-2</v>
      </c>
      <c r="I98" s="67">
        <v>4.8600000015393954E-2</v>
      </c>
      <c r="J98" s="60">
        <v>993.30914799999994</v>
      </c>
      <c r="K98" s="62">
        <v>112.484824</v>
      </c>
      <c r="L98" s="60">
        <v>1.1173220479999999</v>
      </c>
      <c r="M98" s="107" t="s">
        <v>527</v>
      </c>
      <c r="N98" s="61">
        <f t="shared" si="4"/>
        <v>4.5212237728143702E-3</v>
      </c>
      <c r="O98" s="61">
        <f>L98/'סכום נכסי הקרן'!$C$41</f>
        <v>2.7860161393721558E-3</v>
      </c>
    </row>
    <row r="99" spans="1:15">
      <c r="A99" s="59" t="s">
        <v>363</v>
      </c>
      <c r="B99" s="54" t="s">
        <v>364</v>
      </c>
      <c r="C99" s="54" t="s">
        <v>169</v>
      </c>
      <c r="D99" s="107" t="s">
        <v>527</v>
      </c>
      <c r="E99" s="75">
        <v>43405</v>
      </c>
      <c r="F99" s="107" t="s">
        <v>527</v>
      </c>
      <c r="G99" s="66" t="s">
        <v>94</v>
      </c>
      <c r="H99" s="67">
        <v>4.8000000000000001E-2</v>
      </c>
      <c r="I99" s="67">
        <v>4.8499968109872109E-2</v>
      </c>
      <c r="J99" s="60">
        <v>0.67215199999999997</v>
      </c>
      <c r="K99" s="62">
        <v>111.966283</v>
      </c>
      <c r="L99" s="60">
        <v>7.5258400000000015E-4</v>
      </c>
      <c r="M99" s="107" t="s">
        <v>527</v>
      </c>
      <c r="N99" s="61">
        <f t="shared" si="4"/>
        <v>3.0453177559060673E-6</v>
      </c>
      <c r="O99" s="61">
        <f>L99/'סכום נכסי הקרן'!$C$41</f>
        <v>1.8765504305462834E-6</v>
      </c>
    </row>
    <row r="100" spans="1:15">
      <c r="A100" s="59" t="s">
        <v>365</v>
      </c>
      <c r="B100" s="54" t="s">
        <v>366</v>
      </c>
      <c r="C100" s="54" t="s">
        <v>169</v>
      </c>
      <c r="D100" s="107" t="s">
        <v>527</v>
      </c>
      <c r="E100" s="75">
        <v>43435</v>
      </c>
      <c r="F100" s="60">
        <v>7.9799999988255284</v>
      </c>
      <c r="G100" s="66" t="s">
        <v>94</v>
      </c>
      <c r="H100" s="67">
        <v>4.8000000000000001E-2</v>
      </c>
      <c r="I100" s="67">
        <v>4.8599999988255281E-2</v>
      </c>
      <c r="J100" s="60">
        <v>1149.219188</v>
      </c>
      <c r="K100" s="62">
        <v>111.13375000000001</v>
      </c>
      <c r="L100" s="60">
        <v>1.2771703749999999</v>
      </c>
      <c r="M100" s="107" t="s">
        <v>527</v>
      </c>
      <c r="N100" s="61">
        <f t="shared" si="4"/>
        <v>5.1680471818490812E-3</v>
      </c>
      <c r="O100" s="61">
        <f>L100/'סכום נכסי הקרן'!$C$41</f>
        <v>3.1845941676772395E-3</v>
      </c>
    </row>
    <row r="101" spans="1:15">
      <c r="A101" s="59" t="s">
        <v>367</v>
      </c>
      <c r="B101" s="54" t="s">
        <v>368</v>
      </c>
      <c r="C101" s="54" t="s">
        <v>169</v>
      </c>
      <c r="D101" s="107" t="s">
        <v>527</v>
      </c>
      <c r="E101" s="75">
        <v>43497</v>
      </c>
      <c r="F101" s="60">
        <v>7.9600000000812097</v>
      </c>
      <c r="G101" s="66" t="s">
        <v>94</v>
      </c>
      <c r="H101" s="67">
        <v>4.8000000000000001E-2</v>
      </c>
      <c r="I101" s="67">
        <v>4.8600000002842307E-2</v>
      </c>
      <c r="J101" s="60">
        <v>1734.4955419999999</v>
      </c>
      <c r="K101" s="62">
        <v>113.591307</v>
      </c>
      <c r="L101" s="60">
        <v>1.9702361539999997</v>
      </c>
      <c r="M101" s="107" t="s">
        <v>527</v>
      </c>
      <c r="N101" s="61">
        <f t="shared" si="4"/>
        <v>7.9725255162271299E-3</v>
      </c>
      <c r="O101" s="61">
        <f>L101/'סכום נכסי הקרן'!$C$41</f>
        <v>4.9127373197763334E-3</v>
      </c>
    </row>
    <row r="102" spans="1:15">
      <c r="A102" s="59" t="s">
        <v>369</v>
      </c>
      <c r="B102" s="54" t="s">
        <v>370</v>
      </c>
      <c r="C102" s="54" t="s">
        <v>169</v>
      </c>
      <c r="D102" s="107" t="s">
        <v>527</v>
      </c>
      <c r="E102" s="75">
        <v>43525</v>
      </c>
      <c r="F102" s="60">
        <v>8.0399999997143521</v>
      </c>
      <c r="G102" s="66" t="s">
        <v>94</v>
      </c>
      <c r="H102" s="67">
        <v>4.8000000000000001E-2</v>
      </c>
      <c r="I102" s="67">
        <v>4.8699999997922572E-2</v>
      </c>
      <c r="J102" s="60">
        <v>2721.755322</v>
      </c>
      <c r="K102" s="62">
        <v>113.188796</v>
      </c>
      <c r="L102" s="60">
        <v>3.0807220719999999</v>
      </c>
      <c r="M102" s="107" t="s">
        <v>527</v>
      </c>
      <c r="N102" s="61">
        <f t="shared" si="4"/>
        <v>1.2466087010716847E-2</v>
      </c>
      <c r="O102" s="61">
        <f>L102/'סכום נכסי הקרן'!$C$41</f>
        <v>7.6817077304394419E-3</v>
      </c>
    </row>
    <row r="103" spans="1:15">
      <c r="A103" s="59" t="s">
        <v>371</v>
      </c>
      <c r="B103" s="54" t="s">
        <v>372</v>
      </c>
      <c r="C103" s="54" t="s">
        <v>169</v>
      </c>
      <c r="D103" s="107" t="s">
        <v>527</v>
      </c>
      <c r="E103" s="75">
        <v>43556</v>
      </c>
      <c r="F103" s="60">
        <v>8.1200000010610616</v>
      </c>
      <c r="G103" s="66" t="s">
        <v>94</v>
      </c>
      <c r="H103" s="67">
        <v>4.8000000000000001E-2</v>
      </c>
      <c r="I103" s="67">
        <v>4.8700000003242129E-2</v>
      </c>
      <c r="J103" s="60">
        <v>1205.205066</v>
      </c>
      <c r="K103" s="62">
        <v>112.60576500000001</v>
      </c>
      <c r="L103" s="60">
        <v>1.3571303880000001</v>
      </c>
      <c r="M103" s="107" t="s">
        <v>527</v>
      </c>
      <c r="N103" s="61">
        <f t="shared" si="4"/>
        <v>5.4916039507298718E-3</v>
      </c>
      <c r="O103" s="61">
        <f>L103/'סכום נכסי הקרן'!$C$41</f>
        <v>3.3839725717113894E-3</v>
      </c>
    </row>
    <row r="104" spans="1:15">
      <c r="A104" s="59" t="s">
        <v>373</v>
      </c>
      <c r="B104" s="54" t="s">
        <v>374</v>
      </c>
      <c r="C104" s="54" t="s">
        <v>169</v>
      </c>
      <c r="D104" s="107" t="s">
        <v>527</v>
      </c>
      <c r="E104" s="75">
        <v>43586</v>
      </c>
      <c r="F104" s="60">
        <v>8.210000000835068</v>
      </c>
      <c r="G104" s="66" t="s">
        <v>94</v>
      </c>
      <c r="H104" s="67">
        <v>4.8000000000000001E-2</v>
      </c>
      <c r="I104" s="67">
        <v>4.8500000005790606E-2</v>
      </c>
      <c r="J104" s="60">
        <v>2936.1937280000002</v>
      </c>
      <c r="K104" s="62">
        <v>111.74923800000001</v>
      </c>
      <c r="L104" s="60">
        <v>3.2811741059999999</v>
      </c>
      <c r="M104" s="107" t="s">
        <v>527</v>
      </c>
      <c r="N104" s="61">
        <f t="shared" si="4"/>
        <v>1.3277212597159936E-2</v>
      </c>
      <c r="O104" s="61">
        <f>L104/'סכום נכסי הקרן'!$C$41</f>
        <v>8.1815301432286835E-3</v>
      </c>
    </row>
    <row r="105" spans="1:15">
      <c r="A105" s="59" t="s">
        <v>375</v>
      </c>
      <c r="B105" s="54" t="s">
        <v>376</v>
      </c>
      <c r="C105" s="54" t="s">
        <v>169</v>
      </c>
      <c r="D105" s="107" t="s">
        <v>527</v>
      </c>
      <c r="E105" s="75">
        <v>43617</v>
      </c>
      <c r="F105" s="107" t="s">
        <v>527</v>
      </c>
      <c r="G105" s="66" t="s">
        <v>94</v>
      </c>
      <c r="H105" s="67">
        <v>4.8000000000000001E-2</v>
      </c>
      <c r="I105" s="67">
        <v>4.8499975575203941E-2</v>
      </c>
      <c r="J105" s="60">
        <v>0.73790599999999995</v>
      </c>
      <c r="K105" s="62">
        <v>110.968</v>
      </c>
      <c r="L105" s="60">
        <v>8.1884000000000004E-4</v>
      </c>
      <c r="M105" s="107" t="s">
        <v>527</v>
      </c>
      <c r="N105" s="61">
        <f t="shared" si="4"/>
        <v>3.3134214801884224E-6</v>
      </c>
      <c r="O105" s="61">
        <f>L105/'סכום נכסי הקרן'!$C$41</f>
        <v>2.0417582018067332E-6</v>
      </c>
    </row>
    <row r="106" spans="1:15">
      <c r="A106" s="59" t="s">
        <v>377</v>
      </c>
      <c r="B106" s="54" t="s">
        <v>378</v>
      </c>
      <c r="C106" s="54" t="s">
        <v>169</v>
      </c>
      <c r="D106" s="107" t="s">
        <v>527</v>
      </c>
      <c r="E106" s="75">
        <v>43647</v>
      </c>
      <c r="F106" s="60">
        <v>8.1799999958414471</v>
      </c>
      <c r="G106" s="66" t="s">
        <v>94</v>
      </c>
      <c r="H106" s="67">
        <v>4.8000000000000001E-2</v>
      </c>
      <c r="I106" s="67">
        <v>4.8499999976083431E-2</v>
      </c>
      <c r="J106" s="60">
        <v>911.36505199999999</v>
      </c>
      <c r="K106" s="62">
        <v>112.402232</v>
      </c>
      <c r="L106" s="60">
        <v>1.024394657</v>
      </c>
      <c r="M106" s="107" t="s">
        <v>527</v>
      </c>
      <c r="N106" s="61">
        <f t="shared" si="4"/>
        <v>4.1451947397465327E-3</v>
      </c>
      <c r="O106" s="61">
        <f>L106/'סכום נכסי הקרן'!$C$41</f>
        <v>2.5543038845400141E-3</v>
      </c>
    </row>
    <row r="107" spans="1:15">
      <c r="A107" s="59" t="s">
        <v>379</v>
      </c>
      <c r="B107" s="54" t="s">
        <v>380</v>
      </c>
      <c r="C107" s="54" t="s">
        <v>169</v>
      </c>
      <c r="D107" s="107" t="s">
        <v>527</v>
      </c>
      <c r="E107" s="75">
        <v>43678</v>
      </c>
      <c r="F107" s="60">
        <v>8.2600000005552108</v>
      </c>
      <c r="G107" s="66" t="s">
        <v>94</v>
      </c>
      <c r="H107" s="67">
        <v>4.8000000000000001E-2</v>
      </c>
      <c r="I107" s="67">
        <v>4.8500000001301273E-2</v>
      </c>
      <c r="J107" s="60">
        <v>2047.0169980000001</v>
      </c>
      <c r="K107" s="62">
        <v>112.623751</v>
      </c>
      <c r="L107" s="60">
        <v>2.3054273219999999</v>
      </c>
      <c r="M107" s="107" t="s">
        <v>527</v>
      </c>
      <c r="N107" s="61">
        <f t="shared" si="4"/>
        <v>9.3288706093108183E-3</v>
      </c>
      <c r="O107" s="61">
        <f>L107/'סכום נכסי הקרן'!$C$41</f>
        <v>5.7485285811182058E-3</v>
      </c>
    </row>
    <row r="108" spans="1:15">
      <c r="A108" s="59" t="s">
        <v>381</v>
      </c>
      <c r="B108" s="54" t="s">
        <v>382</v>
      </c>
      <c r="C108" s="54" t="s">
        <v>169</v>
      </c>
      <c r="D108" s="107" t="s">
        <v>527</v>
      </c>
      <c r="E108" s="75">
        <v>43709</v>
      </c>
      <c r="F108" s="107" t="s">
        <v>527</v>
      </c>
      <c r="G108" s="66" t="s">
        <v>94</v>
      </c>
      <c r="H108" s="67">
        <v>4.8000000000000001E-2</v>
      </c>
      <c r="I108" s="67">
        <v>4.8500003518829257E-2</v>
      </c>
      <c r="J108" s="60">
        <v>0.88402599999999998</v>
      </c>
      <c r="K108" s="62">
        <v>112.51356199999999</v>
      </c>
      <c r="L108" s="60">
        <v>9.9464900000000001E-4</v>
      </c>
      <c r="M108" s="107" t="s">
        <v>527</v>
      </c>
      <c r="N108" s="61">
        <f t="shared" si="4"/>
        <v>4.0248294683307288E-6</v>
      </c>
      <c r="O108" s="61">
        <f>L108/'סכום נכסי הקרן'!$C$41</f>
        <v>2.4801337913009445E-6</v>
      </c>
    </row>
    <row r="109" spans="1:15">
      <c r="A109" s="59" t="s">
        <v>383</v>
      </c>
      <c r="B109" s="54" t="s">
        <v>384</v>
      </c>
      <c r="C109" s="54" t="s">
        <v>169</v>
      </c>
      <c r="D109" s="107" t="s">
        <v>527</v>
      </c>
      <c r="E109" s="75">
        <v>43740</v>
      </c>
      <c r="F109" s="60">
        <v>8.4300000005935214</v>
      </c>
      <c r="G109" s="66" t="s">
        <v>94</v>
      </c>
      <c r="H109" s="67">
        <v>4.8000000000000001E-2</v>
      </c>
      <c r="I109" s="67">
        <v>4.8500000004786464E-2</v>
      </c>
      <c r="J109" s="60">
        <v>2335.611304</v>
      </c>
      <c r="K109" s="62">
        <v>111.81374700000001</v>
      </c>
      <c r="L109" s="60">
        <v>2.6115345149999998</v>
      </c>
      <c r="M109" s="107" t="s">
        <v>527</v>
      </c>
      <c r="N109" s="61">
        <f t="shared" si="4"/>
        <v>1.0567527915410156E-2</v>
      </c>
      <c r="O109" s="61">
        <f>L109/'סכום נכסי הקרן'!$C$41</f>
        <v>6.5117996376613477E-3</v>
      </c>
    </row>
    <row r="110" spans="1:15">
      <c r="A110" s="59" t="s">
        <v>385</v>
      </c>
      <c r="B110" s="54" t="s">
        <v>386</v>
      </c>
      <c r="C110" s="54" t="s">
        <v>169</v>
      </c>
      <c r="D110" s="107" t="s">
        <v>527</v>
      </c>
      <c r="E110" s="75">
        <v>43770</v>
      </c>
      <c r="F110" s="60">
        <v>8.5099999991647337</v>
      </c>
      <c r="G110" s="66" t="s">
        <v>94</v>
      </c>
      <c r="H110" s="67">
        <v>4.8000000000000001E-2</v>
      </c>
      <c r="I110" s="67">
        <v>4.8499999995770808E-2</v>
      </c>
      <c r="J110" s="60">
        <v>3389.735596</v>
      </c>
      <c r="K110" s="62">
        <v>111.608464</v>
      </c>
      <c r="L110" s="60">
        <v>3.7832318159999998</v>
      </c>
      <c r="M110" s="107" t="s">
        <v>527</v>
      </c>
      <c r="N110" s="61">
        <f t="shared" si="4"/>
        <v>1.5308780181313384E-2</v>
      </c>
      <c r="O110" s="61">
        <f>L110/'סכום נכסי הקרן'!$C$41</f>
        <v>9.4333991862319642E-3</v>
      </c>
    </row>
    <row r="111" spans="1:15">
      <c r="A111" s="59" t="s">
        <v>387</v>
      </c>
      <c r="B111" s="54" t="s">
        <v>388</v>
      </c>
      <c r="C111" s="54" t="s">
        <v>169</v>
      </c>
      <c r="D111" s="107" t="s">
        <v>527</v>
      </c>
      <c r="E111" s="75">
        <v>43800</v>
      </c>
      <c r="F111" s="60">
        <v>8.5999999988113736</v>
      </c>
      <c r="G111" s="66" t="s">
        <v>94</v>
      </c>
      <c r="H111" s="67">
        <v>4.8000000000000001E-2</v>
      </c>
      <c r="I111" s="67">
        <v>4.8499999991085285E-2</v>
      </c>
      <c r="J111" s="60">
        <v>1519.3776780000001</v>
      </c>
      <c r="K111" s="62">
        <v>110.743578</v>
      </c>
      <c r="L111" s="60">
        <v>1.68261321</v>
      </c>
      <c r="M111" s="107" t="s">
        <v>527</v>
      </c>
      <c r="N111" s="61">
        <f t="shared" si="4"/>
        <v>6.8086643945859905E-3</v>
      </c>
      <c r="O111" s="61">
        <f>L111/'סכום נכסי הקרן'!$C$41</f>
        <v>4.1955563015801068E-3</v>
      </c>
    </row>
    <row r="112" spans="1:15">
      <c r="A112" s="59" t="s">
        <v>389</v>
      </c>
      <c r="B112" s="54" t="s">
        <v>390</v>
      </c>
      <c r="C112" s="54" t="s">
        <v>169</v>
      </c>
      <c r="D112" s="107" t="s">
        <v>527</v>
      </c>
      <c r="E112" s="75">
        <v>43831</v>
      </c>
      <c r="F112" s="60">
        <v>8.4800000001205564</v>
      </c>
      <c r="G112" s="66" t="s">
        <v>94</v>
      </c>
      <c r="H112" s="67">
        <v>4.8000000000000001E-2</v>
      </c>
      <c r="I112" s="67">
        <v>4.8599999999827767E-2</v>
      </c>
      <c r="J112" s="60">
        <v>2048.5877879999998</v>
      </c>
      <c r="K112" s="62">
        <v>113.373231</v>
      </c>
      <c r="L112" s="60">
        <v>2.3225501640000004</v>
      </c>
      <c r="M112" s="107" t="s">
        <v>527</v>
      </c>
      <c r="N112" s="61">
        <f t="shared" si="4"/>
        <v>9.398157884583978E-3</v>
      </c>
      <c r="O112" s="61">
        <f>L112/'סכום נכסי הקרן'!$C$41</f>
        <v>5.791223983262388E-3</v>
      </c>
    </row>
    <row r="113" spans="1:15">
      <c r="A113" s="59" t="s">
        <v>391</v>
      </c>
      <c r="B113" s="54" t="s">
        <v>392</v>
      </c>
      <c r="C113" s="54" t="s">
        <v>169</v>
      </c>
      <c r="D113" s="107" t="s">
        <v>527</v>
      </c>
      <c r="E113" s="75">
        <v>43863</v>
      </c>
      <c r="F113" s="60">
        <v>8.5600000002751226</v>
      </c>
      <c r="G113" s="66" t="s">
        <v>94</v>
      </c>
      <c r="H113" s="67">
        <v>4.8000000000000001E-2</v>
      </c>
      <c r="I113" s="67">
        <v>4.8800000002589397E-2</v>
      </c>
      <c r="J113" s="60">
        <v>2192.7424740000001</v>
      </c>
      <c r="K113" s="62">
        <v>112.718281</v>
      </c>
      <c r="L113" s="60">
        <v>2.4716216220000002</v>
      </c>
      <c r="M113" s="107" t="s">
        <v>527</v>
      </c>
      <c r="N113" s="61">
        <f t="shared" si="4"/>
        <v>1.000137288509715E-2</v>
      </c>
      <c r="O113" s="61">
        <f>L113/'סכום נכסי הקרן'!$C$41</f>
        <v>6.1629301432286664E-3</v>
      </c>
    </row>
    <row r="114" spans="1:15">
      <c r="A114" s="59" t="s">
        <v>393</v>
      </c>
      <c r="B114" s="54" t="s">
        <v>394</v>
      </c>
      <c r="C114" s="54" t="s">
        <v>169</v>
      </c>
      <c r="D114" s="107" t="s">
        <v>527</v>
      </c>
      <c r="E114" s="75">
        <v>43891</v>
      </c>
      <c r="F114" s="60">
        <v>8.6400001594394116</v>
      </c>
      <c r="G114" s="66" t="s">
        <v>94</v>
      </c>
      <c r="H114" s="67">
        <v>4.8000000000000001E-2</v>
      </c>
      <c r="I114" s="67">
        <v>4.850000199299264E-2</v>
      </c>
      <c r="J114" s="60">
        <v>1.1105119999999999</v>
      </c>
      <c r="K114" s="62">
        <v>112.956461</v>
      </c>
      <c r="L114" s="60">
        <v>1.2543949999999999E-3</v>
      </c>
      <c r="M114" s="107" t="s">
        <v>527</v>
      </c>
      <c r="N114" s="61">
        <f t="shared" si="4"/>
        <v>5.0758870324372964E-6</v>
      </c>
      <c r="O114" s="61">
        <f>L114/'סכום נכסי הקרן'!$C$41</f>
        <v>3.1278043079910078E-6</v>
      </c>
    </row>
    <row r="115" spans="1:15">
      <c r="A115" s="59" t="s">
        <v>395</v>
      </c>
      <c r="B115" s="54" t="s">
        <v>396</v>
      </c>
      <c r="C115" s="54" t="s">
        <v>169</v>
      </c>
      <c r="D115" s="107" t="s">
        <v>527</v>
      </c>
      <c r="E115" s="75">
        <v>44045</v>
      </c>
      <c r="F115" s="60">
        <v>8.850000009694444</v>
      </c>
      <c r="G115" s="66" t="s">
        <v>94</v>
      </c>
      <c r="H115" s="67">
        <v>4.8000000000000001E-2</v>
      </c>
      <c r="I115" s="67">
        <v>4.8500000039067161E-2</v>
      </c>
      <c r="J115" s="60">
        <v>303.52776999999998</v>
      </c>
      <c r="K115" s="62">
        <v>113.84748399999999</v>
      </c>
      <c r="L115" s="60">
        <v>0.34555872900000001</v>
      </c>
      <c r="M115" s="107" t="s">
        <v>527</v>
      </c>
      <c r="N115" s="61">
        <f t="shared" si="4"/>
        <v>1.3982972440711372E-3</v>
      </c>
      <c r="O115" s="61">
        <f>L115/'סכום נכסי הקרן'!$C$41</f>
        <v>8.6164252984912825E-4</v>
      </c>
    </row>
    <row r="116" spans="1:15">
      <c r="A116" s="59" t="s">
        <v>397</v>
      </c>
      <c r="B116" s="54" t="s">
        <v>398</v>
      </c>
      <c r="C116" s="54" t="s">
        <v>169</v>
      </c>
      <c r="D116" s="107" t="s">
        <v>527</v>
      </c>
      <c r="E116" s="75">
        <v>44075</v>
      </c>
      <c r="F116" s="60">
        <v>8.930000000654557</v>
      </c>
      <c r="G116" s="66" t="s">
        <v>94</v>
      </c>
      <c r="H116" s="67">
        <v>4.8000000000000001E-2</v>
      </c>
      <c r="I116" s="67">
        <v>4.8600000002071653E-2</v>
      </c>
      <c r="J116" s="60">
        <v>4010.0588320000006</v>
      </c>
      <c r="K116" s="62">
        <v>113.150803</v>
      </c>
      <c r="L116" s="60">
        <v>4.5374137710000007</v>
      </c>
      <c r="M116" s="107" t="s">
        <v>527</v>
      </c>
      <c r="N116" s="61">
        <f t="shared" si="4"/>
        <v>1.8360564033674653E-2</v>
      </c>
      <c r="O116" s="61">
        <f>L116/'סכום נכסי הקרן'!$C$41</f>
        <v>1.1313934079832531E-2</v>
      </c>
    </row>
    <row r="117" spans="1:15">
      <c r="A117" s="59" t="s">
        <v>399</v>
      </c>
      <c r="B117" s="54" t="s">
        <v>400</v>
      </c>
      <c r="C117" s="54" t="s">
        <v>169</v>
      </c>
      <c r="D117" s="107" t="s">
        <v>527</v>
      </c>
      <c r="E117" s="75">
        <v>44166</v>
      </c>
      <c r="F117" s="60">
        <v>9.1900000002374433</v>
      </c>
      <c r="G117" s="66" t="s">
        <v>94</v>
      </c>
      <c r="H117" s="67">
        <v>4.8000000000000001E-2</v>
      </c>
      <c r="I117" s="67">
        <v>4.8600000001664562E-2</v>
      </c>
      <c r="J117" s="60">
        <v>7320.4147380000004</v>
      </c>
      <c r="K117" s="62">
        <v>111.61021</v>
      </c>
      <c r="L117" s="60">
        <v>8.1703302739999994</v>
      </c>
      <c r="M117" s="107" t="s">
        <v>527</v>
      </c>
      <c r="N117" s="61">
        <f t="shared" si="4"/>
        <v>3.3061095977364757E-2</v>
      </c>
      <c r="O117" s="61">
        <f>L117/'סכום נכסי הקרן'!$C$41</f>
        <v>2.0372525583031303E-2</v>
      </c>
    </row>
    <row r="118" spans="1:15">
      <c r="A118" s="59" t="s">
        <v>401</v>
      </c>
      <c r="B118" s="54" t="s">
        <v>402</v>
      </c>
      <c r="C118" s="54" t="s">
        <v>169</v>
      </c>
      <c r="D118" s="107" t="s">
        <v>527</v>
      </c>
      <c r="E118" s="75">
        <v>44197</v>
      </c>
      <c r="F118" s="60">
        <v>9.0500000004765049</v>
      </c>
      <c r="G118" s="66" t="s">
        <v>94</v>
      </c>
      <c r="H118" s="67">
        <v>4.8000000000000001E-2</v>
      </c>
      <c r="I118" s="67">
        <v>4.8500000001588342E-2</v>
      </c>
      <c r="J118" s="60">
        <v>2207.8074459999998</v>
      </c>
      <c r="K118" s="62">
        <v>114.065203</v>
      </c>
      <c r="L118" s="60">
        <v>2.5183400360000001</v>
      </c>
      <c r="M118" s="107" t="s">
        <v>527</v>
      </c>
      <c r="N118" s="61">
        <f t="shared" si="4"/>
        <v>1.0190418115505941E-2</v>
      </c>
      <c r="O118" s="61">
        <f>L118/'סכום נכסי הקרן'!$C$41</f>
        <v>6.2794214052089101E-3</v>
      </c>
    </row>
    <row r="119" spans="1:15">
      <c r="A119" s="59" t="s">
        <v>403</v>
      </c>
      <c r="B119" s="54" t="s">
        <v>404</v>
      </c>
      <c r="C119" s="54" t="s">
        <v>169</v>
      </c>
      <c r="D119" s="107" t="s">
        <v>527</v>
      </c>
      <c r="E119" s="75">
        <v>44228</v>
      </c>
      <c r="F119" s="60">
        <v>9.1300000006927124</v>
      </c>
      <c r="G119" s="66" t="s">
        <v>94</v>
      </c>
      <c r="H119" s="67">
        <v>4.8000000000000001E-2</v>
      </c>
      <c r="I119" s="67">
        <v>4.8500000002396175E-2</v>
      </c>
      <c r="J119" s="60">
        <v>4035.76134</v>
      </c>
      <c r="K119" s="62">
        <v>113.748986</v>
      </c>
      <c r="L119" s="60">
        <v>4.5906376140000003</v>
      </c>
      <c r="M119" s="107" t="s">
        <v>527</v>
      </c>
      <c r="N119" s="61">
        <f t="shared" si="4"/>
        <v>1.8575933366699878E-2</v>
      </c>
      <c r="O119" s="61">
        <f>L119/'סכום נכסי הקרן'!$C$41</f>
        <v>1.1446646475388345E-2</v>
      </c>
    </row>
    <row r="120" spans="1:15">
      <c r="A120" s="59" t="s">
        <v>405</v>
      </c>
      <c r="B120" s="54" t="s">
        <v>406</v>
      </c>
      <c r="C120" s="54" t="s">
        <v>169</v>
      </c>
      <c r="D120" s="107" t="s">
        <v>527</v>
      </c>
      <c r="E120" s="75">
        <v>44256</v>
      </c>
      <c r="F120" s="60">
        <v>9.2199999982376983</v>
      </c>
      <c r="G120" s="66" t="s">
        <v>94</v>
      </c>
      <c r="H120" s="67">
        <v>4.8000000000000001E-2</v>
      </c>
      <c r="I120" s="67">
        <v>4.8499999991073309E-2</v>
      </c>
      <c r="J120" s="60">
        <v>1530.994218</v>
      </c>
      <c r="K120" s="62">
        <v>113.414186</v>
      </c>
      <c r="L120" s="60">
        <v>1.7363646229999998</v>
      </c>
      <c r="M120" s="107" t="s">
        <v>527</v>
      </c>
      <c r="N120" s="61">
        <f t="shared" si="4"/>
        <v>7.0261685302225969E-3</v>
      </c>
      <c r="O120" s="61">
        <f>L120/'סכום נכסי הקרן'!$C$41</f>
        <v>4.3295841804715275E-3</v>
      </c>
    </row>
    <row r="121" spans="1:15">
      <c r="A121" s="59" t="s">
        <v>407</v>
      </c>
      <c r="B121" s="54" t="s">
        <v>408</v>
      </c>
      <c r="C121" s="54" t="s">
        <v>169</v>
      </c>
      <c r="D121" s="107" t="s">
        <v>527</v>
      </c>
      <c r="E121" s="75">
        <v>44287</v>
      </c>
      <c r="F121" s="60">
        <v>9.3000000002901242</v>
      </c>
      <c r="G121" s="66" t="s">
        <v>94</v>
      </c>
      <c r="H121" s="67">
        <v>4.8000000000000001E-2</v>
      </c>
      <c r="I121" s="67">
        <v>4.8500000002694013E-2</v>
      </c>
      <c r="J121" s="60">
        <v>2142.2214840000001</v>
      </c>
      <c r="K121" s="62">
        <v>112.628811</v>
      </c>
      <c r="L121" s="60">
        <v>2.4127585909999998</v>
      </c>
      <c r="M121" s="107" t="s">
        <v>527</v>
      </c>
      <c r="N121" s="61">
        <f t="shared" si="4"/>
        <v>9.7631846782381803E-3</v>
      </c>
      <c r="O121" s="61">
        <f>L121/'סכום נכסי הקרן'!$C$41</f>
        <v>6.016156565573136E-3</v>
      </c>
    </row>
    <row r="122" spans="1:15">
      <c r="A122" s="59" t="s">
        <v>409</v>
      </c>
      <c r="B122" s="54" t="s">
        <v>410</v>
      </c>
      <c r="C122" s="54" t="s">
        <v>169</v>
      </c>
      <c r="D122" s="107" t="s">
        <v>527</v>
      </c>
      <c r="E122" s="75">
        <v>44318</v>
      </c>
      <c r="F122" s="60">
        <v>9.3899999993413346</v>
      </c>
      <c r="G122" s="66" t="s">
        <v>94</v>
      </c>
      <c r="H122" s="67">
        <v>4.8000000000000001E-2</v>
      </c>
      <c r="I122" s="67">
        <v>4.8499999996812898E-2</v>
      </c>
      <c r="J122" s="60">
        <v>3376.8258940000001</v>
      </c>
      <c r="K122" s="62">
        <v>111.500624</v>
      </c>
      <c r="L122" s="60">
        <v>3.765181932</v>
      </c>
      <c r="M122" s="107" t="s">
        <v>527</v>
      </c>
      <c r="N122" s="61">
        <f t="shared" si="4"/>
        <v>1.5235741647093624E-2</v>
      </c>
      <c r="O122" s="61">
        <f>L122/'סכום נכסי הקרן'!$C$41</f>
        <v>9.3883922267543364E-3</v>
      </c>
    </row>
    <row r="123" spans="1:15">
      <c r="A123" s="59" t="s">
        <v>411</v>
      </c>
      <c r="B123" s="54" t="s">
        <v>412</v>
      </c>
      <c r="C123" s="54" t="s">
        <v>169</v>
      </c>
      <c r="D123" s="107" t="s">
        <v>527</v>
      </c>
      <c r="E123" s="75">
        <v>44348</v>
      </c>
      <c r="F123" s="60">
        <v>9.4699999988813932</v>
      </c>
      <c r="G123" s="66" t="s">
        <v>94</v>
      </c>
      <c r="H123" s="67">
        <v>4.8000000000000001E-2</v>
      </c>
      <c r="I123" s="67">
        <v>4.8499999995518933E-2</v>
      </c>
      <c r="J123" s="60">
        <v>2720.3817939999994</v>
      </c>
      <c r="K123" s="62">
        <v>110.744517</v>
      </c>
      <c r="L123" s="60">
        <v>3.0126736709999995</v>
      </c>
      <c r="M123" s="107" t="s">
        <v>527</v>
      </c>
      <c r="N123" s="61">
        <f t="shared" si="4"/>
        <v>1.2190730367702489E-2</v>
      </c>
      <c r="O123" s="61">
        <f>L123/'סכום נכסי הקרן'!$C$41</f>
        <v>7.512030649615857E-3</v>
      </c>
    </row>
    <row r="124" spans="1:15">
      <c r="A124" s="59" t="s">
        <v>413</v>
      </c>
      <c r="B124" s="54" t="s">
        <v>414</v>
      </c>
      <c r="C124" s="54" t="s">
        <v>169</v>
      </c>
      <c r="D124" s="107" t="s">
        <v>527</v>
      </c>
      <c r="E124" s="75">
        <v>44378</v>
      </c>
      <c r="F124" s="60">
        <v>9.3200000006895145</v>
      </c>
      <c r="G124" s="66" t="s">
        <v>94</v>
      </c>
      <c r="H124" s="67">
        <v>4.8000000000000001E-2</v>
      </c>
      <c r="I124" s="67">
        <v>4.8500000004848144E-2</v>
      </c>
      <c r="J124" s="60">
        <v>824.98621400000002</v>
      </c>
      <c r="K124" s="62">
        <v>112.50970100000001</v>
      </c>
      <c r="L124" s="60">
        <v>0.92818952300000002</v>
      </c>
      <c r="M124" s="107" t="s">
        <v>527</v>
      </c>
      <c r="N124" s="61">
        <f t="shared" si="4"/>
        <v>3.7559023779908719E-3</v>
      </c>
      <c r="O124" s="61">
        <f>L124/'סכום נכסי הקרן'!$C$41</f>
        <v>2.3144186549464234E-3</v>
      </c>
    </row>
    <row r="125" spans="1:15">
      <c r="A125" s="59" t="s">
        <v>415</v>
      </c>
      <c r="B125" s="54" t="s">
        <v>416</v>
      </c>
      <c r="C125" s="54" t="s">
        <v>169</v>
      </c>
      <c r="D125" s="107" t="s">
        <v>527</v>
      </c>
      <c r="E125" s="75">
        <v>44409</v>
      </c>
      <c r="F125" s="60">
        <v>9.4100000039041465</v>
      </c>
      <c r="G125" s="66" t="s">
        <v>94</v>
      </c>
      <c r="H125" s="67">
        <v>4.8000000000000001E-2</v>
      </c>
      <c r="I125" s="67">
        <v>4.8600000015068631E-2</v>
      </c>
      <c r="J125" s="60">
        <v>1044.35617</v>
      </c>
      <c r="K125" s="62">
        <v>111.838185</v>
      </c>
      <c r="L125" s="60">
        <v>1.1679889840000002</v>
      </c>
      <c r="M125" s="107" t="s">
        <v>527</v>
      </c>
      <c r="N125" s="61">
        <f t="shared" si="4"/>
        <v>4.7262466271909675E-3</v>
      </c>
      <c r="O125" s="61">
        <f>L125/'סכום נכסי הקרן'!$C$41</f>
        <v>2.9123529477088485E-3</v>
      </c>
    </row>
    <row r="126" spans="1:15">
      <c r="A126" s="59" t="s">
        <v>417</v>
      </c>
      <c r="B126" s="54" t="s">
        <v>418</v>
      </c>
      <c r="C126" s="54" t="s">
        <v>169</v>
      </c>
      <c r="D126" s="107" t="s">
        <v>527</v>
      </c>
      <c r="E126" s="75">
        <v>44440</v>
      </c>
      <c r="F126" s="60">
        <v>9.4900000000235405</v>
      </c>
      <c r="G126" s="66" t="s">
        <v>94</v>
      </c>
      <c r="H126" s="67">
        <v>4.8000000000000001E-2</v>
      </c>
      <c r="I126" s="67">
        <v>4.8500000000588489E-2</v>
      </c>
      <c r="J126" s="60">
        <v>3059.7162699999999</v>
      </c>
      <c r="K126" s="62">
        <v>111.07546600000001</v>
      </c>
      <c r="L126" s="60">
        <v>3.3985941079999993</v>
      </c>
      <c r="M126" s="107" t="s">
        <v>527</v>
      </c>
      <c r="N126" s="61">
        <f t="shared" si="4"/>
        <v>1.3752350544537405E-2</v>
      </c>
      <c r="O126" s="61">
        <f>L126/'סכום נכסי הקרן'!$C$41</f>
        <v>8.4743141451578286E-3</v>
      </c>
    </row>
    <row r="127" spans="1:15">
      <c r="A127" s="59" t="s">
        <v>419</v>
      </c>
      <c r="B127" s="54" t="s">
        <v>420</v>
      </c>
      <c r="C127" s="54" t="s">
        <v>169</v>
      </c>
      <c r="D127" s="107" t="s">
        <v>527</v>
      </c>
      <c r="E127" s="75">
        <v>44501</v>
      </c>
      <c r="F127" s="60">
        <v>9.6600000003829187</v>
      </c>
      <c r="G127" s="66" t="s">
        <v>94</v>
      </c>
      <c r="H127" s="67">
        <v>4.8000000000000001E-2</v>
      </c>
      <c r="I127" s="67">
        <v>4.8500000002245518E-2</v>
      </c>
      <c r="J127" s="60">
        <v>3857.9040759999998</v>
      </c>
      <c r="K127" s="62">
        <v>109.6622</v>
      </c>
      <c r="L127" s="60">
        <v>4.2306624929999996</v>
      </c>
      <c r="M127" s="107" t="s">
        <v>527</v>
      </c>
      <c r="N127" s="61">
        <f t="shared" si="4"/>
        <v>1.7119300449091029E-2</v>
      </c>
      <c r="O127" s="61">
        <f>L127/'סכום נכסי הקרן'!$C$41</f>
        <v>1.0549057012552964E-2</v>
      </c>
    </row>
    <row r="128" spans="1:15">
      <c r="A128" s="59" t="s">
        <v>421</v>
      </c>
      <c r="B128" s="54" t="s">
        <v>422</v>
      </c>
      <c r="C128" s="54" t="s">
        <v>169</v>
      </c>
      <c r="D128" s="107" t="s">
        <v>527</v>
      </c>
      <c r="E128" s="75">
        <v>44531</v>
      </c>
      <c r="F128" s="60">
        <v>9.7499999999999982</v>
      </c>
      <c r="G128" s="66" t="s">
        <v>94</v>
      </c>
      <c r="H128" s="67">
        <v>4.8000000000000001E-2</v>
      </c>
      <c r="I128" s="67">
        <v>4.8500000001657592E-2</v>
      </c>
      <c r="J128" s="60">
        <v>1105.6973459999999</v>
      </c>
      <c r="K128" s="62">
        <v>109.122838</v>
      </c>
      <c r="L128" s="60">
        <v>1.2065683280000001</v>
      </c>
      <c r="M128" s="107" t="s">
        <v>527</v>
      </c>
      <c r="N128" s="61">
        <f t="shared" si="4"/>
        <v>4.8823572557645332E-3</v>
      </c>
      <c r="O128" s="61">
        <f>L128/'סכום נכסי הקרן'!$C$41</f>
        <v>3.0085496308610189E-3</v>
      </c>
    </row>
    <row r="129" spans="1:15">
      <c r="A129" s="59" t="s">
        <v>423</v>
      </c>
      <c r="B129" s="54" t="s">
        <v>424</v>
      </c>
      <c r="C129" s="54" t="s">
        <v>169</v>
      </c>
      <c r="D129" s="107" t="s">
        <v>527</v>
      </c>
      <c r="E129" s="75">
        <v>44563</v>
      </c>
      <c r="F129" s="60">
        <v>9.5999999997738961</v>
      </c>
      <c r="G129" s="66" t="s">
        <v>94</v>
      </c>
      <c r="H129" s="67">
        <v>4.8000000000000001E-2</v>
      </c>
      <c r="I129" s="67">
        <v>4.8499999997738963E-2</v>
      </c>
      <c r="J129" s="60">
        <v>3176.3711720000006</v>
      </c>
      <c r="K129" s="62">
        <v>111.391143</v>
      </c>
      <c r="L129" s="60">
        <v>3.5381961479999999</v>
      </c>
      <c r="M129" s="107" t="s">
        <v>527</v>
      </c>
      <c r="N129" s="61">
        <f t="shared" si="4"/>
        <v>1.4317247713720792E-2</v>
      </c>
      <c r="O129" s="61">
        <f>L129/'סכום נכסי הקרן'!$C$41</f>
        <v>8.8224085349762945E-3</v>
      </c>
    </row>
    <row r="130" spans="1:15">
      <c r="A130" s="59" t="s">
        <v>425</v>
      </c>
      <c r="B130" s="54" t="s">
        <v>426</v>
      </c>
      <c r="C130" s="54" t="s">
        <v>169</v>
      </c>
      <c r="D130" s="107" t="s">
        <v>527</v>
      </c>
      <c r="E130" s="75">
        <v>44652</v>
      </c>
      <c r="F130" s="60">
        <v>9.849999993264845</v>
      </c>
      <c r="G130" s="66" t="s">
        <v>94</v>
      </c>
      <c r="H130" s="67">
        <v>4.8000000000000001E-2</v>
      </c>
      <c r="I130" s="67">
        <v>4.8499999973467565E-2</v>
      </c>
      <c r="J130" s="60">
        <v>225.127084</v>
      </c>
      <c r="K130" s="62">
        <v>108.81998</v>
      </c>
      <c r="L130" s="60">
        <v>0.24498324900000001</v>
      </c>
      <c r="M130" s="107" t="s">
        <v>527</v>
      </c>
      <c r="N130" s="61">
        <f t="shared" si="4"/>
        <v>9.913203550424366E-4</v>
      </c>
      <c r="O130" s="61">
        <f>L130/'סכום נכסי הקרן'!$C$41</f>
        <v>6.1085994571712565E-4</v>
      </c>
    </row>
    <row r="131" spans="1:15">
      <c r="A131" s="59" t="s">
        <v>427</v>
      </c>
      <c r="B131" s="54" t="s">
        <v>428</v>
      </c>
      <c r="C131" s="54" t="s">
        <v>169</v>
      </c>
      <c r="D131" s="107" t="s">
        <v>527</v>
      </c>
      <c r="E131" s="75">
        <v>40057</v>
      </c>
      <c r="F131" s="60">
        <v>0.65999999944637022</v>
      </c>
      <c r="G131" s="66" t="s">
        <v>94</v>
      </c>
      <c r="H131" s="67">
        <v>4.8000000000000001E-2</v>
      </c>
      <c r="I131" s="67">
        <v>4.8199999983801207E-2</v>
      </c>
      <c r="J131" s="60">
        <v>790.27540799999997</v>
      </c>
      <c r="K131" s="62">
        <v>123.422899</v>
      </c>
      <c r="L131" s="60">
        <v>0.97538081899999984</v>
      </c>
      <c r="M131" s="107" t="s">
        <v>527</v>
      </c>
      <c r="N131" s="61">
        <f t="shared" si="4"/>
        <v>3.9468611169927881E-3</v>
      </c>
      <c r="O131" s="61">
        <f>L131/'סכום נכסי הקרן'!$C$41</f>
        <v>2.4320890370258148E-3</v>
      </c>
    </row>
    <row r="132" spans="1:15">
      <c r="A132" s="59" t="s">
        <v>429</v>
      </c>
      <c r="B132" s="54" t="s">
        <v>430</v>
      </c>
      <c r="C132" s="54" t="s">
        <v>169</v>
      </c>
      <c r="D132" s="107" t="s">
        <v>527</v>
      </c>
      <c r="E132" s="75">
        <v>40087</v>
      </c>
      <c r="F132" s="60">
        <v>0.74000000053520121</v>
      </c>
      <c r="G132" s="66" t="s">
        <v>94</v>
      </c>
      <c r="H132" s="67">
        <v>4.8000000000000001E-2</v>
      </c>
      <c r="I132" s="67">
        <v>4.8300000012934025E-2</v>
      </c>
      <c r="J132" s="60">
        <v>733.02559199999985</v>
      </c>
      <c r="K132" s="62">
        <v>122.350264</v>
      </c>
      <c r="L132" s="60">
        <v>0.89685874800000009</v>
      </c>
      <c r="M132" s="107" t="s">
        <v>527</v>
      </c>
      <c r="N132" s="61">
        <f t="shared" si="4"/>
        <v>3.6291229548118015E-3</v>
      </c>
      <c r="O132" s="61">
        <f>L132/'סכום נכסי הקרן'!$C$41</f>
        <v>2.2362961074094061E-3</v>
      </c>
    </row>
    <row r="133" spans="1:15">
      <c r="A133" s="59" t="s">
        <v>431</v>
      </c>
      <c r="B133" s="54" t="s">
        <v>432</v>
      </c>
      <c r="C133" s="54" t="s">
        <v>169</v>
      </c>
      <c r="D133" s="107" t="s">
        <v>527</v>
      </c>
      <c r="E133" s="75">
        <v>40118</v>
      </c>
      <c r="F133" s="60">
        <v>0.82999999993617446</v>
      </c>
      <c r="G133" s="66" t="s">
        <v>94</v>
      </c>
      <c r="H133" s="67">
        <v>4.8000000000000001E-2</v>
      </c>
      <c r="I133" s="67">
        <v>4.8300000017597648E-2</v>
      </c>
      <c r="J133" s="60">
        <v>897.37406199999998</v>
      </c>
      <c r="K133" s="62">
        <v>122.216328</v>
      </c>
      <c r="L133" s="60">
        <v>1.0967376289999999</v>
      </c>
      <c r="M133" s="107" t="s">
        <v>527</v>
      </c>
      <c r="N133" s="61">
        <f t="shared" si="4"/>
        <v>4.4379292878456355E-3</v>
      </c>
      <c r="O133" s="61">
        <f>L133/'סכום נכסי הקרן'!$C$41</f>
        <v>2.7346893767290557E-3</v>
      </c>
    </row>
    <row r="134" spans="1:15">
      <c r="A134" s="59" t="s">
        <v>433</v>
      </c>
      <c r="B134" s="54" t="s">
        <v>434</v>
      </c>
      <c r="C134" s="54" t="s">
        <v>169</v>
      </c>
      <c r="D134" s="107" t="s">
        <v>527</v>
      </c>
      <c r="E134" s="75">
        <v>39904</v>
      </c>
      <c r="F134" s="60">
        <v>0.24999999982855281</v>
      </c>
      <c r="G134" s="66" t="s">
        <v>94</v>
      </c>
      <c r="H134" s="67">
        <v>4.8000000000000001E-2</v>
      </c>
      <c r="I134" s="67">
        <v>4.7999999990398959E-2</v>
      </c>
      <c r="J134" s="60">
        <v>1141.85474</v>
      </c>
      <c r="K134" s="62">
        <v>127.702336</v>
      </c>
      <c r="L134" s="60">
        <v>1.4581751730000001</v>
      </c>
      <c r="M134" s="107" t="s">
        <v>527</v>
      </c>
      <c r="N134" s="61">
        <f t="shared" si="4"/>
        <v>5.9004798740848871E-3</v>
      </c>
      <c r="O134" s="61">
        <f>L134/'סכום נכסי הקרן'!$C$41</f>
        <v>3.6359253567775172E-3</v>
      </c>
    </row>
    <row r="135" spans="1:15">
      <c r="A135" s="59" t="s">
        <v>435</v>
      </c>
      <c r="B135" s="54" t="s">
        <v>436</v>
      </c>
      <c r="C135" s="54" t="s">
        <v>169</v>
      </c>
      <c r="D135" s="107" t="s">
        <v>527</v>
      </c>
      <c r="E135" s="75">
        <v>39965</v>
      </c>
      <c r="F135" s="60">
        <v>0.42000000014889649</v>
      </c>
      <c r="G135" s="66" t="s">
        <v>94</v>
      </c>
      <c r="H135" s="67">
        <v>4.8000000000000001E-2</v>
      </c>
      <c r="I135" s="67">
        <v>4.8199999971709671E-2</v>
      </c>
      <c r="J135" s="60">
        <v>537.99922800000002</v>
      </c>
      <c r="K135" s="62">
        <v>124.83431400000001</v>
      </c>
      <c r="L135" s="60">
        <v>0.67160764500000003</v>
      </c>
      <c r="M135" s="107" t="s">
        <v>527</v>
      </c>
      <c r="N135" s="61">
        <f t="shared" si="4"/>
        <v>2.7176483772187003E-3</v>
      </c>
      <c r="O135" s="61">
        <f>L135/'סכום נכסי הקרן'!$C$41</f>
        <v>1.6746378017376468E-3</v>
      </c>
    </row>
    <row r="136" spans="1:15">
      <c r="A136" s="59" t="s">
        <v>437</v>
      </c>
      <c r="B136" s="54" t="s">
        <v>438</v>
      </c>
      <c r="C136" s="54" t="s">
        <v>169</v>
      </c>
      <c r="D136" s="107" t="s">
        <v>527</v>
      </c>
      <c r="E136" s="75">
        <v>39995</v>
      </c>
      <c r="F136" s="60">
        <v>0.48999999938596267</v>
      </c>
      <c r="G136" s="66" t="s">
        <v>94</v>
      </c>
      <c r="H136" s="67">
        <v>4.8000000000000001E-2</v>
      </c>
      <c r="I136" s="67">
        <v>4.8599999981195109E-2</v>
      </c>
      <c r="J136" s="60">
        <v>821.89577599999984</v>
      </c>
      <c r="K136" s="62">
        <v>126.81438</v>
      </c>
      <c r="L136" s="60">
        <v>1.042282036</v>
      </c>
      <c r="M136" s="107" t="s">
        <v>527</v>
      </c>
      <c r="N136" s="61">
        <f t="shared" si="4"/>
        <v>4.2175757003772687E-3</v>
      </c>
      <c r="O136" s="61">
        <f>L136/'סכום נכסי הקרן'!$C$41</f>
        <v>2.5989056416379523E-3</v>
      </c>
    </row>
    <row r="137" spans="1:15">
      <c r="A137" s="59" t="s">
        <v>439</v>
      </c>
      <c r="B137" s="54" t="s">
        <v>440</v>
      </c>
      <c r="C137" s="54" t="s">
        <v>169</v>
      </c>
      <c r="D137" s="107" t="s">
        <v>527</v>
      </c>
      <c r="E137" s="75">
        <v>40027</v>
      </c>
      <c r="F137" s="60">
        <v>0.57999999955241022</v>
      </c>
      <c r="G137" s="66" t="s">
        <v>94</v>
      </c>
      <c r="H137" s="67">
        <v>4.8000000000000001E-2</v>
      </c>
      <c r="I137" s="67">
        <v>4.8299999993594842E-2</v>
      </c>
      <c r="J137" s="60">
        <v>1034.8949</v>
      </c>
      <c r="K137" s="62">
        <v>125.213633</v>
      </c>
      <c r="L137" s="60">
        <v>1.2958295009999998</v>
      </c>
      <c r="M137" s="107" t="s">
        <v>527</v>
      </c>
      <c r="N137" s="61">
        <f t="shared" si="4"/>
        <v>5.2435510029740168E-3</v>
      </c>
      <c r="O137" s="61">
        <f>L137/'סכום נכסי הקרן'!$C$41</f>
        <v>3.231120257693659E-3</v>
      </c>
    </row>
    <row r="138" spans="1:15">
      <c r="A138" s="59" t="s">
        <v>441</v>
      </c>
      <c r="B138" s="54" t="s">
        <v>442</v>
      </c>
      <c r="C138" s="54" t="s">
        <v>169</v>
      </c>
      <c r="D138" s="107" t="s">
        <v>527</v>
      </c>
      <c r="E138" s="75">
        <v>40179</v>
      </c>
      <c r="F138" s="60">
        <v>0.96999999969853479</v>
      </c>
      <c r="G138" s="66" t="s">
        <v>94</v>
      </c>
      <c r="H138" s="67">
        <v>4.8000000000000001E-2</v>
      </c>
      <c r="I138" s="67">
        <v>4.8299999982916966E-2</v>
      </c>
      <c r="J138" s="60">
        <v>402.64827200000002</v>
      </c>
      <c r="K138" s="62">
        <v>123.574303</v>
      </c>
      <c r="L138" s="60">
        <v>0.49756979499999998</v>
      </c>
      <c r="M138" s="107" t="s">
        <v>527</v>
      </c>
      <c r="N138" s="61">
        <f t="shared" si="4"/>
        <v>2.0134073160152774E-3</v>
      </c>
      <c r="O138" s="61">
        <f>L138/'סכום נכסי הקרן'!$C$41</f>
        <v>1.2406785329399453E-3</v>
      </c>
    </row>
    <row r="139" spans="1:15">
      <c r="A139" s="59" t="s">
        <v>443</v>
      </c>
      <c r="B139" s="54" t="s">
        <v>444</v>
      </c>
      <c r="C139" s="54" t="s">
        <v>169</v>
      </c>
      <c r="D139" s="107" t="s">
        <v>527</v>
      </c>
      <c r="E139" s="75">
        <v>40210</v>
      </c>
      <c r="F139" s="60">
        <v>1.0500000004820458</v>
      </c>
      <c r="G139" s="66" t="s">
        <v>94</v>
      </c>
      <c r="H139" s="67">
        <v>4.8000000000000001E-2</v>
      </c>
      <c r="I139" s="67">
        <v>4.820000000468274E-2</v>
      </c>
      <c r="J139" s="60">
        <v>589.88643999999999</v>
      </c>
      <c r="K139" s="62">
        <v>123.086761</v>
      </c>
      <c r="L139" s="60">
        <v>0.72607211299999996</v>
      </c>
      <c r="M139" s="107" t="s">
        <v>527</v>
      </c>
      <c r="N139" s="61">
        <f t="shared" si="4"/>
        <v>2.9380378772165443E-3</v>
      </c>
      <c r="O139" s="61">
        <f>L139/'סכום נכסי הקרן'!$C$41</f>
        <v>1.8104436664316533E-3</v>
      </c>
    </row>
    <row r="140" spans="1:15">
      <c r="A140" s="59" t="s">
        <v>445</v>
      </c>
      <c r="B140" s="54" t="s">
        <v>446</v>
      </c>
      <c r="C140" s="54" t="s">
        <v>169</v>
      </c>
      <c r="D140" s="107" t="s">
        <v>527</v>
      </c>
      <c r="E140" s="75">
        <v>40238</v>
      </c>
      <c r="F140" s="60">
        <v>1.129999999836319</v>
      </c>
      <c r="G140" s="66" t="s">
        <v>94</v>
      </c>
      <c r="H140" s="67">
        <v>4.8000000000000001E-2</v>
      </c>
      <c r="I140" s="67">
        <v>4.8499999993741605E-2</v>
      </c>
      <c r="J140" s="60">
        <v>841.50508000000002</v>
      </c>
      <c r="K140" s="62">
        <v>123.422369</v>
      </c>
      <c r="L140" s="60">
        <v>1.0386055089999999</v>
      </c>
      <c r="M140" s="107" t="s">
        <v>527</v>
      </c>
      <c r="N140" s="61">
        <f t="shared" ref="N140:N157" si="5">IFERROR(L140/$L$9,0)</f>
        <v>4.2026986993339713E-3</v>
      </c>
      <c r="O140" s="61">
        <f>L140/'סכום נכסי הקרן'!$C$41</f>
        <v>2.5897383083904142E-3</v>
      </c>
    </row>
    <row r="141" spans="1:15">
      <c r="A141" s="59" t="s">
        <v>447</v>
      </c>
      <c r="B141" s="54" t="s">
        <v>448</v>
      </c>
      <c r="C141" s="54" t="s">
        <v>169</v>
      </c>
      <c r="D141" s="107" t="s">
        <v>527</v>
      </c>
      <c r="E141" s="75">
        <v>40300</v>
      </c>
      <c r="F141" s="60">
        <v>1.3000000012396884</v>
      </c>
      <c r="G141" s="66" t="s">
        <v>94</v>
      </c>
      <c r="H141" s="67">
        <v>4.8000000000000001E-2</v>
      </c>
      <c r="I141" s="67">
        <v>4.8500000148762608E-2</v>
      </c>
      <c r="J141" s="60">
        <v>131.51530600000001</v>
      </c>
      <c r="K141" s="62">
        <v>122.670784</v>
      </c>
      <c r="L141" s="60">
        <v>0.16133085600000002</v>
      </c>
      <c r="M141" s="107" t="s">
        <v>527</v>
      </c>
      <c r="N141" s="61">
        <f t="shared" si="5"/>
        <v>6.5282243623612096E-4</v>
      </c>
      <c r="O141" s="61">
        <f>L141/'סכום נכסי הקרן'!$C$41</f>
        <v>4.0227467935433179E-4</v>
      </c>
    </row>
    <row r="142" spans="1:15">
      <c r="A142" s="59" t="s">
        <v>449</v>
      </c>
      <c r="B142" s="54" t="s">
        <v>450</v>
      </c>
      <c r="C142" s="54" t="s">
        <v>169</v>
      </c>
      <c r="D142" s="107" t="s">
        <v>527</v>
      </c>
      <c r="E142" s="75">
        <v>40360</v>
      </c>
      <c r="F142" s="60">
        <v>1.4300000002639179</v>
      </c>
      <c r="G142" s="66" t="s">
        <v>94</v>
      </c>
      <c r="H142" s="67">
        <v>4.8000000000000001E-2</v>
      </c>
      <c r="I142" s="67">
        <v>4.8500000030790441E-2</v>
      </c>
      <c r="J142" s="60">
        <v>369.34752400000002</v>
      </c>
      <c r="K142" s="62">
        <v>123.10536500000001</v>
      </c>
      <c r="L142" s="60">
        <v>0.45468661599999999</v>
      </c>
      <c r="M142" s="107" t="s">
        <v>527</v>
      </c>
      <c r="N142" s="61">
        <f t="shared" si="5"/>
        <v>1.8398812957459145E-3</v>
      </c>
      <c r="O142" s="61">
        <f>L142/'סכום נכסי הקרן'!$C$41</f>
        <v>1.133750338857101E-3</v>
      </c>
    </row>
    <row r="143" spans="1:15">
      <c r="A143" s="59" t="s">
        <v>451</v>
      </c>
      <c r="B143" s="54" t="s">
        <v>452</v>
      </c>
      <c r="C143" s="54" t="s">
        <v>169</v>
      </c>
      <c r="D143" s="107" t="s">
        <v>527</v>
      </c>
      <c r="E143" s="75">
        <v>40422</v>
      </c>
      <c r="F143" s="60">
        <v>1.6000000002248898</v>
      </c>
      <c r="G143" s="66" t="s">
        <v>94</v>
      </c>
      <c r="H143" s="67">
        <v>4.8000000000000001E-2</v>
      </c>
      <c r="I143" s="67">
        <v>4.8400000005397355E-2</v>
      </c>
      <c r="J143" s="60">
        <v>733.66851999999994</v>
      </c>
      <c r="K143" s="62">
        <v>121.21619699999999</v>
      </c>
      <c r="L143" s="60">
        <v>0.88932507799999994</v>
      </c>
      <c r="M143" s="107" t="s">
        <v>527</v>
      </c>
      <c r="N143" s="61">
        <f t="shared" si="5"/>
        <v>3.5986380932971568E-3</v>
      </c>
      <c r="O143" s="61">
        <f>L143/'סכום נכסי הקרן'!$C$41</f>
        <v>2.2175110791838606E-3</v>
      </c>
    </row>
    <row r="144" spans="1:15">
      <c r="A144" s="59" t="s">
        <v>453</v>
      </c>
      <c r="B144" s="54" t="s">
        <v>454</v>
      </c>
      <c r="C144" s="54" t="s">
        <v>169</v>
      </c>
      <c r="D144" s="107" t="s">
        <v>527</v>
      </c>
      <c r="E144" s="75">
        <v>40483</v>
      </c>
      <c r="F144" s="60">
        <v>1.7699999999177478</v>
      </c>
      <c r="G144" s="66" t="s">
        <v>94</v>
      </c>
      <c r="H144" s="67">
        <v>4.8000000000000001E-2</v>
      </c>
      <c r="I144" s="67">
        <v>4.8399999988954737E-2</v>
      </c>
      <c r="J144" s="60">
        <v>1425.963162</v>
      </c>
      <c r="K144" s="62">
        <v>119.364071</v>
      </c>
      <c r="L144" s="60">
        <v>1.7020876820000004</v>
      </c>
      <c r="M144" s="107" t="s">
        <v>527</v>
      </c>
      <c r="N144" s="61">
        <f t="shared" si="5"/>
        <v>6.8874674987823284E-3</v>
      </c>
      <c r="O144" s="61">
        <f>L144/'סכום נכסי הקרן'!$C$41</f>
        <v>4.2441154375918513E-3</v>
      </c>
    </row>
    <row r="145" spans="1:15">
      <c r="A145" s="59" t="s">
        <v>455</v>
      </c>
      <c r="B145" s="54" t="s">
        <v>456</v>
      </c>
      <c r="C145" s="54" t="s">
        <v>169</v>
      </c>
      <c r="D145" s="107" t="s">
        <v>527</v>
      </c>
      <c r="E145" s="75">
        <v>40513</v>
      </c>
      <c r="F145" s="60">
        <v>1.8499999991299267</v>
      </c>
      <c r="G145" s="66" t="s">
        <v>94</v>
      </c>
      <c r="H145" s="67">
        <v>4.8000000000000001E-2</v>
      </c>
      <c r="I145" s="67">
        <v>4.8499999956496335E-2</v>
      </c>
      <c r="J145" s="60">
        <v>484.69465199999996</v>
      </c>
      <c r="K145" s="62">
        <v>118.562107</v>
      </c>
      <c r="L145" s="60">
        <v>0.57466418999999991</v>
      </c>
      <c r="M145" s="107" t="s">
        <v>527</v>
      </c>
      <c r="N145" s="61">
        <f t="shared" si="5"/>
        <v>2.3253684126826736E-3</v>
      </c>
      <c r="O145" s="61">
        <f>L145/'סכום נכסי הקרן'!$C$41</f>
        <v>1.4329115861671665E-3</v>
      </c>
    </row>
    <row r="146" spans="1:15">
      <c r="A146" s="59" t="s">
        <v>457</v>
      </c>
      <c r="B146" s="54" t="s">
        <v>458</v>
      </c>
      <c r="C146" s="54" t="s">
        <v>169</v>
      </c>
      <c r="D146" s="107" t="s">
        <v>527</v>
      </c>
      <c r="E146" s="75">
        <v>40544</v>
      </c>
      <c r="F146" s="60">
        <v>1.8899999998573123</v>
      </c>
      <c r="G146" s="66" t="s">
        <v>94</v>
      </c>
      <c r="H146" s="67">
        <v>4.8000000000000001E-2</v>
      </c>
      <c r="I146" s="67">
        <v>4.8399999994836067E-2</v>
      </c>
      <c r="J146" s="60">
        <v>1218.1659099999999</v>
      </c>
      <c r="K146" s="62">
        <v>120.81662900000001</v>
      </c>
      <c r="L146" s="60">
        <v>1.4717469889999999</v>
      </c>
      <c r="M146" s="107" t="s">
        <v>527</v>
      </c>
      <c r="N146" s="61">
        <f t="shared" si="5"/>
        <v>5.9553979858766462E-3</v>
      </c>
      <c r="O146" s="61">
        <f>L146/'סכום נכסי הקרן'!$C$41</f>
        <v>3.6697663594537559E-3</v>
      </c>
    </row>
    <row r="147" spans="1:15">
      <c r="A147" s="59" t="s">
        <v>459</v>
      </c>
      <c r="B147" s="54" t="s">
        <v>460</v>
      </c>
      <c r="C147" s="54" t="s">
        <v>169</v>
      </c>
      <c r="D147" s="107" t="s">
        <v>527</v>
      </c>
      <c r="E147" s="75">
        <v>40575</v>
      </c>
      <c r="F147" s="60">
        <v>1.9800000011812569</v>
      </c>
      <c r="G147" s="66" t="s">
        <v>94</v>
      </c>
      <c r="H147" s="67">
        <v>4.8000000000000001E-2</v>
      </c>
      <c r="I147" s="67">
        <v>4.840000002501485E-2</v>
      </c>
      <c r="J147" s="60">
        <v>480.13570800000002</v>
      </c>
      <c r="K147" s="62">
        <v>119.89484899999999</v>
      </c>
      <c r="L147" s="60">
        <v>0.57565798400000001</v>
      </c>
      <c r="M147" s="107" t="s">
        <v>527</v>
      </c>
      <c r="N147" s="61">
        <f t="shared" si="5"/>
        <v>2.3293897824087284E-3</v>
      </c>
      <c r="O147" s="61">
        <f>L147/'סכום נכסי הקרן'!$C$41</f>
        <v>1.4353895880361599E-3</v>
      </c>
    </row>
    <row r="148" spans="1:15">
      <c r="A148" s="59" t="s">
        <v>461</v>
      </c>
      <c r="B148" s="54" t="s">
        <v>462</v>
      </c>
      <c r="C148" s="54" t="s">
        <v>169</v>
      </c>
      <c r="D148" s="107" t="s">
        <v>527</v>
      </c>
      <c r="E148" s="75">
        <v>40603</v>
      </c>
      <c r="F148" s="60">
        <v>2.049999999549144</v>
      </c>
      <c r="G148" s="66" t="s">
        <v>94</v>
      </c>
      <c r="H148" s="67">
        <v>4.8000000000000001E-2</v>
      </c>
      <c r="I148" s="67">
        <v>4.8599999983318327E-2</v>
      </c>
      <c r="J148" s="60">
        <v>744.44487000000004</v>
      </c>
      <c r="K148" s="62">
        <v>119.176222</v>
      </c>
      <c r="L148" s="60">
        <v>0.88720126799999999</v>
      </c>
      <c r="M148" s="107" t="s">
        <v>527</v>
      </c>
      <c r="N148" s="61">
        <f t="shared" si="5"/>
        <v>3.5900441339475416E-3</v>
      </c>
      <c r="O148" s="61">
        <f>L148/'סכום נכסי הקרן'!$C$41</f>
        <v>2.2122154091059713E-3</v>
      </c>
    </row>
    <row r="149" spans="1:15">
      <c r="A149" s="59" t="s">
        <v>463</v>
      </c>
      <c r="B149" s="54" t="s">
        <v>464</v>
      </c>
      <c r="C149" s="54" t="s">
        <v>169</v>
      </c>
      <c r="D149" s="107" t="s">
        <v>527</v>
      </c>
      <c r="E149" s="75">
        <v>40634</v>
      </c>
      <c r="F149" s="60">
        <v>2.1399999989759757</v>
      </c>
      <c r="G149" s="66" t="s">
        <v>94</v>
      </c>
      <c r="H149" s="67">
        <v>4.8000000000000001E-2</v>
      </c>
      <c r="I149" s="67">
        <v>4.8500000006400146E-2</v>
      </c>
      <c r="J149" s="60">
        <v>264.02422799999999</v>
      </c>
      <c r="K149" s="62">
        <v>118.357618</v>
      </c>
      <c r="L149" s="60">
        <v>0.31249278800000002</v>
      </c>
      <c r="M149" s="107" t="s">
        <v>527</v>
      </c>
      <c r="N149" s="61">
        <f t="shared" si="5"/>
        <v>1.2644965025684712E-3</v>
      </c>
      <c r="O149" s="61">
        <f>L149/'סכום נכסי הקרן'!$C$41</f>
        <v>7.7919338686978248E-4</v>
      </c>
    </row>
    <row r="150" spans="1:15">
      <c r="A150" s="59" t="s">
        <v>465</v>
      </c>
      <c r="B150" s="54" t="s">
        <v>466</v>
      </c>
      <c r="C150" s="54" t="s">
        <v>169</v>
      </c>
      <c r="D150" s="107" t="s">
        <v>527</v>
      </c>
      <c r="E150" s="75">
        <v>40664</v>
      </c>
      <c r="F150" s="60">
        <v>2.2200000004163432</v>
      </c>
      <c r="G150" s="66" t="s">
        <v>94</v>
      </c>
      <c r="H150" s="67">
        <v>4.8000000000000001E-2</v>
      </c>
      <c r="I150" s="67">
        <v>4.8500000003469525E-2</v>
      </c>
      <c r="J150" s="60">
        <v>979.82957800000008</v>
      </c>
      <c r="K150" s="62">
        <v>117.66278</v>
      </c>
      <c r="L150" s="60">
        <v>1.152894716</v>
      </c>
      <c r="M150" s="107" t="s">
        <v>527</v>
      </c>
      <c r="N150" s="61">
        <f t="shared" si="5"/>
        <v>4.6651679404891445E-3</v>
      </c>
      <c r="O150" s="61">
        <f>L150/'סכום נכסי הקרן'!$C$41</f>
        <v>2.8747157469257052E-3</v>
      </c>
    </row>
    <row r="151" spans="1:15">
      <c r="A151" s="59" t="s">
        <v>467</v>
      </c>
      <c r="B151" s="54" t="s">
        <v>468</v>
      </c>
      <c r="C151" s="54" t="s">
        <v>169</v>
      </c>
      <c r="D151" s="107" t="s">
        <v>527</v>
      </c>
      <c r="E151" s="75">
        <v>40756</v>
      </c>
      <c r="F151" s="60">
        <v>2.4200000002212785</v>
      </c>
      <c r="G151" s="66" t="s">
        <v>94</v>
      </c>
      <c r="H151" s="67">
        <v>4.8000000000000001E-2</v>
      </c>
      <c r="I151" s="67">
        <v>4.8500000015015345E-2</v>
      </c>
      <c r="J151" s="60">
        <v>539.16088200000002</v>
      </c>
      <c r="K151" s="62">
        <v>117.346446</v>
      </c>
      <c r="L151" s="60">
        <v>0.63268613300000009</v>
      </c>
      <c r="M151" s="107" t="s">
        <v>527</v>
      </c>
      <c r="N151" s="61">
        <f t="shared" si="5"/>
        <v>2.5601531719255891E-3</v>
      </c>
      <c r="O151" s="61">
        <f>L151/'סכום נכסי הקרן'!$C$41</f>
        <v>1.5775879307583114E-3</v>
      </c>
    </row>
    <row r="152" spans="1:15">
      <c r="A152" s="59" t="s">
        <v>469</v>
      </c>
      <c r="B152" s="54" t="s">
        <v>470</v>
      </c>
      <c r="C152" s="54" t="s">
        <v>169</v>
      </c>
      <c r="D152" s="107" t="s">
        <v>527</v>
      </c>
      <c r="E152" s="75">
        <v>40848</v>
      </c>
      <c r="F152" s="60">
        <v>2.6700000002211954</v>
      </c>
      <c r="G152" s="66" t="s">
        <v>94</v>
      </c>
      <c r="H152" s="67">
        <v>4.8000000000000001E-2</v>
      </c>
      <c r="I152" s="67">
        <v>4.8500000008223937E-2</v>
      </c>
      <c r="J152" s="60">
        <v>1520.429742</v>
      </c>
      <c r="K152" s="62">
        <v>115.963753</v>
      </c>
      <c r="L152" s="60">
        <v>1.763147383</v>
      </c>
      <c r="M152" s="107" t="s">
        <v>527</v>
      </c>
      <c r="N152" s="61">
        <f t="shared" si="5"/>
        <v>7.1345444916836049E-3</v>
      </c>
      <c r="O152" s="61">
        <f>L152/'סכום נכסי הקרן'!$C$41</f>
        <v>4.3963663600145655E-3</v>
      </c>
    </row>
    <row r="153" spans="1:15">
      <c r="A153" s="59" t="s">
        <v>471</v>
      </c>
      <c r="B153" s="54" t="s">
        <v>472</v>
      </c>
      <c r="C153" s="54" t="s">
        <v>169</v>
      </c>
      <c r="D153" s="107" t="s">
        <v>527</v>
      </c>
      <c r="E153" s="75">
        <v>40940</v>
      </c>
      <c r="F153" s="60">
        <v>2.8500000003787789</v>
      </c>
      <c r="G153" s="66" t="s">
        <v>94</v>
      </c>
      <c r="H153" s="67">
        <v>4.8000000000000001E-2</v>
      </c>
      <c r="I153" s="67">
        <v>4.8500000008243997E-2</v>
      </c>
      <c r="J153" s="60">
        <v>1912.250522</v>
      </c>
      <c r="K153" s="62">
        <v>117.351624</v>
      </c>
      <c r="L153" s="60">
        <v>2.2440570389999999</v>
      </c>
      <c r="M153" s="107" t="s">
        <v>527</v>
      </c>
      <c r="N153" s="61">
        <f t="shared" si="5"/>
        <v>9.0805368518765903E-3</v>
      </c>
      <c r="O153" s="61">
        <f>L153/'סכום נכסי הקרן'!$C$41</f>
        <v>5.5955032298133723E-3</v>
      </c>
    </row>
    <row r="154" spans="1:15">
      <c r="A154" s="59" t="s">
        <v>473</v>
      </c>
      <c r="B154" s="54" t="s">
        <v>474</v>
      </c>
      <c r="C154" s="54" t="s">
        <v>169</v>
      </c>
      <c r="D154" s="107" t="s">
        <v>527</v>
      </c>
      <c r="E154" s="75">
        <v>40969</v>
      </c>
      <c r="F154" s="60">
        <v>2.9300000007784051</v>
      </c>
      <c r="G154" s="66" t="s">
        <v>94</v>
      </c>
      <c r="H154" s="67">
        <v>4.8000000000000001E-2</v>
      </c>
      <c r="I154" s="67">
        <v>4.8600000015568093E-2</v>
      </c>
      <c r="J154" s="60">
        <v>1165.1097380000001</v>
      </c>
      <c r="K154" s="62">
        <v>116.878197</v>
      </c>
      <c r="L154" s="60">
        <v>1.361759258</v>
      </c>
      <c r="M154" s="107" t="s">
        <v>527</v>
      </c>
      <c r="N154" s="61">
        <f t="shared" si="5"/>
        <v>5.5103345907657753E-3</v>
      </c>
      <c r="O154" s="61">
        <f>L154/'סכום נכסי הקרן'!$C$41</f>
        <v>3.3955145497383508E-3</v>
      </c>
    </row>
    <row r="155" spans="1:15">
      <c r="A155" s="59" t="s">
        <v>475</v>
      </c>
      <c r="B155" s="54" t="s">
        <v>476</v>
      </c>
      <c r="C155" s="54" t="s">
        <v>169</v>
      </c>
      <c r="D155" s="107" t="s">
        <v>527</v>
      </c>
      <c r="E155" s="75">
        <v>41000</v>
      </c>
      <c r="F155" s="60">
        <v>3.0199999977601637</v>
      </c>
      <c r="G155" s="66" t="s">
        <v>94</v>
      </c>
      <c r="H155" s="67">
        <v>4.8000000000000001E-2</v>
      </c>
      <c r="I155" s="67">
        <v>4.8599999967886678E-2</v>
      </c>
      <c r="J155" s="60">
        <v>636.57908599999996</v>
      </c>
      <c r="K155" s="62">
        <v>116.423198</v>
      </c>
      <c r="L155" s="60">
        <v>0.74112573300000006</v>
      </c>
      <c r="M155" s="107" t="s">
        <v>527</v>
      </c>
      <c r="N155" s="61">
        <f t="shared" si="5"/>
        <v>2.9989520825101238E-3</v>
      </c>
      <c r="O155" s="61">
        <f>L155/'סכום נכסי הקרן'!$C$41</f>
        <v>1.847979512386763E-3</v>
      </c>
    </row>
    <row r="156" spans="1:15">
      <c r="A156" s="59" t="s">
        <v>477</v>
      </c>
      <c r="B156" s="54" t="s">
        <v>478</v>
      </c>
      <c r="C156" s="54" t="s">
        <v>169</v>
      </c>
      <c r="D156" s="107" t="s">
        <v>527</v>
      </c>
      <c r="E156" s="75">
        <v>41640</v>
      </c>
      <c r="F156" s="60">
        <v>4.409999999845768</v>
      </c>
      <c r="G156" s="66" t="s">
        <v>94</v>
      </c>
      <c r="H156" s="67">
        <v>4.8000000000000001E-2</v>
      </c>
      <c r="I156" s="67">
        <v>4.8499999993757287E-2</v>
      </c>
      <c r="J156" s="60">
        <v>1194.867076</v>
      </c>
      <c r="K156" s="62">
        <v>113.952916</v>
      </c>
      <c r="L156" s="60">
        <v>1.3615858809999999</v>
      </c>
      <c r="M156" s="107" t="s">
        <v>527</v>
      </c>
      <c r="N156" s="61">
        <f t="shared" si="5"/>
        <v>5.5096330238223294E-3</v>
      </c>
      <c r="O156" s="61">
        <f>L156/'סכום נכסי הקרן'!$C$41</f>
        <v>3.3950822382834206E-3</v>
      </c>
    </row>
    <row r="157" spans="1:15">
      <c r="A157" s="59" t="s">
        <v>479</v>
      </c>
      <c r="B157" s="54" t="s">
        <v>480</v>
      </c>
      <c r="C157" s="54" t="s">
        <v>169</v>
      </c>
      <c r="D157" s="107" t="s">
        <v>527</v>
      </c>
      <c r="E157" s="75">
        <v>44774</v>
      </c>
      <c r="F157" s="60">
        <v>9.9400005021595916</v>
      </c>
      <c r="G157" s="66" t="s">
        <v>94</v>
      </c>
      <c r="H157" s="67">
        <v>4.8000000000000001E-2</v>
      </c>
      <c r="I157" s="67">
        <v>4.8500003368143599E-2</v>
      </c>
      <c r="J157" s="60">
        <v>3.0466020000000005</v>
      </c>
      <c r="K157" s="62">
        <v>107.197926</v>
      </c>
      <c r="L157" s="60">
        <v>3.2658940000000001E-3</v>
      </c>
      <c r="M157" s="107" t="s">
        <v>527</v>
      </c>
      <c r="N157" s="61">
        <f t="shared" si="5"/>
        <v>1.3215381920300042E-5</v>
      </c>
      <c r="O157" s="61">
        <f>L157/'סכום נכסי הקרן'!$C$41</f>
        <v>8.1434295597813964E-6</v>
      </c>
    </row>
    <row r="158" spans="1:15">
      <c r="A158" s="123" t="s">
        <v>527</v>
      </c>
      <c r="B158" s="123" t="s">
        <v>527</v>
      </c>
      <c r="C158" s="124" t="s">
        <v>527</v>
      </c>
      <c r="D158" s="124" t="s">
        <v>527</v>
      </c>
      <c r="E158" s="124" t="s">
        <v>527</v>
      </c>
      <c r="F158" s="124" t="s">
        <v>527</v>
      </c>
      <c r="G158" s="124" t="s">
        <v>527</v>
      </c>
      <c r="H158" s="124" t="s">
        <v>527</v>
      </c>
      <c r="I158" s="124" t="s">
        <v>527</v>
      </c>
      <c r="J158" s="124" t="s">
        <v>527</v>
      </c>
      <c r="K158" s="124" t="s">
        <v>527</v>
      </c>
      <c r="L158" s="124" t="s">
        <v>527</v>
      </c>
      <c r="M158" s="124" t="s">
        <v>527</v>
      </c>
      <c r="N158" s="124" t="s">
        <v>527</v>
      </c>
      <c r="O158" s="124" t="s">
        <v>527</v>
      </c>
    </row>
    <row r="159" spans="1:15">
      <c r="A159" s="123" t="s">
        <v>527</v>
      </c>
      <c r="B159" s="123" t="s">
        <v>527</v>
      </c>
      <c r="C159" s="124" t="s">
        <v>527</v>
      </c>
      <c r="D159" s="124" t="s">
        <v>527</v>
      </c>
      <c r="E159" s="124" t="s">
        <v>527</v>
      </c>
      <c r="F159" s="124" t="s">
        <v>527</v>
      </c>
      <c r="G159" s="124" t="s">
        <v>527</v>
      </c>
      <c r="H159" s="124" t="s">
        <v>527</v>
      </c>
      <c r="I159" s="124" t="s">
        <v>527</v>
      </c>
      <c r="J159" s="124" t="s">
        <v>527</v>
      </c>
      <c r="K159" s="124" t="s">
        <v>527</v>
      </c>
      <c r="L159" s="124" t="s">
        <v>527</v>
      </c>
      <c r="M159" s="124" t="s">
        <v>527</v>
      </c>
      <c r="N159" s="124" t="s">
        <v>527</v>
      </c>
      <c r="O159" s="124" t="s">
        <v>527</v>
      </c>
    </row>
    <row r="160" spans="1:15">
      <c r="A160" s="123" t="s">
        <v>527</v>
      </c>
      <c r="B160" s="123" t="s">
        <v>527</v>
      </c>
      <c r="C160" s="124" t="s">
        <v>527</v>
      </c>
      <c r="D160" s="124" t="s">
        <v>527</v>
      </c>
      <c r="E160" s="124" t="s">
        <v>527</v>
      </c>
      <c r="F160" s="124" t="s">
        <v>527</v>
      </c>
      <c r="G160" s="124" t="s">
        <v>527</v>
      </c>
      <c r="H160" s="124" t="s">
        <v>527</v>
      </c>
      <c r="I160" s="124" t="s">
        <v>527</v>
      </c>
      <c r="J160" s="124" t="s">
        <v>527</v>
      </c>
      <c r="K160" s="124" t="s">
        <v>527</v>
      </c>
      <c r="L160" s="124" t="s">
        <v>527</v>
      </c>
      <c r="M160" s="124" t="s">
        <v>527</v>
      </c>
      <c r="N160" s="124" t="s">
        <v>527</v>
      </c>
      <c r="O160" s="124" t="s">
        <v>527</v>
      </c>
    </row>
    <row r="161" spans="1:15">
      <c r="A161" s="88" t="s">
        <v>83</v>
      </c>
      <c r="B161" s="123" t="s">
        <v>527</v>
      </c>
      <c r="C161" s="124" t="s">
        <v>527</v>
      </c>
      <c r="D161" s="124" t="s">
        <v>527</v>
      </c>
      <c r="E161" s="124" t="s">
        <v>527</v>
      </c>
      <c r="F161" s="124" t="s">
        <v>527</v>
      </c>
      <c r="G161" s="124" t="s">
        <v>527</v>
      </c>
      <c r="H161" s="124" t="s">
        <v>527</v>
      </c>
      <c r="I161" s="124" t="s">
        <v>527</v>
      </c>
      <c r="J161" s="124" t="s">
        <v>527</v>
      </c>
      <c r="K161" s="124" t="s">
        <v>527</v>
      </c>
      <c r="L161" s="124" t="s">
        <v>527</v>
      </c>
      <c r="M161" s="124" t="s">
        <v>527</v>
      </c>
      <c r="N161" s="124" t="s">
        <v>527</v>
      </c>
      <c r="O161" s="124" t="s">
        <v>527</v>
      </c>
    </row>
    <row r="162" spans="1:15">
      <c r="A162" s="88" t="s">
        <v>139</v>
      </c>
      <c r="B162" s="123" t="s">
        <v>527</v>
      </c>
      <c r="C162" s="124" t="s">
        <v>527</v>
      </c>
      <c r="D162" s="124" t="s">
        <v>527</v>
      </c>
      <c r="E162" s="124" t="s">
        <v>527</v>
      </c>
      <c r="F162" s="124" t="s">
        <v>527</v>
      </c>
      <c r="G162" s="124" t="s">
        <v>527</v>
      </c>
      <c r="H162" s="124" t="s">
        <v>527</v>
      </c>
      <c r="I162" s="124" t="s">
        <v>527</v>
      </c>
      <c r="J162" s="124" t="s">
        <v>527</v>
      </c>
      <c r="K162" s="124" t="s">
        <v>527</v>
      </c>
      <c r="L162" s="124" t="s">
        <v>527</v>
      </c>
      <c r="M162" s="124" t="s">
        <v>527</v>
      </c>
      <c r="N162" s="124" t="s">
        <v>527</v>
      </c>
      <c r="O162" s="124" t="s">
        <v>527</v>
      </c>
    </row>
    <row r="163" spans="1:15">
      <c r="A163" s="88" t="s">
        <v>147</v>
      </c>
      <c r="B163" s="123" t="s">
        <v>527</v>
      </c>
      <c r="C163" s="124" t="s">
        <v>527</v>
      </c>
      <c r="D163" s="124" t="s">
        <v>527</v>
      </c>
      <c r="E163" s="124" t="s">
        <v>527</v>
      </c>
      <c r="F163" s="124" t="s">
        <v>527</v>
      </c>
      <c r="G163" s="124" t="s">
        <v>527</v>
      </c>
      <c r="H163" s="124" t="s">
        <v>527</v>
      </c>
      <c r="I163" s="124" t="s">
        <v>527</v>
      </c>
      <c r="J163" s="124" t="s">
        <v>527</v>
      </c>
      <c r="K163" s="124" t="s">
        <v>527</v>
      </c>
      <c r="L163" s="124" t="s">
        <v>527</v>
      </c>
      <c r="M163" s="124" t="s">
        <v>527</v>
      </c>
      <c r="N163" s="124" t="s">
        <v>527</v>
      </c>
      <c r="O163" s="124" t="s">
        <v>527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C1:J24 K1:K11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107</v>
      </c>
      <c r="B1" s="36" t="s" vm="1">
        <v>164</v>
      </c>
    </row>
    <row r="2" spans="1:18">
      <c r="A2" s="36" t="s">
        <v>106</v>
      </c>
      <c r="B2" s="36" t="s">
        <v>165</v>
      </c>
    </row>
    <row r="3" spans="1:18">
      <c r="A3" s="36" t="s">
        <v>108</v>
      </c>
      <c r="B3" s="36" t="s">
        <v>166</v>
      </c>
    </row>
    <row r="4" spans="1:18">
      <c r="A4" s="36" t="s">
        <v>109</v>
      </c>
      <c r="B4" s="36">
        <v>8603</v>
      </c>
    </row>
    <row r="5" spans="1:18" ht="18.75">
      <c r="A5" s="133" t="s">
        <v>61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5"/>
    </row>
    <row r="6" spans="1:18" s="3" customFormat="1">
      <c r="A6" s="37" t="s">
        <v>87</v>
      </c>
      <c r="B6" s="38" t="s">
        <v>30</v>
      </c>
      <c r="C6" s="38" t="s">
        <v>89</v>
      </c>
      <c r="D6" s="38" t="s">
        <v>88</v>
      </c>
      <c r="E6" s="38" t="s">
        <v>40</v>
      </c>
      <c r="F6" s="38" t="s">
        <v>14</v>
      </c>
      <c r="G6" s="38" t="s">
        <v>41</v>
      </c>
      <c r="H6" s="38" t="s">
        <v>75</v>
      </c>
      <c r="I6" s="38" t="s">
        <v>17</v>
      </c>
      <c r="J6" s="38" t="s">
        <v>74</v>
      </c>
      <c r="K6" s="38" t="s">
        <v>16</v>
      </c>
      <c r="L6" s="125" t="s">
        <v>18</v>
      </c>
      <c r="M6" s="38" t="s">
        <v>141</v>
      </c>
      <c r="N6" s="38" t="s">
        <v>140</v>
      </c>
      <c r="O6" s="38" t="s">
        <v>82</v>
      </c>
      <c r="P6" s="38" t="s">
        <v>38</v>
      </c>
      <c r="Q6" s="38" t="s">
        <v>110</v>
      </c>
      <c r="R6" s="40" t="s">
        <v>112</v>
      </c>
    </row>
    <row r="7" spans="1:18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05" t="s">
        <v>527</v>
      </c>
      <c r="G7" s="105" t="s">
        <v>527</v>
      </c>
      <c r="H7" s="26" t="s">
        <v>21</v>
      </c>
      <c r="I7" s="26" t="s">
        <v>20</v>
      </c>
      <c r="J7" s="105" t="s">
        <v>527</v>
      </c>
      <c r="K7" s="26" t="s">
        <v>19</v>
      </c>
      <c r="L7" s="26" t="s">
        <v>19</v>
      </c>
      <c r="M7" s="26" t="s">
        <v>148</v>
      </c>
      <c r="N7" s="105" t="s">
        <v>527</v>
      </c>
      <c r="O7" s="26" t="s">
        <v>144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84</v>
      </c>
      <c r="Q8" s="14" t="s">
        <v>85</v>
      </c>
      <c r="R8" s="15" t="s">
        <v>113</v>
      </c>
    </row>
    <row r="9" spans="1:18" s="4" customFormat="1" ht="20.25">
      <c r="A9" s="85" t="s">
        <v>508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107" t="s">
        <v>527</v>
      </c>
      <c r="N9" s="107" t="s">
        <v>527</v>
      </c>
      <c r="O9" s="86">
        <v>0</v>
      </c>
      <c r="P9" s="107" t="s">
        <v>527</v>
      </c>
      <c r="Q9" s="87">
        <v>0</v>
      </c>
      <c r="R9" s="87">
        <v>0</v>
      </c>
    </row>
    <row r="10" spans="1:18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  <c r="O10" s="107" t="s">
        <v>527</v>
      </c>
      <c r="P10" s="107" t="s">
        <v>527</v>
      </c>
      <c r="Q10" s="107" t="s">
        <v>527</v>
      </c>
      <c r="R10" s="107" t="s">
        <v>527</v>
      </c>
    </row>
    <row r="11" spans="1:18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  <c r="O11" s="107" t="s">
        <v>527</v>
      </c>
      <c r="P11" s="107" t="s">
        <v>527</v>
      </c>
      <c r="Q11" s="107" t="s">
        <v>527</v>
      </c>
      <c r="R11" s="107" t="s">
        <v>527</v>
      </c>
    </row>
    <row r="12" spans="1:18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  <c r="L12" s="107" t="s">
        <v>527</v>
      </c>
      <c r="M12" s="107" t="s">
        <v>527</v>
      </c>
      <c r="N12" s="107" t="s">
        <v>527</v>
      </c>
      <c r="O12" s="107" t="s">
        <v>527</v>
      </c>
      <c r="P12" s="107" t="s">
        <v>527</v>
      </c>
      <c r="Q12" s="107" t="s">
        <v>527</v>
      </c>
      <c r="R12" s="107" t="s">
        <v>527</v>
      </c>
    </row>
    <row r="13" spans="1:18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  <c r="L13" s="107" t="s">
        <v>527</v>
      </c>
      <c r="M13" s="107" t="s">
        <v>527</v>
      </c>
      <c r="N13" s="107" t="s">
        <v>527</v>
      </c>
      <c r="O13" s="107" t="s">
        <v>527</v>
      </c>
      <c r="P13" s="107" t="s">
        <v>527</v>
      </c>
      <c r="Q13" s="107" t="s">
        <v>527</v>
      </c>
      <c r="R13" s="107" t="s">
        <v>527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107</v>
      </c>
      <c r="B1" s="36" t="s" vm="1">
        <v>164</v>
      </c>
    </row>
    <row r="2" spans="1:29">
      <c r="A2" s="36" t="s">
        <v>106</v>
      </c>
      <c r="B2" s="36" t="s">
        <v>165</v>
      </c>
    </row>
    <row r="3" spans="1:29">
      <c r="A3" s="36" t="s">
        <v>108</v>
      </c>
      <c r="B3" s="36" t="s">
        <v>166</v>
      </c>
    </row>
    <row r="4" spans="1:29">
      <c r="A4" s="36" t="s">
        <v>109</v>
      </c>
      <c r="B4" s="36">
        <v>8603</v>
      </c>
    </row>
    <row r="5" spans="1:29" ht="18.75">
      <c r="A5" s="133" t="s">
        <v>62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5"/>
    </row>
    <row r="6" spans="1:29" s="3" customFormat="1">
      <c r="A6" s="37" t="s">
        <v>87</v>
      </c>
      <c r="B6" s="38" t="s">
        <v>30</v>
      </c>
      <c r="C6" s="38" t="s">
        <v>89</v>
      </c>
      <c r="D6" s="38" t="s">
        <v>88</v>
      </c>
      <c r="E6" s="38" t="s">
        <v>40</v>
      </c>
      <c r="F6" s="38" t="s">
        <v>14</v>
      </c>
      <c r="G6" s="38" t="s">
        <v>41</v>
      </c>
      <c r="H6" s="38" t="s">
        <v>75</v>
      </c>
      <c r="I6" s="38" t="s">
        <v>17</v>
      </c>
      <c r="J6" s="38" t="s">
        <v>74</v>
      </c>
      <c r="K6" s="38" t="s">
        <v>16</v>
      </c>
      <c r="L6" s="125" t="s">
        <v>18</v>
      </c>
      <c r="M6" s="125" t="s">
        <v>141</v>
      </c>
      <c r="N6" s="38" t="s">
        <v>140</v>
      </c>
      <c r="O6" s="38" t="s">
        <v>82</v>
      </c>
      <c r="P6" s="38" t="s">
        <v>38</v>
      </c>
      <c r="Q6" s="38" t="s">
        <v>110</v>
      </c>
      <c r="R6" s="40" t="s">
        <v>112</v>
      </c>
      <c r="Z6" s="1"/>
    </row>
    <row r="7" spans="1:29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05" t="s">
        <v>527</v>
      </c>
      <c r="G7" s="105" t="s">
        <v>527</v>
      </c>
      <c r="H7" s="26" t="s">
        <v>21</v>
      </c>
      <c r="I7" s="26" t="s">
        <v>20</v>
      </c>
      <c r="J7" s="105" t="s">
        <v>527</v>
      </c>
      <c r="K7" s="26" t="s">
        <v>19</v>
      </c>
      <c r="L7" s="26" t="s">
        <v>19</v>
      </c>
      <c r="M7" s="26" t="s">
        <v>148</v>
      </c>
      <c r="N7" s="105" t="s">
        <v>527</v>
      </c>
      <c r="O7" s="26" t="s">
        <v>144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84</v>
      </c>
      <c r="Q8" s="14" t="s">
        <v>85</v>
      </c>
      <c r="R8" s="15" t="s">
        <v>113</v>
      </c>
      <c r="Z8" s="1"/>
    </row>
    <row r="9" spans="1:29" s="4" customFormat="1" ht="20.25">
      <c r="A9" s="85" t="s">
        <v>515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107" t="s">
        <v>527</v>
      </c>
      <c r="N9" s="107" t="s">
        <v>527</v>
      </c>
      <c r="O9" s="86">
        <v>0</v>
      </c>
      <c r="P9" s="107" t="s">
        <v>527</v>
      </c>
      <c r="Q9" s="87">
        <f>IFERROR(O9/$O$9,0)</f>
        <v>0</v>
      </c>
      <c r="R9" s="87">
        <f>O9/'סכום נכסי הקרן'!$C$41</f>
        <v>0</v>
      </c>
      <c r="Z9" s="1"/>
      <c r="AC9" s="1"/>
    </row>
    <row r="10" spans="1:29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  <c r="O10" s="107" t="s">
        <v>527</v>
      </c>
      <c r="P10" s="107" t="s">
        <v>527</v>
      </c>
      <c r="Q10" s="107" t="s">
        <v>527</v>
      </c>
      <c r="R10" s="107" t="s">
        <v>527</v>
      </c>
    </row>
    <row r="11" spans="1:29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  <c r="O11" s="107" t="s">
        <v>527</v>
      </c>
      <c r="P11" s="107" t="s">
        <v>527</v>
      </c>
      <c r="Q11" s="107" t="s">
        <v>527</v>
      </c>
      <c r="R11" s="107" t="s">
        <v>527</v>
      </c>
    </row>
    <row r="12" spans="1:29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  <c r="L12" s="107" t="s">
        <v>527</v>
      </c>
      <c r="M12" s="107" t="s">
        <v>527</v>
      </c>
      <c r="N12" s="107" t="s">
        <v>527</v>
      </c>
      <c r="O12" s="107" t="s">
        <v>527</v>
      </c>
      <c r="P12" s="107" t="s">
        <v>527</v>
      </c>
      <c r="Q12" s="107" t="s">
        <v>527</v>
      </c>
      <c r="R12" s="107" t="s">
        <v>527</v>
      </c>
    </row>
    <row r="13" spans="1:29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  <c r="L13" s="107" t="s">
        <v>527</v>
      </c>
      <c r="M13" s="107" t="s">
        <v>527</v>
      </c>
      <c r="N13" s="107" t="s">
        <v>527</v>
      </c>
      <c r="O13" s="107" t="s">
        <v>527</v>
      </c>
      <c r="P13" s="107" t="s">
        <v>527</v>
      </c>
      <c r="Q13" s="107" t="s">
        <v>527</v>
      </c>
      <c r="R13" s="107" t="s">
        <v>527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4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107</v>
      </c>
      <c r="B1" s="36" t="s" vm="1">
        <v>164</v>
      </c>
    </row>
    <row r="2" spans="1:27">
      <c r="A2" s="36" t="s">
        <v>106</v>
      </c>
      <c r="B2" s="36" t="s">
        <v>165</v>
      </c>
    </row>
    <row r="3" spans="1:27">
      <c r="A3" s="36" t="s">
        <v>108</v>
      </c>
      <c r="B3" s="36" t="s">
        <v>166</v>
      </c>
    </row>
    <row r="4" spans="1:27">
      <c r="A4" s="36" t="s">
        <v>109</v>
      </c>
      <c r="B4" s="36">
        <v>8603</v>
      </c>
    </row>
    <row r="5" spans="1:27" ht="18.75">
      <c r="A5" s="133" t="s">
        <v>63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5"/>
    </row>
    <row r="6" spans="1:27" s="3" customFormat="1">
      <c r="A6" s="37" t="s">
        <v>87</v>
      </c>
      <c r="B6" s="38" t="s">
        <v>30</v>
      </c>
      <c r="C6" s="38" t="s">
        <v>89</v>
      </c>
      <c r="D6" s="38" t="s">
        <v>88</v>
      </c>
      <c r="E6" s="38" t="s">
        <v>40</v>
      </c>
      <c r="F6" s="38" t="s">
        <v>74</v>
      </c>
      <c r="G6" s="38" t="s">
        <v>141</v>
      </c>
      <c r="H6" s="38" t="s">
        <v>140</v>
      </c>
      <c r="I6" s="38" t="s">
        <v>82</v>
      </c>
      <c r="J6" s="38" t="s">
        <v>38</v>
      </c>
      <c r="K6" s="38" t="s">
        <v>110</v>
      </c>
      <c r="L6" s="40" t="s">
        <v>112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05" t="s">
        <v>527</v>
      </c>
      <c r="G7" s="26" t="s">
        <v>148</v>
      </c>
      <c r="H7" s="105" t="s">
        <v>527</v>
      </c>
      <c r="I7" s="26" t="s">
        <v>144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85" t="s">
        <v>510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86">
        <v>0</v>
      </c>
      <c r="J9" s="107" t="s">
        <v>527</v>
      </c>
      <c r="K9" s="87">
        <f>IFERROR(I9/$I$9,0)</f>
        <v>0</v>
      </c>
      <c r="L9" s="87">
        <f>I9/'סכום נכסי הקרן'!$C$41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</row>
    <row r="11" spans="1:27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</row>
    <row r="12" spans="1:27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  <c r="L12" s="107" t="s">
        <v>527</v>
      </c>
    </row>
    <row r="13" spans="1:27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  <c r="L13" s="107" t="s">
        <v>527</v>
      </c>
    </row>
    <row r="14" spans="1:2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2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2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164</v>
      </c>
    </row>
    <row r="2" spans="1:10">
      <c r="A2" s="36" t="s">
        <v>106</v>
      </c>
      <c r="B2" s="36" t="s">
        <v>165</v>
      </c>
    </row>
    <row r="3" spans="1:10">
      <c r="A3" s="36" t="s">
        <v>108</v>
      </c>
      <c r="B3" s="36" t="s">
        <v>166</v>
      </c>
    </row>
    <row r="4" spans="1:10">
      <c r="A4" s="36" t="s">
        <v>109</v>
      </c>
      <c r="B4" s="36">
        <v>8603</v>
      </c>
    </row>
    <row r="5" spans="1:10" ht="18.75">
      <c r="A5" s="133" t="s">
        <v>69</v>
      </c>
      <c r="B5" s="134"/>
      <c r="C5" s="134"/>
      <c r="D5" s="134"/>
      <c r="E5" s="134"/>
      <c r="F5" s="134"/>
      <c r="G5" s="134"/>
      <c r="H5" s="134"/>
      <c r="I5" s="134"/>
      <c r="J5" s="135"/>
    </row>
    <row r="6" spans="1:10" s="3" customFormat="1">
      <c r="A6" s="37" t="s">
        <v>87</v>
      </c>
      <c r="B6" s="38" t="s">
        <v>30</v>
      </c>
      <c r="C6" s="38" t="s">
        <v>74</v>
      </c>
      <c r="D6" s="38" t="s">
        <v>75</v>
      </c>
      <c r="E6" s="38" t="s">
        <v>141</v>
      </c>
      <c r="F6" s="38" t="s">
        <v>140</v>
      </c>
      <c r="G6" s="38" t="s">
        <v>82</v>
      </c>
      <c r="H6" s="38" t="s">
        <v>38</v>
      </c>
      <c r="I6" s="38" t="s">
        <v>110</v>
      </c>
      <c r="J6" s="40" t="s">
        <v>112</v>
      </c>
    </row>
    <row r="7" spans="1:10" s="3" customFormat="1">
      <c r="A7" s="104" t="s">
        <v>527</v>
      </c>
      <c r="B7" s="105" t="s">
        <v>527</v>
      </c>
      <c r="C7" s="105" t="s">
        <v>527</v>
      </c>
      <c r="D7" s="26" t="s">
        <v>21</v>
      </c>
      <c r="E7" s="26" t="s">
        <v>148</v>
      </c>
      <c r="F7" s="105" t="s">
        <v>527</v>
      </c>
      <c r="G7" s="26" t="s">
        <v>144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06" t="s">
        <v>527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85" t="s">
        <v>516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86">
        <v>0</v>
      </c>
      <c r="H9" s="107" t="s">
        <v>527</v>
      </c>
      <c r="I9" s="87">
        <f>IFERROR(G9/$G$9,0)</f>
        <v>0</v>
      </c>
      <c r="J9" s="87">
        <f>G9/'סכום נכסי הקרן'!$C$41</f>
        <v>0</v>
      </c>
    </row>
    <row r="10" spans="1:10">
      <c r="A10" s="88" t="s">
        <v>83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</row>
    <row r="11" spans="1:10">
      <c r="A11" s="88" t="s">
        <v>139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</row>
    <row r="12" spans="1:10">
      <c r="A12" s="88" t="s">
        <v>147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70.425781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164</v>
      </c>
    </row>
    <row r="2" spans="1:11">
      <c r="A2" s="36" t="s">
        <v>106</v>
      </c>
      <c r="B2" s="36" t="s">
        <v>165</v>
      </c>
    </row>
    <row r="3" spans="1:11">
      <c r="A3" s="36" t="s">
        <v>108</v>
      </c>
      <c r="B3" s="36" t="s">
        <v>166</v>
      </c>
    </row>
    <row r="4" spans="1:11">
      <c r="A4" s="36" t="s">
        <v>109</v>
      </c>
      <c r="B4" s="36">
        <v>8603</v>
      </c>
    </row>
    <row r="5" spans="1:11" ht="18.75">
      <c r="A5" s="133" t="s">
        <v>70</v>
      </c>
      <c r="B5" s="134"/>
      <c r="C5" s="134"/>
      <c r="D5" s="134"/>
      <c r="E5" s="134"/>
      <c r="F5" s="134"/>
      <c r="G5" s="134"/>
      <c r="H5" s="134"/>
      <c r="I5" s="134"/>
      <c r="J5" s="134"/>
      <c r="K5" s="135"/>
    </row>
    <row r="6" spans="1:11" s="3" customFormat="1">
      <c r="A6" s="37" t="s">
        <v>87</v>
      </c>
      <c r="B6" s="38" t="s">
        <v>30</v>
      </c>
      <c r="C6" s="38" t="s">
        <v>40</v>
      </c>
      <c r="D6" s="38" t="s">
        <v>74</v>
      </c>
      <c r="E6" s="38" t="s">
        <v>75</v>
      </c>
      <c r="F6" s="38" t="s">
        <v>141</v>
      </c>
      <c r="G6" s="38" t="s">
        <v>140</v>
      </c>
      <c r="H6" s="38" t="s">
        <v>82</v>
      </c>
      <c r="I6" s="38" t="s">
        <v>38</v>
      </c>
      <c r="J6" s="38" t="s">
        <v>110</v>
      </c>
      <c r="K6" s="40" t="s">
        <v>112</v>
      </c>
    </row>
    <row r="7" spans="1:11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2" t="s">
        <v>21</v>
      </c>
      <c r="F7" s="12" t="s">
        <v>148</v>
      </c>
      <c r="G7" s="105" t="s">
        <v>527</v>
      </c>
      <c r="H7" s="12" t="s">
        <v>144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5" t="s">
        <v>512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86">
        <v>0</v>
      </c>
      <c r="I9" s="107" t="s">
        <v>527</v>
      </c>
      <c r="J9" s="87">
        <f>IFERROR(H9/$H$9,0)</f>
        <v>0</v>
      </c>
      <c r="K9" s="87">
        <f>H9/'סכום נכסי הקרן'!$C$41</f>
        <v>0</v>
      </c>
    </row>
    <row r="10" spans="1:11" hidden="1">
      <c r="A10" s="8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idden="1">
      <c r="A11" s="8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idden="1">
      <c r="A12" s="8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107</v>
      </c>
      <c r="B1" s="36" t="s" vm="1">
        <v>164</v>
      </c>
    </row>
    <row r="2" spans="1:11">
      <c r="A2" s="36" t="s">
        <v>106</v>
      </c>
      <c r="B2" s="36" t="s">
        <v>165</v>
      </c>
    </row>
    <row r="3" spans="1:11">
      <c r="A3" s="36" t="s">
        <v>108</v>
      </c>
      <c r="B3" s="36" t="s">
        <v>166</v>
      </c>
    </row>
    <row r="4" spans="1:11">
      <c r="A4" s="36" t="s">
        <v>109</v>
      </c>
      <c r="B4" s="36">
        <v>8603</v>
      </c>
    </row>
    <row r="5" spans="1:11" ht="18.75">
      <c r="A5" s="133" t="s">
        <v>71</v>
      </c>
      <c r="B5" s="134"/>
      <c r="C5" s="134"/>
      <c r="D5" s="134"/>
      <c r="E5" s="134"/>
      <c r="F5" s="134"/>
      <c r="G5" s="134"/>
      <c r="H5" s="134"/>
      <c r="I5" s="134"/>
      <c r="J5" s="134"/>
      <c r="K5" s="135"/>
    </row>
    <row r="6" spans="1:11" s="3" customFormat="1">
      <c r="A6" s="37" t="s">
        <v>87</v>
      </c>
      <c r="B6" s="38" t="s">
        <v>30</v>
      </c>
      <c r="C6" s="38" t="s">
        <v>40</v>
      </c>
      <c r="D6" s="38" t="s">
        <v>74</v>
      </c>
      <c r="E6" s="38" t="s">
        <v>75</v>
      </c>
      <c r="F6" s="38" t="s">
        <v>141</v>
      </c>
      <c r="G6" s="38" t="s">
        <v>140</v>
      </c>
      <c r="H6" s="38" t="s">
        <v>82</v>
      </c>
      <c r="I6" s="38" t="s">
        <v>38</v>
      </c>
      <c r="J6" s="38" t="s">
        <v>110</v>
      </c>
      <c r="K6" s="40" t="s">
        <v>112</v>
      </c>
    </row>
    <row r="7" spans="1:11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2" t="s">
        <v>21</v>
      </c>
      <c r="F7" s="12" t="s">
        <v>148</v>
      </c>
      <c r="G7" s="105" t="s">
        <v>527</v>
      </c>
      <c r="H7" s="12" t="s">
        <v>144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5" t="s">
        <v>513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86">
        <v>0</v>
      </c>
      <c r="I9" s="107" t="s">
        <v>527</v>
      </c>
      <c r="J9" s="87">
        <f>IFERROR(H9/$H$9,0)</f>
        <v>0</v>
      </c>
      <c r="K9" s="87">
        <f>H9/'סכום נכסי הקרן'!$C$41</f>
        <v>0</v>
      </c>
    </row>
    <row r="10" spans="1:11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</row>
    <row r="11" spans="1:11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</row>
    <row r="12" spans="1:11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</row>
    <row r="13" spans="1:11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</row>
    <row r="14" spans="1:11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" style="2" bestFit="1" customWidth="1"/>
    <col min="2" max="2" width="70.425781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164</v>
      </c>
    </row>
    <row r="2" spans="1:10">
      <c r="A2" s="36" t="s">
        <v>106</v>
      </c>
      <c r="B2" s="36" t="s">
        <v>165</v>
      </c>
    </row>
    <row r="3" spans="1:10">
      <c r="A3" s="36" t="s">
        <v>108</v>
      </c>
      <c r="B3" s="36" t="s">
        <v>166</v>
      </c>
    </row>
    <row r="4" spans="1:10">
      <c r="A4" s="36" t="s">
        <v>109</v>
      </c>
      <c r="B4" s="36">
        <v>8603</v>
      </c>
    </row>
    <row r="5" spans="1:10" ht="18.75">
      <c r="A5" s="133" t="s">
        <v>72</v>
      </c>
      <c r="B5" s="134"/>
      <c r="C5" s="134"/>
      <c r="D5" s="134"/>
      <c r="E5" s="134"/>
      <c r="F5" s="134"/>
      <c r="G5" s="134"/>
      <c r="H5" s="134"/>
      <c r="I5" s="134"/>
      <c r="J5" s="135"/>
    </row>
    <row r="6" spans="1:10" s="3" customFormat="1">
      <c r="A6" s="37" t="s">
        <v>87</v>
      </c>
      <c r="B6" s="38" t="s">
        <v>30</v>
      </c>
      <c r="C6" s="38" t="s">
        <v>40</v>
      </c>
      <c r="D6" s="38" t="s">
        <v>74</v>
      </c>
      <c r="E6" s="38" t="s">
        <v>75</v>
      </c>
      <c r="F6" s="38" t="s">
        <v>141</v>
      </c>
      <c r="G6" s="38" t="s">
        <v>140</v>
      </c>
      <c r="H6" s="38" t="s">
        <v>82</v>
      </c>
      <c r="I6" s="38" t="s">
        <v>110</v>
      </c>
      <c r="J6" s="40" t="s">
        <v>112</v>
      </c>
    </row>
    <row r="7" spans="1:10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2" t="s">
        <v>21</v>
      </c>
      <c r="F7" s="12" t="s">
        <v>148</v>
      </c>
      <c r="G7" s="105" t="s">
        <v>527</v>
      </c>
      <c r="H7" s="12" t="s">
        <v>144</v>
      </c>
      <c r="I7" s="26" t="s">
        <v>19</v>
      </c>
      <c r="J7" s="13" t="s">
        <v>19</v>
      </c>
    </row>
    <row r="8" spans="1:10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4" t="s">
        <v>31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60">
        <v>7.6190000000000008E-2</v>
      </c>
      <c r="I9" s="61">
        <f>IFERROR(H9/$H$9,0)</f>
        <v>1</v>
      </c>
      <c r="J9" s="61">
        <f>H9/'סכום נכסי הקרן'!$C$41</f>
        <v>1.8997796565343048E-4</v>
      </c>
    </row>
    <row r="10" spans="1:10">
      <c r="A10" s="68" t="s">
        <v>25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60">
        <v>7.6190000000000008E-2</v>
      </c>
      <c r="I10" s="61">
        <f t="shared" ref="I10:I21" si="0">IFERROR(H10/$H$9,0)</f>
        <v>1</v>
      </c>
      <c r="J10" s="61">
        <f>H10/'סכום נכסי הקרן'!$C$41</f>
        <v>1.8997796565343048E-4</v>
      </c>
    </row>
    <row r="11" spans="1:10">
      <c r="A11" s="69" t="s">
        <v>481</v>
      </c>
      <c r="B11" s="108" t="s">
        <v>527</v>
      </c>
      <c r="C11" s="108" t="s">
        <v>527</v>
      </c>
      <c r="D11" s="108" t="s">
        <v>527</v>
      </c>
      <c r="E11" s="108" t="s">
        <v>527</v>
      </c>
      <c r="F11" s="108" t="s">
        <v>527</v>
      </c>
      <c r="G11" s="108" t="s">
        <v>527</v>
      </c>
      <c r="H11" s="63">
        <v>7.059E-2</v>
      </c>
      <c r="I11" s="64">
        <f t="shared" si="0"/>
        <v>0.9264995406221288</v>
      </c>
      <c r="J11" s="64">
        <f>H11/'סכום נכסי הקרן'!$C$41</f>
        <v>1.7601449790622989E-4</v>
      </c>
    </row>
    <row r="12" spans="1:10">
      <c r="A12" s="59" t="s">
        <v>482</v>
      </c>
      <c r="B12" s="54" t="s">
        <v>483</v>
      </c>
      <c r="C12" s="66" t="s">
        <v>484</v>
      </c>
      <c r="D12" s="66" t="s">
        <v>93</v>
      </c>
      <c r="E12" s="75">
        <v>45260</v>
      </c>
      <c r="F12" s="60">
        <v>5516.94</v>
      </c>
      <c r="G12" s="62">
        <v>1.279514</v>
      </c>
      <c r="H12" s="60">
        <v>7.059E-2</v>
      </c>
      <c r="I12" s="61">
        <f t="shared" si="0"/>
        <v>0.9264995406221288</v>
      </c>
      <c r="J12" s="61">
        <f>H12/'סכום נכסי הקרן'!$C$41</f>
        <v>1.7601449790622989E-4</v>
      </c>
    </row>
    <row r="13" spans="1:10">
      <c r="A13" s="110" t="s">
        <v>527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</row>
    <row r="14" spans="1:10" s="6" customFormat="1">
      <c r="A14" s="69" t="s">
        <v>136</v>
      </c>
      <c r="B14" s="108" t="s">
        <v>527</v>
      </c>
      <c r="C14" s="108" t="s">
        <v>527</v>
      </c>
      <c r="D14" s="108" t="s">
        <v>527</v>
      </c>
      <c r="E14" s="108" t="s">
        <v>527</v>
      </c>
      <c r="F14" s="108" t="s">
        <v>527</v>
      </c>
      <c r="G14" s="108" t="s">
        <v>527</v>
      </c>
      <c r="H14" s="63">
        <v>5.6000000000000034E-3</v>
      </c>
      <c r="I14" s="64">
        <f t="shared" si="0"/>
        <v>7.3500459377871155E-2</v>
      </c>
      <c r="J14" s="64">
        <f>H14/'סכום נכסי הקרן'!$C$41</f>
        <v>1.3963467747200567E-5</v>
      </c>
    </row>
    <row r="15" spans="1:10" s="6" customFormat="1">
      <c r="A15" s="59" t="s">
        <v>485</v>
      </c>
      <c r="B15" s="54" t="s">
        <v>486</v>
      </c>
      <c r="C15" s="66" t="s">
        <v>484</v>
      </c>
      <c r="D15" s="66" t="s">
        <v>97</v>
      </c>
      <c r="E15" s="75">
        <v>45176</v>
      </c>
      <c r="F15" s="60">
        <v>49.51</v>
      </c>
      <c r="G15" s="62">
        <v>6.0189859999999999</v>
      </c>
      <c r="H15" s="60">
        <v>2.98E-3</v>
      </c>
      <c r="I15" s="61">
        <f t="shared" si="0"/>
        <v>3.9112744454652841E-2</v>
      </c>
      <c r="J15" s="61">
        <f>H15/'סכום נכסי הקרן'!$C$41</f>
        <v>7.4305596226174403E-6</v>
      </c>
    </row>
    <row r="16" spans="1:10" s="6" customFormat="1">
      <c r="A16" s="59" t="s">
        <v>487</v>
      </c>
      <c r="B16" s="54" t="s">
        <v>488</v>
      </c>
      <c r="C16" s="66" t="s">
        <v>484</v>
      </c>
      <c r="D16" s="66" t="s">
        <v>97</v>
      </c>
      <c r="E16" s="75">
        <v>45153</v>
      </c>
      <c r="F16" s="60">
        <v>236.12</v>
      </c>
      <c r="G16" s="62">
        <v>-4.8958159999999999</v>
      </c>
      <c r="H16" s="60">
        <v>-1.1560000000000001E-2</v>
      </c>
      <c r="I16" s="61">
        <f t="shared" si="0"/>
        <v>-0.15172594828717678</v>
      </c>
      <c r="J16" s="61">
        <f>H16/'סכום נכסי הקרן'!$C$41</f>
        <v>-2.882458699243544E-5</v>
      </c>
    </row>
    <row r="17" spans="1:10">
      <c r="A17" s="59" t="s">
        <v>489</v>
      </c>
      <c r="B17" s="54" t="s">
        <v>490</v>
      </c>
      <c r="C17" s="66" t="s">
        <v>484</v>
      </c>
      <c r="D17" s="66" t="s">
        <v>97</v>
      </c>
      <c r="E17" s="75">
        <v>45127</v>
      </c>
      <c r="F17" s="60">
        <v>99.67</v>
      </c>
      <c r="G17" s="62">
        <v>0.59195299999999995</v>
      </c>
      <c r="H17" s="60">
        <v>5.8999999999999992E-4</v>
      </c>
      <c r="I17" s="61">
        <f t="shared" si="0"/>
        <v>7.7437983987399903E-3</v>
      </c>
      <c r="J17" s="61">
        <f>H17/'סכום נכסי הקרן'!$C$41</f>
        <v>1.4711510662229157E-6</v>
      </c>
    </row>
    <row r="18" spans="1:10">
      <c r="A18" s="59" t="s">
        <v>491</v>
      </c>
      <c r="B18" s="54" t="s">
        <v>492</v>
      </c>
      <c r="C18" s="66" t="s">
        <v>484</v>
      </c>
      <c r="D18" s="66" t="s">
        <v>93</v>
      </c>
      <c r="E18" s="75">
        <v>45153</v>
      </c>
      <c r="F18" s="60">
        <v>297.2</v>
      </c>
      <c r="G18" s="62">
        <v>-1.4131899999999999</v>
      </c>
      <c r="H18" s="60">
        <v>-4.2000000000000006E-3</v>
      </c>
      <c r="I18" s="61">
        <f t="shared" si="0"/>
        <v>-5.5125344533403335E-2</v>
      </c>
      <c r="J18" s="61">
        <f>H18/'סכום נכסי הקרן'!$C$41</f>
        <v>-1.0472600810400421E-5</v>
      </c>
    </row>
    <row r="19" spans="1:10">
      <c r="A19" s="59" t="s">
        <v>493</v>
      </c>
      <c r="B19" s="54" t="s">
        <v>494</v>
      </c>
      <c r="C19" s="66" t="s">
        <v>484</v>
      </c>
      <c r="D19" s="66" t="s">
        <v>95</v>
      </c>
      <c r="E19" s="75">
        <v>45145</v>
      </c>
      <c r="F19" s="60">
        <v>442.82</v>
      </c>
      <c r="G19" s="62">
        <v>0.16033600000000001</v>
      </c>
      <c r="H19" s="60">
        <v>7.0999999999999991E-4</v>
      </c>
      <c r="I19" s="61">
        <f t="shared" si="0"/>
        <v>9.3188082425515132E-3</v>
      </c>
      <c r="J19" s="61">
        <f>H19/'סכום נכסי הקרן'!$C$41</f>
        <v>1.7703682322343562E-6</v>
      </c>
    </row>
    <row r="20" spans="1:10">
      <c r="A20" s="59" t="s">
        <v>495</v>
      </c>
      <c r="B20" s="54" t="s">
        <v>496</v>
      </c>
      <c r="C20" s="66" t="s">
        <v>484</v>
      </c>
      <c r="D20" s="66" t="s">
        <v>96</v>
      </c>
      <c r="E20" s="75">
        <v>45113</v>
      </c>
      <c r="F20" s="60">
        <v>161.29</v>
      </c>
      <c r="G20" s="62">
        <v>-0.279001</v>
      </c>
      <c r="H20" s="60">
        <v>-4.4999999999999999E-4</v>
      </c>
      <c r="I20" s="61">
        <f t="shared" si="0"/>
        <v>-5.9062869142932134E-3</v>
      </c>
      <c r="J20" s="61">
        <f>H20/'סכום נכסי הקרן'!$C$41</f>
        <v>-1.1220643725429019E-6</v>
      </c>
    </row>
    <row r="21" spans="1:10">
      <c r="A21" s="59" t="s">
        <v>497</v>
      </c>
      <c r="B21" s="54" t="s">
        <v>498</v>
      </c>
      <c r="C21" s="66" t="s">
        <v>484</v>
      </c>
      <c r="D21" s="66" t="s">
        <v>93</v>
      </c>
      <c r="E21" s="75">
        <v>45127</v>
      </c>
      <c r="F21" s="60">
        <v>454.64</v>
      </c>
      <c r="G21" s="62">
        <v>3.8557980000000001</v>
      </c>
      <c r="H21" s="60">
        <v>1.753E-2</v>
      </c>
      <c r="I21" s="61">
        <f t="shared" si="0"/>
        <v>0.2300826880168001</v>
      </c>
      <c r="J21" s="61">
        <f>H21/'סכום נכסי הקרן'!$C$41</f>
        <v>4.3710641001504608E-5</v>
      </c>
    </row>
    <row r="22" spans="1:10">
      <c r="A22" s="110" t="s">
        <v>527</v>
      </c>
      <c r="B22" s="107" t="s">
        <v>527</v>
      </c>
      <c r="C22" s="107" t="s">
        <v>527</v>
      </c>
      <c r="D22" s="107" t="s">
        <v>527</v>
      </c>
      <c r="E22" s="107" t="s">
        <v>527</v>
      </c>
      <c r="F22" s="107" t="s">
        <v>527</v>
      </c>
      <c r="G22" s="107" t="s">
        <v>527</v>
      </c>
      <c r="H22" s="107" t="s">
        <v>527</v>
      </c>
      <c r="I22" s="107" t="s">
        <v>527</v>
      </c>
      <c r="J22" s="107" t="s">
        <v>527</v>
      </c>
    </row>
    <row r="23" spans="1:10">
      <c r="A23" s="107" t="s">
        <v>527</v>
      </c>
      <c r="B23" s="107" t="s">
        <v>527</v>
      </c>
      <c r="C23" s="107" t="s">
        <v>527</v>
      </c>
      <c r="D23" s="107" t="s">
        <v>527</v>
      </c>
      <c r="E23" s="107" t="s">
        <v>527</v>
      </c>
      <c r="F23" s="107" t="s">
        <v>527</v>
      </c>
      <c r="G23" s="107" t="s">
        <v>527</v>
      </c>
      <c r="H23" s="107" t="s">
        <v>527</v>
      </c>
      <c r="I23" s="107" t="s">
        <v>527</v>
      </c>
      <c r="J23" s="107" t="s">
        <v>527</v>
      </c>
    </row>
    <row r="24" spans="1:10">
      <c r="A24" s="107" t="s">
        <v>527</v>
      </c>
      <c r="B24" s="107" t="s">
        <v>527</v>
      </c>
      <c r="C24" s="107" t="s">
        <v>527</v>
      </c>
      <c r="D24" s="107" t="s">
        <v>527</v>
      </c>
      <c r="E24" s="107" t="s">
        <v>527</v>
      </c>
      <c r="F24" s="107" t="s">
        <v>527</v>
      </c>
      <c r="G24" s="107" t="s">
        <v>527</v>
      </c>
      <c r="H24" s="107" t="s">
        <v>527</v>
      </c>
      <c r="I24" s="107" t="s">
        <v>527</v>
      </c>
      <c r="J24" s="107" t="s">
        <v>527</v>
      </c>
    </row>
    <row r="25" spans="1:10">
      <c r="A25" s="88" t="s">
        <v>156</v>
      </c>
      <c r="B25" s="107" t="s">
        <v>527</v>
      </c>
      <c r="C25" s="107" t="s">
        <v>527</v>
      </c>
      <c r="D25" s="107" t="s">
        <v>527</v>
      </c>
      <c r="E25" s="107" t="s">
        <v>527</v>
      </c>
      <c r="F25" s="107" t="s">
        <v>527</v>
      </c>
      <c r="G25" s="107" t="s">
        <v>527</v>
      </c>
      <c r="H25" s="107" t="s">
        <v>527</v>
      </c>
      <c r="I25" s="107" t="s">
        <v>527</v>
      </c>
      <c r="J25" s="107" t="s">
        <v>527</v>
      </c>
    </row>
    <row r="26" spans="1:10">
      <c r="A26" s="88" t="s">
        <v>83</v>
      </c>
      <c r="B26" s="107" t="s">
        <v>527</v>
      </c>
      <c r="C26" s="107" t="s">
        <v>527</v>
      </c>
      <c r="D26" s="107" t="s">
        <v>527</v>
      </c>
      <c r="E26" s="107" t="s">
        <v>527</v>
      </c>
      <c r="F26" s="107" t="s">
        <v>527</v>
      </c>
      <c r="G26" s="107" t="s">
        <v>527</v>
      </c>
      <c r="H26" s="107" t="s">
        <v>527</v>
      </c>
      <c r="I26" s="107" t="s">
        <v>527</v>
      </c>
      <c r="J26" s="107" t="s">
        <v>527</v>
      </c>
    </row>
    <row r="27" spans="1:10">
      <c r="A27" s="88" t="s">
        <v>139</v>
      </c>
      <c r="B27" s="107" t="s">
        <v>527</v>
      </c>
      <c r="C27" s="107" t="s">
        <v>527</v>
      </c>
      <c r="D27" s="107" t="s">
        <v>527</v>
      </c>
      <c r="E27" s="107" t="s">
        <v>527</v>
      </c>
      <c r="F27" s="107" t="s">
        <v>527</v>
      </c>
      <c r="G27" s="107" t="s">
        <v>527</v>
      </c>
      <c r="H27" s="107" t="s">
        <v>527</v>
      </c>
      <c r="I27" s="107" t="s">
        <v>527</v>
      </c>
      <c r="J27" s="107" t="s">
        <v>527</v>
      </c>
    </row>
    <row r="28" spans="1:10">
      <c r="A28" s="88" t="s">
        <v>147</v>
      </c>
      <c r="B28" s="107" t="s">
        <v>527</v>
      </c>
      <c r="C28" s="107" t="s">
        <v>527</v>
      </c>
      <c r="D28" s="107" t="s">
        <v>527</v>
      </c>
      <c r="E28" s="107" t="s">
        <v>527</v>
      </c>
      <c r="F28" s="107" t="s">
        <v>527</v>
      </c>
      <c r="G28" s="107" t="s">
        <v>527</v>
      </c>
      <c r="H28" s="107" t="s">
        <v>527</v>
      </c>
      <c r="I28" s="107" t="s">
        <v>527</v>
      </c>
      <c r="J28" s="107" t="s">
        <v>527</v>
      </c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1:10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</row>
    <row r="122" spans="1:10" hidden="1">
      <c r="B122" s="1"/>
      <c r="C122" s="1"/>
    </row>
    <row r="123" spans="1:10" hidden="1">
      <c r="B123" s="1"/>
      <c r="C123" s="1"/>
    </row>
    <row r="124" spans="1:10" hidden="1">
      <c r="B124" s="1"/>
      <c r="C124" s="1"/>
    </row>
    <row r="125" spans="1:10" hidden="1">
      <c r="B125" s="1"/>
      <c r="C125" s="1"/>
    </row>
    <row r="126" spans="1:10" hidden="1">
      <c r="B126" s="1"/>
      <c r="C126" s="1"/>
    </row>
    <row r="127" spans="1:10" hidden="1">
      <c r="B127" s="1"/>
      <c r="C127" s="1"/>
    </row>
    <row r="128" spans="1:10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107</v>
      </c>
      <c r="B1" s="36" t="s" vm="1">
        <v>164</v>
      </c>
    </row>
    <row r="2" spans="1:16">
      <c r="A2" s="36" t="s">
        <v>106</v>
      </c>
      <c r="B2" s="36" t="s">
        <v>165</v>
      </c>
    </row>
    <row r="3" spans="1:16">
      <c r="A3" s="36" t="s">
        <v>108</v>
      </c>
      <c r="B3" s="36" t="s">
        <v>166</v>
      </c>
    </row>
    <row r="4" spans="1:16">
      <c r="A4" s="36" t="s">
        <v>109</v>
      </c>
      <c r="B4" s="36">
        <v>8603</v>
      </c>
    </row>
    <row r="5" spans="1:16" ht="18.75">
      <c r="A5" s="133" t="s">
        <v>73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5"/>
    </row>
    <row r="6" spans="1:16" s="3" customFormat="1">
      <c r="A6" s="37" t="s">
        <v>87</v>
      </c>
      <c r="B6" s="38" t="s">
        <v>30</v>
      </c>
      <c r="C6" s="38" t="s">
        <v>32</v>
      </c>
      <c r="D6" s="38" t="s">
        <v>14</v>
      </c>
      <c r="E6" s="38" t="s">
        <v>41</v>
      </c>
      <c r="F6" s="38" t="s">
        <v>75</v>
      </c>
      <c r="G6" s="38" t="s">
        <v>17</v>
      </c>
      <c r="H6" s="38" t="s">
        <v>74</v>
      </c>
      <c r="I6" s="38" t="s">
        <v>16</v>
      </c>
      <c r="J6" s="38" t="s">
        <v>18</v>
      </c>
      <c r="K6" s="38" t="s">
        <v>141</v>
      </c>
      <c r="L6" s="38" t="s">
        <v>140</v>
      </c>
      <c r="M6" s="38" t="s">
        <v>82</v>
      </c>
      <c r="N6" s="38" t="s">
        <v>38</v>
      </c>
      <c r="O6" s="38" t="s">
        <v>110</v>
      </c>
      <c r="P6" s="40" t="s">
        <v>112</v>
      </c>
    </row>
    <row r="7" spans="1:16" s="3" customFormat="1">
      <c r="A7" s="104" t="s">
        <v>527</v>
      </c>
      <c r="B7" s="105" t="s">
        <v>527</v>
      </c>
      <c r="C7" s="105" t="s">
        <v>527</v>
      </c>
      <c r="D7" s="105" t="s">
        <v>527</v>
      </c>
      <c r="E7" s="105" t="s">
        <v>527</v>
      </c>
      <c r="F7" s="12" t="s">
        <v>21</v>
      </c>
      <c r="G7" s="12" t="s">
        <v>20</v>
      </c>
      <c r="H7" s="105" t="s">
        <v>527</v>
      </c>
      <c r="I7" s="12" t="s">
        <v>19</v>
      </c>
      <c r="J7" s="12" t="s">
        <v>19</v>
      </c>
      <c r="K7" s="12" t="s">
        <v>148</v>
      </c>
      <c r="L7" s="105" t="s">
        <v>527</v>
      </c>
      <c r="M7" s="12" t="s">
        <v>144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06" t="s">
        <v>527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84</v>
      </c>
    </row>
    <row r="9" spans="1:16" s="4" customFormat="1" ht="20.25">
      <c r="A9" s="85" t="s">
        <v>514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86">
        <v>0</v>
      </c>
      <c r="N9" s="107" t="s">
        <v>527</v>
      </c>
      <c r="O9" s="87">
        <v>0</v>
      </c>
      <c r="P9" s="87">
        <v>0</v>
      </c>
    </row>
    <row r="10" spans="1:16">
      <c r="A10" s="88" t="s">
        <v>156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  <c r="O10" s="107" t="s">
        <v>527</v>
      </c>
      <c r="P10" s="107" t="s">
        <v>527</v>
      </c>
    </row>
    <row r="11" spans="1:16">
      <c r="A11" s="88" t="s">
        <v>83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  <c r="O11" s="107" t="s">
        <v>527</v>
      </c>
      <c r="P11" s="107" t="s">
        <v>527</v>
      </c>
    </row>
    <row r="12" spans="1:16">
      <c r="A12" s="88" t="s">
        <v>139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  <c r="L12" s="107" t="s">
        <v>527</v>
      </c>
      <c r="M12" s="107" t="s">
        <v>527</v>
      </c>
      <c r="N12" s="107" t="s">
        <v>527</v>
      </c>
      <c r="O12" s="107" t="s">
        <v>527</v>
      </c>
      <c r="P12" s="107" t="s">
        <v>527</v>
      </c>
    </row>
    <row r="13" spans="1:16">
      <c r="A13" s="88" t="s">
        <v>147</v>
      </c>
      <c r="B13" s="107" t="s">
        <v>527</v>
      </c>
      <c r="C13" s="107" t="s">
        <v>527</v>
      </c>
      <c r="D13" s="107" t="s">
        <v>527</v>
      </c>
      <c r="E13" s="107" t="s">
        <v>527</v>
      </c>
      <c r="F13" s="107" t="s">
        <v>527</v>
      </c>
      <c r="G13" s="107" t="s">
        <v>527</v>
      </c>
      <c r="H13" s="107" t="s">
        <v>527</v>
      </c>
      <c r="I13" s="107" t="s">
        <v>527</v>
      </c>
      <c r="J13" s="107" t="s">
        <v>527</v>
      </c>
      <c r="K13" s="107" t="s">
        <v>527</v>
      </c>
      <c r="L13" s="107" t="s">
        <v>527</v>
      </c>
      <c r="M13" s="107" t="s">
        <v>527</v>
      </c>
      <c r="N13" s="107" t="s">
        <v>527</v>
      </c>
      <c r="O13" s="107" t="s">
        <v>527</v>
      </c>
      <c r="P13" s="107" t="s">
        <v>527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107</v>
      </c>
      <c r="B1" s="36" t="s" vm="1">
        <v>164</v>
      </c>
    </row>
    <row r="2" spans="1:17">
      <c r="A2" s="36" t="s">
        <v>106</v>
      </c>
      <c r="B2" s="36" t="s">
        <v>165</v>
      </c>
    </row>
    <row r="3" spans="1:17">
      <c r="A3" s="36" t="s">
        <v>108</v>
      </c>
      <c r="B3" s="36" t="s">
        <v>166</v>
      </c>
    </row>
    <row r="4" spans="1:17">
      <c r="A4" s="36" t="s">
        <v>109</v>
      </c>
      <c r="B4" s="36">
        <v>8603</v>
      </c>
    </row>
    <row r="5" spans="1:17" s="3" customFormat="1">
      <c r="A5" s="37" t="s">
        <v>87</v>
      </c>
      <c r="B5" s="38" t="s">
        <v>132</v>
      </c>
      <c r="C5" s="38" t="s">
        <v>30</v>
      </c>
      <c r="D5" s="38" t="s">
        <v>88</v>
      </c>
      <c r="E5" s="38" t="s">
        <v>14</v>
      </c>
      <c r="F5" s="38" t="s">
        <v>75</v>
      </c>
      <c r="G5" s="38" t="s">
        <v>41</v>
      </c>
      <c r="H5" s="38" t="s">
        <v>17</v>
      </c>
      <c r="I5" s="38" t="s">
        <v>163</v>
      </c>
      <c r="J5" s="38" t="s">
        <v>74</v>
      </c>
      <c r="K5" s="38" t="s">
        <v>26</v>
      </c>
      <c r="L5" s="38" t="s">
        <v>18</v>
      </c>
      <c r="M5" s="38" t="s">
        <v>141</v>
      </c>
      <c r="N5" s="38" t="s">
        <v>140</v>
      </c>
      <c r="O5" s="38" t="s">
        <v>82</v>
      </c>
      <c r="P5" s="38" t="s">
        <v>110</v>
      </c>
      <c r="Q5" s="40" t="s">
        <v>112</v>
      </c>
    </row>
    <row r="6" spans="1:17" s="3" customFormat="1">
      <c r="A6" s="104" t="s">
        <v>527</v>
      </c>
      <c r="B6" s="126" t="s">
        <v>527</v>
      </c>
      <c r="C6" s="105" t="s">
        <v>527</v>
      </c>
      <c r="D6" s="105" t="s">
        <v>527</v>
      </c>
      <c r="E6" s="105" t="s">
        <v>527</v>
      </c>
      <c r="F6" s="12" t="s">
        <v>21</v>
      </c>
      <c r="G6" s="105" t="s">
        <v>527</v>
      </c>
      <c r="H6" s="12" t="s">
        <v>20</v>
      </c>
      <c r="I6" s="105" t="s">
        <v>527</v>
      </c>
      <c r="J6" s="105" t="s">
        <v>527</v>
      </c>
      <c r="K6" s="12" t="s">
        <v>19</v>
      </c>
      <c r="L6" s="12" t="s">
        <v>19</v>
      </c>
      <c r="M6" s="12" t="s">
        <v>148</v>
      </c>
      <c r="N6" s="105" t="s">
        <v>527</v>
      </c>
      <c r="O6" s="12" t="s">
        <v>144</v>
      </c>
      <c r="P6" s="12" t="s">
        <v>19</v>
      </c>
      <c r="Q6" s="13" t="s">
        <v>19</v>
      </c>
    </row>
    <row r="7" spans="1:17" s="4" customFormat="1" ht="20.25">
      <c r="A7" s="106" t="s">
        <v>527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84</v>
      </c>
      <c r="Q7" s="15" t="s">
        <v>85</v>
      </c>
    </row>
    <row r="8" spans="1:17" s="4" customFormat="1" ht="20.25">
      <c r="A8" s="85" t="s">
        <v>517</v>
      </c>
      <c r="B8" s="107" t="s">
        <v>527</v>
      </c>
      <c r="C8" s="107" t="s">
        <v>527</v>
      </c>
      <c r="D8" s="107" t="s">
        <v>527</v>
      </c>
      <c r="E8" s="107" t="s">
        <v>527</v>
      </c>
      <c r="F8" s="107" t="s">
        <v>527</v>
      </c>
      <c r="G8" s="107" t="s">
        <v>527</v>
      </c>
      <c r="H8" s="107" t="s">
        <v>527</v>
      </c>
      <c r="I8" s="107" t="s">
        <v>527</v>
      </c>
      <c r="J8" s="107" t="s">
        <v>527</v>
      </c>
      <c r="K8" s="107" t="s">
        <v>527</v>
      </c>
      <c r="L8" s="107" t="s">
        <v>527</v>
      </c>
      <c r="M8" s="107" t="s">
        <v>527</v>
      </c>
      <c r="N8" s="107" t="s">
        <v>527</v>
      </c>
      <c r="O8" s="86">
        <v>0</v>
      </c>
      <c r="P8" s="87">
        <f>IFERROR(O8/$O$8,0)</f>
        <v>0</v>
      </c>
      <c r="Q8" s="87">
        <f>O8/'סכום נכסי הקרן'!$C$41</f>
        <v>0</v>
      </c>
    </row>
    <row r="9" spans="1:17">
      <c r="A9" s="88" t="s">
        <v>156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107" t="s">
        <v>527</v>
      </c>
      <c r="N9" s="107" t="s">
        <v>527</v>
      </c>
      <c r="O9" s="107" t="s">
        <v>527</v>
      </c>
      <c r="P9" s="107" t="s">
        <v>527</v>
      </c>
      <c r="Q9" s="107" t="s">
        <v>527</v>
      </c>
    </row>
    <row r="10" spans="1:17">
      <c r="A10" s="88" t="s">
        <v>83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  <c r="O10" s="107" t="s">
        <v>527</v>
      </c>
      <c r="P10" s="107" t="s">
        <v>527</v>
      </c>
      <c r="Q10" s="107" t="s">
        <v>527</v>
      </c>
    </row>
    <row r="11" spans="1:17">
      <c r="A11" s="88" t="s">
        <v>139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  <c r="O11" s="107" t="s">
        <v>527</v>
      </c>
      <c r="P11" s="107" t="s">
        <v>527</v>
      </c>
      <c r="Q11" s="107" t="s">
        <v>527</v>
      </c>
    </row>
    <row r="12" spans="1:17">
      <c r="A12" s="88" t="s">
        <v>147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  <c r="L12" s="107" t="s">
        <v>527</v>
      </c>
      <c r="M12" s="107" t="s">
        <v>527</v>
      </c>
      <c r="N12" s="107" t="s">
        <v>527</v>
      </c>
      <c r="O12" s="107" t="s">
        <v>527</v>
      </c>
      <c r="P12" s="107" t="s">
        <v>527</v>
      </c>
      <c r="Q12" s="107" t="s">
        <v>527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3" type="noConversion"/>
  <conditionalFormatting sqref="A13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164</v>
      </c>
    </row>
    <row r="2" spans="1:14">
      <c r="A2" s="36" t="s">
        <v>106</v>
      </c>
      <c r="B2" s="36" t="s">
        <v>165</v>
      </c>
    </row>
    <row r="3" spans="1:14">
      <c r="A3" s="36" t="s">
        <v>108</v>
      </c>
      <c r="B3" s="36" t="s">
        <v>166</v>
      </c>
    </row>
    <row r="4" spans="1:14">
      <c r="A4" s="36" t="s">
        <v>109</v>
      </c>
      <c r="B4" s="36">
        <v>8603</v>
      </c>
    </row>
    <row r="5" spans="1:14" s="3" customFormat="1">
      <c r="A5" s="37" t="s">
        <v>87</v>
      </c>
      <c r="B5" s="38" t="s">
        <v>30</v>
      </c>
      <c r="C5" s="38" t="s">
        <v>88</v>
      </c>
      <c r="D5" s="38" t="s">
        <v>14</v>
      </c>
      <c r="E5" s="38" t="s">
        <v>41</v>
      </c>
      <c r="F5" s="38" t="s">
        <v>17</v>
      </c>
      <c r="G5" s="38" t="s">
        <v>74</v>
      </c>
      <c r="H5" s="38" t="s">
        <v>33</v>
      </c>
      <c r="I5" s="38" t="s">
        <v>18</v>
      </c>
      <c r="J5" s="38" t="s">
        <v>141</v>
      </c>
      <c r="K5" s="38" t="s">
        <v>140</v>
      </c>
      <c r="L5" s="38" t="s">
        <v>82</v>
      </c>
      <c r="M5" s="38" t="s">
        <v>110</v>
      </c>
      <c r="N5" s="40" t="s">
        <v>112</v>
      </c>
    </row>
    <row r="6" spans="1:14" s="3" customFormat="1">
      <c r="A6" s="104" t="s">
        <v>527</v>
      </c>
      <c r="B6" s="105" t="s">
        <v>527</v>
      </c>
      <c r="C6" s="105" t="s">
        <v>527</v>
      </c>
      <c r="D6" s="105" t="s">
        <v>527</v>
      </c>
      <c r="E6" s="105" t="s">
        <v>527</v>
      </c>
      <c r="F6" s="26" t="s">
        <v>20</v>
      </c>
      <c r="G6" s="105" t="s">
        <v>527</v>
      </c>
      <c r="H6" s="26" t="s">
        <v>19</v>
      </c>
      <c r="I6" s="26" t="s">
        <v>19</v>
      </c>
      <c r="J6" s="26" t="s">
        <v>148</v>
      </c>
      <c r="K6" s="105" t="s">
        <v>527</v>
      </c>
      <c r="L6" s="26" t="s">
        <v>144</v>
      </c>
      <c r="M6" s="26" t="s">
        <v>19</v>
      </c>
      <c r="N6" s="13" t="s">
        <v>19</v>
      </c>
    </row>
    <row r="7" spans="1:14" s="4" customFormat="1" ht="20.25">
      <c r="A7" s="106" t="s">
        <v>527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5" t="s">
        <v>518</v>
      </c>
      <c r="B8" s="107" t="s">
        <v>527</v>
      </c>
      <c r="C8" s="107" t="s">
        <v>527</v>
      </c>
      <c r="D8" s="107" t="s">
        <v>527</v>
      </c>
      <c r="E8" s="107" t="s">
        <v>527</v>
      </c>
      <c r="F8" s="107" t="s">
        <v>527</v>
      </c>
      <c r="G8" s="107" t="s">
        <v>527</v>
      </c>
      <c r="H8" s="107" t="s">
        <v>527</v>
      </c>
      <c r="I8" s="107" t="s">
        <v>527</v>
      </c>
      <c r="J8" s="107" t="s">
        <v>527</v>
      </c>
      <c r="K8" s="107" t="s">
        <v>527</v>
      </c>
      <c r="L8" s="86">
        <v>0</v>
      </c>
      <c r="M8" s="87">
        <f>IFERROR(L8/$L$8,0)</f>
        <v>0</v>
      </c>
      <c r="N8" s="87">
        <f>L8/'סכום נכסי הקרן'!$C$41</f>
        <v>0</v>
      </c>
    </row>
    <row r="9" spans="1:14">
      <c r="A9" s="88" t="s">
        <v>156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107" t="s">
        <v>527</v>
      </c>
      <c r="N9" s="107" t="s">
        <v>527</v>
      </c>
    </row>
    <row r="10" spans="1:14">
      <c r="A10" s="88" t="s">
        <v>83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</row>
    <row r="11" spans="1:14">
      <c r="A11" s="88" t="s">
        <v>139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</row>
    <row r="12" spans="1:14">
      <c r="A12" s="88" t="s">
        <v>147</v>
      </c>
      <c r="B12" s="107" t="s">
        <v>527</v>
      </c>
      <c r="C12" s="107" t="s">
        <v>527</v>
      </c>
      <c r="D12" s="107" t="s">
        <v>527</v>
      </c>
      <c r="E12" s="107" t="s">
        <v>527</v>
      </c>
      <c r="F12" s="107" t="s">
        <v>527</v>
      </c>
      <c r="G12" s="107" t="s">
        <v>527</v>
      </c>
      <c r="H12" s="107" t="s">
        <v>527</v>
      </c>
      <c r="I12" s="107" t="s">
        <v>527</v>
      </c>
      <c r="J12" s="107" t="s">
        <v>527</v>
      </c>
      <c r="K12" s="107" t="s">
        <v>527</v>
      </c>
      <c r="L12" s="107" t="s">
        <v>527</v>
      </c>
      <c r="M12" s="107" t="s">
        <v>527</v>
      </c>
      <c r="N12" s="107" t="s">
        <v>527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70.42578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107</v>
      </c>
      <c r="B1" s="36" t="s" vm="1">
        <v>164</v>
      </c>
    </row>
    <row r="2" spans="1:9">
      <c r="A2" s="36" t="s">
        <v>106</v>
      </c>
      <c r="B2" s="36" t="s">
        <v>165</v>
      </c>
    </row>
    <row r="3" spans="1:9">
      <c r="A3" s="36" t="s">
        <v>108</v>
      </c>
      <c r="B3" s="36" t="s">
        <v>166</v>
      </c>
    </row>
    <row r="4" spans="1:9">
      <c r="A4" s="36" t="s">
        <v>109</v>
      </c>
      <c r="B4" s="36">
        <v>8603</v>
      </c>
    </row>
    <row r="5" spans="1:9" s="3" customFormat="1">
      <c r="A5" s="37" t="s">
        <v>87</v>
      </c>
      <c r="B5" s="39" t="s">
        <v>35</v>
      </c>
      <c r="C5" s="39" t="s">
        <v>59</v>
      </c>
      <c r="D5" s="39" t="s">
        <v>36</v>
      </c>
      <c r="E5" s="39" t="s">
        <v>74</v>
      </c>
      <c r="F5" s="39" t="s">
        <v>133</v>
      </c>
      <c r="G5" s="39" t="s">
        <v>110</v>
      </c>
      <c r="H5" s="39" t="s">
        <v>111</v>
      </c>
      <c r="I5" s="51" t="s">
        <v>151</v>
      </c>
    </row>
    <row r="6" spans="1:9" s="3" customFormat="1">
      <c r="A6" s="104" t="s">
        <v>527</v>
      </c>
      <c r="B6" s="12" t="s">
        <v>21</v>
      </c>
      <c r="C6" s="105" t="s">
        <v>527</v>
      </c>
      <c r="D6" s="12" t="s">
        <v>19</v>
      </c>
      <c r="E6" s="105" t="s">
        <v>527</v>
      </c>
      <c r="F6" s="12" t="s">
        <v>145</v>
      </c>
      <c r="G6" s="26" t="s">
        <v>19</v>
      </c>
      <c r="H6" s="26" t="s">
        <v>19</v>
      </c>
      <c r="I6" s="127" t="s">
        <v>527</v>
      </c>
    </row>
    <row r="7" spans="1:9" s="4" customFormat="1" ht="20.25">
      <c r="A7" s="106" t="s">
        <v>527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5" t="s">
        <v>519</v>
      </c>
      <c r="B8" s="107" t="s">
        <v>527</v>
      </c>
      <c r="C8" s="107" t="s">
        <v>527</v>
      </c>
      <c r="D8" s="107" t="s">
        <v>527</v>
      </c>
      <c r="E8" s="107" t="s">
        <v>527</v>
      </c>
      <c r="F8" s="86">
        <v>0</v>
      </c>
      <c r="G8" s="87">
        <f>IFERROR(F8/$F$8,0)</f>
        <v>0</v>
      </c>
      <c r="H8" s="87">
        <f>F8/'סכום נכסי הקרן'!$C$41</f>
        <v>0</v>
      </c>
      <c r="I8" s="107" t="s">
        <v>527</v>
      </c>
    </row>
    <row r="9" spans="1:9" hidden="1">
      <c r="A9" s="84"/>
      <c r="B9" s="54"/>
      <c r="C9" s="54"/>
      <c r="D9" s="54"/>
      <c r="E9" s="54"/>
      <c r="F9" s="54"/>
      <c r="G9" s="54"/>
      <c r="H9" s="54"/>
      <c r="I9" s="54"/>
    </row>
    <row r="10" spans="1:9" hidden="1">
      <c r="A10" s="84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70.42578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107</v>
      </c>
      <c r="B1" s="36" t="s" vm="1">
        <v>164</v>
      </c>
    </row>
    <row r="2" spans="1:10">
      <c r="A2" s="36" t="s">
        <v>106</v>
      </c>
      <c r="B2" s="36" t="s">
        <v>165</v>
      </c>
    </row>
    <row r="3" spans="1:10">
      <c r="A3" s="36" t="s">
        <v>108</v>
      </c>
      <c r="B3" s="36" t="s">
        <v>166</v>
      </c>
    </row>
    <row r="4" spans="1:10">
      <c r="A4" s="36" t="s">
        <v>109</v>
      </c>
      <c r="B4" s="36">
        <v>8603</v>
      </c>
    </row>
    <row r="5" spans="1:10" s="3" customFormat="1">
      <c r="A5" s="37" t="s">
        <v>87</v>
      </c>
      <c r="B5" s="39" t="s">
        <v>88</v>
      </c>
      <c r="C5" s="39" t="s">
        <v>14</v>
      </c>
      <c r="D5" s="39" t="s">
        <v>15</v>
      </c>
      <c r="E5" s="39" t="s">
        <v>37</v>
      </c>
      <c r="F5" s="39" t="s">
        <v>74</v>
      </c>
      <c r="G5" s="39" t="s">
        <v>34</v>
      </c>
      <c r="H5" s="39" t="s">
        <v>82</v>
      </c>
      <c r="I5" s="39" t="s">
        <v>110</v>
      </c>
      <c r="J5" s="51" t="s">
        <v>111</v>
      </c>
    </row>
    <row r="6" spans="1:10" s="3" customFormat="1">
      <c r="A6" s="104" t="s">
        <v>527</v>
      </c>
      <c r="B6" s="126" t="s">
        <v>527</v>
      </c>
      <c r="C6" s="105" t="s">
        <v>527</v>
      </c>
      <c r="D6" s="105" t="s">
        <v>527</v>
      </c>
      <c r="E6" s="12" t="s">
        <v>19</v>
      </c>
      <c r="F6" s="105" t="s">
        <v>527</v>
      </c>
      <c r="G6" s="12" t="s">
        <v>19</v>
      </c>
      <c r="H6" s="12" t="s">
        <v>144</v>
      </c>
      <c r="I6" s="26" t="s">
        <v>19</v>
      </c>
      <c r="J6" s="13" t="s">
        <v>19</v>
      </c>
    </row>
    <row r="7" spans="1:10" s="4" customFormat="1" ht="20.25">
      <c r="A7" s="106" t="s">
        <v>527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5" t="s">
        <v>520</v>
      </c>
      <c r="B8" s="107" t="s">
        <v>527</v>
      </c>
      <c r="C8" s="107" t="s">
        <v>527</v>
      </c>
      <c r="D8" s="107" t="s">
        <v>527</v>
      </c>
      <c r="E8" s="107" t="s">
        <v>527</v>
      </c>
      <c r="F8" s="107" t="s">
        <v>527</v>
      </c>
      <c r="G8" s="107" t="s">
        <v>527</v>
      </c>
      <c r="H8" s="86">
        <v>0</v>
      </c>
      <c r="I8" s="87">
        <v>0</v>
      </c>
      <c r="J8" s="87">
        <v>0</v>
      </c>
    </row>
    <row r="9" spans="1:10" hidden="1">
      <c r="A9" s="84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8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70.425781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107</v>
      </c>
      <c r="B1" s="36" t="s" vm="1">
        <v>164</v>
      </c>
    </row>
    <row r="2" spans="1:14">
      <c r="A2" s="36" t="s">
        <v>106</v>
      </c>
      <c r="B2" s="36" t="s">
        <v>165</v>
      </c>
    </row>
    <row r="3" spans="1:14">
      <c r="A3" s="36" t="s">
        <v>108</v>
      </c>
      <c r="B3" s="36" t="s">
        <v>166</v>
      </c>
    </row>
    <row r="4" spans="1:14">
      <c r="A4" s="36" t="s">
        <v>109</v>
      </c>
      <c r="B4" s="36">
        <v>8603</v>
      </c>
    </row>
    <row r="5" spans="1:14" s="3" customFormat="1">
      <c r="A5" s="37" t="s">
        <v>87</v>
      </c>
      <c r="B5" s="39" t="s">
        <v>30</v>
      </c>
      <c r="C5" s="39" t="s">
        <v>14</v>
      </c>
      <c r="D5" s="39" t="s">
        <v>15</v>
      </c>
      <c r="E5" s="39" t="s">
        <v>37</v>
      </c>
      <c r="F5" s="39" t="s">
        <v>74</v>
      </c>
      <c r="G5" s="39" t="s">
        <v>34</v>
      </c>
      <c r="H5" s="39" t="s">
        <v>82</v>
      </c>
      <c r="I5" s="39" t="s">
        <v>110</v>
      </c>
      <c r="J5" s="41" t="s">
        <v>111</v>
      </c>
    </row>
    <row r="6" spans="1:14" s="3" customFormat="1">
      <c r="A6" s="104" t="s">
        <v>527</v>
      </c>
      <c r="B6" s="105" t="s">
        <v>527</v>
      </c>
      <c r="C6" s="105" t="s">
        <v>527</v>
      </c>
      <c r="D6" s="105" t="s">
        <v>527</v>
      </c>
      <c r="E6" s="12" t="s">
        <v>19</v>
      </c>
      <c r="F6" s="105" t="s">
        <v>527</v>
      </c>
      <c r="G6" s="12" t="s">
        <v>19</v>
      </c>
      <c r="H6" s="12" t="s">
        <v>144</v>
      </c>
      <c r="I6" s="26" t="s">
        <v>19</v>
      </c>
      <c r="J6" s="13" t="s">
        <v>19</v>
      </c>
    </row>
    <row r="7" spans="1:14" s="4" customFormat="1" ht="20.25">
      <c r="A7" s="106" t="s">
        <v>527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85" t="s">
        <v>521</v>
      </c>
      <c r="B8" s="107" t="s">
        <v>527</v>
      </c>
      <c r="C8" s="107" t="s">
        <v>527</v>
      </c>
      <c r="D8" s="107" t="s">
        <v>527</v>
      </c>
      <c r="E8" s="107" t="s">
        <v>527</v>
      </c>
      <c r="F8" s="107" t="s">
        <v>527</v>
      </c>
      <c r="G8" s="107" t="s">
        <v>527</v>
      </c>
      <c r="H8" s="86">
        <v>0</v>
      </c>
      <c r="I8" s="87">
        <f>IFERROR(H8/$H$8,0)</f>
        <v>0</v>
      </c>
      <c r="J8" s="87">
        <f>H8/'סכום נכסי הקרן'!$C$41</f>
        <v>0</v>
      </c>
      <c r="N8" s="1"/>
    </row>
    <row r="9" spans="1:14" hidden="1">
      <c r="A9" s="84"/>
      <c r="B9" s="54"/>
      <c r="C9" s="54"/>
      <c r="D9" s="54"/>
      <c r="E9" s="54"/>
      <c r="F9" s="54"/>
      <c r="G9" s="54"/>
      <c r="H9" s="54"/>
      <c r="I9" s="54"/>
      <c r="J9" s="54"/>
    </row>
    <row r="10" spans="1:14" hidden="1">
      <c r="A10" s="84"/>
      <c r="B10" s="54"/>
      <c r="C10" s="54"/>
      <c r="D10" s="54"/>
      <c r="E10" s="54"/>
      <c r="F10" s="54"/>
      <c r="G10" s="54"/>
      <c r="H10" s="54"/>
      <c r="I10" s="54"/>
      <c r="J10" s="54"/>
    </row>
    <row r="11" spans="1:14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4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7.42578125" style="2" bestFit="1" customWidth="1"/>
    <col min="2" max="2" width="70.425781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107</v>
      </c>
      <c r="B1" s="36" t="s" vm="1">
        <v>164</v>
      </c>
    </row>
    <row r="2" spans="1:5">
      <c r="A2" s="36" t="s">
        <v>106</v>
      </c>
      <c r="B2" s="36" t="s">
        <v>165</v>
      </c>
    </row>
    <row r="3" spans="1:5">
      <c r="A3" s="36" t="s">
        <v>108</v>
      </c>
      <c r="B3" s="36" t="s">
        <v>166</v>
      </c>
    </row>
    <row r="4" spans="1:5">
      <c r="A4" s="36" t="s">
        <v>109</v>
      </c>
      <c r="B4" s="36">
        <v>8603</v>
      </c>
    </row>
    <row r="5" spans="1:5" s="3" customFormat="1">
      <c r="A5" s="37" t="s">
        <v>87</v>
      </c>
      <c r="B5" s="42" t="s">
        <v>79</v>
      </c>
      <c r="C5" s="43" t="s">
        <v>78</v>
      </c>
    </row>
    <row r="6" spans="1:5" s="3" customFormat="1">
      <c r="A6" s="104" t="s">
        <v>527</v>
      </c>
      <c r="B6" s="26" t="s">
        <v>144</v>
      </c>
      <c r="C6" s="13" t="s">
        <v>21</v>
      </c>
    </row>
    <row r="7" spans="1:5" s="4" customFormat="1" ht="20.25">
      <c r="A7" s="106" t="s">
        <v>527</v>
      </c>
      <c r="B7" s="14" t="s">
        <v>0</v>
      </c>
      <c r="C7" s="15" t="s">
        <v>1</v>
      </c>
    </row>
    <row r="8" spans="1:5" s="4" customFormat="1" ht="20.25">
      <c r="A8" s="85" t="s">
        <v>522</v>
      </c>
      <c r="B8" s="86">
        <v>0</v>
      </c>
      <c r="C8" s="107" t="s">
        <v>527</v>
      </c>
    </row>
    <row r="9" spans="1:5" hidden="1">
      <c r="A9" s="84"/>
      <c r="B9" s="54"/>
      <c r="C9" s="54"/>
    </row>
    <row r="10" spans="1:5" hidden="1">
      <c r="A10" s="84"/>
      <c r="B10" s="54"/>
      <c r="C10" s="54"/>
      <c r="D10" s="3"/>
      <c r="E10" s="3"/>
    </row>
    <row r="11" spans="1:5" hidden="1">
      <c r="A11" s="54"/>
      <c r="B11" s="54"/>
      <c r="C11" s="54"/>
      <c r="D11" s="3"/>
      <c r="E11" s="3"/>
    </row>
    <row r="12" spans="1:5" hidden="1">
      <c r="A12" s="54"/>
      <c r="B12" s="54"/>
      <c r="C12" s="54"/>
    </row>
    <row r="13" spans="1:5" hidden="1">
      <c r="A13" s="54"/>
      <c r="B13" s="54"/>
      <c r="C13" s="54"/>
      <c r="D13" s="3"/>
      <c r="E13" s="3"/>
    </row>
    <row r="14" spans="1:5" hidden="1">
      <c r="A14" s="54"/>
      <c r="B14" s="54"/>
      <c r="C14" s="54"/>
      <c r="D14" s="3"/>
      <c r="E14" s="3"/>
    </row>
    <row r="15" spans="1:5" hidden="1">
      <c r="A15" s="54"/>
      <c r="B15" s="54"/>
      <c r="C15" s="54"/>
    </row>
    <row r="16" spans="1:5" hidden="1">
      <c r="A16" s="54"/>
      <c r="B16" s="54"/>
      <c r="C16" s="54"/>
    </row>
    <row r="17" spans="1:3" hidden="1">
      <c r="A17" s="54"/>
      <c r="B17" s="54"/>
      <c r="C17" s="54"/>
    </row>
    <row r="18" spans="1:3" hidden="1">
      <c r="A18" s="54"/>
      <c r="B18" s="54"/>
      <c r="C18" s="54"/>
    </row>
    <row r="19" spans="1:3" hidden="1">
      <c r="A19" s="54"/>
      <c r="B19" s="54"/>
      <c r="C19" s="54"/>
    </row>
    <row r="20" spans="1:3" hidden="1">
      <c r="A20" s="54"/>
      <c r="B20" s="54"/>
      <c r="C20" s="54"/>
    </row>
    <row r="21" spans="1:3" hidden="1">
      <c r="A21" s="54"/>
      <c r="B21" s="54"/>
      <c r="C21" s="54"/>
    </row>
    <row r="22" spans="1:3" hidden="1">
      <c r="A22" s="54"/>
      <c r="B22" s="54"/>
      <c r="C22" s="54"/>
    </row>
    <row r="23" spans="1:3" hidden="1">
      <c r="A23" s="54"/>
      <c r="B23" s="54"/>
      <c r="C23" s="54"/>
    </row>
    <row r="24" spans="1:3" hidden="1">
      <c r="A24" s="54"/>
      <c r="B24" s="54"/>
      <c r="C24" s="54"/>
    </row>
    <row r="25" spans="1:3" hidden="1">
      <c r="A25" s="54"/>
      <c r="B25" s="54"/>
      <c r="C25" s="54"/>
    </row>
    <row r="26" spans="1:3" hidden="1">
      <c r="A26" s="54"/>
      <c r="B26" s="54"/>
      <c r="C26" s="54"/>
    </row>
    <row r="27" spans="1:3" hidden="1">
      <c r="A27" s="54"/>
      <c r="B27" s="54"/>
      <c r="C27" s="54"/>
    </row>
    <row r="28" spans="1:3" hidden="1">
      <c r="A28" s="54"/>
      <c r="B28" s="54"/>
      <c r="C28" s="54"/>
    </row>
    <row r="29" spans="1:3" hidden="1">
      <c r="A29" s="54"/>
      <c r="B29" s="54"/>
      <c r="C29" s="54"/>
    </row>
    <row r="30" spans="1:3" hidden="1">
      <c r="A30" s="54"/>
      <c r="B30" s="54"/>
      <c r="C30" s="54"/>
    </row>
    <row r="31" spans="1:3" hidden="1">
      <c r="A31" s="54"/>
      <c r="B31" s="54"/>
      <c r="C31" s="54"/>
    </row>
    <row r="32" spans="1:3" hidden="1">
      <c r="A32" s="54"/>
      <c r="B32" s="54"/>
      <c r="C32" s="54"/>
    </row>
    <row r="33" spans="1:3" hidden="1">
      <c r="A33" s="54"/>
      <c r="B33" s="54"/>
      <c r="C33" s="54"/>
    </row>
    <row r="34" spans="1:3" hidden="1">
      <c r="A34" s="54"/>
      <c r="B34" s="54"/>
      <c r="C34" s="54"/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164</v>
      </c>
    </row>
    <row r="2" spans="1:15">
      <c r="A2" s="36" t="s">
        <v>106</v>
      </c>
      <c r="B2" s="36" t="s">
        <v>165</v>
      </c>
    </row>
    <row r="3" spans="1:15">
      <c r="A3" s="36" t="s">
        <v>108</v>
      </c>
      <c r="B3" s="36" t="s">
        <v>166</v>
      </c>
    </row>
    <row r="4" spans="1:15">
      <c r="A4" s="36" t="s">
        <v>109</v>
      </c>
      <c r="B4" s="36">
        <v>8603</v>
      </c>
    </row>
    <row r="5" spans="1:15" s="3" customFormat="1">
      <c r="A5" s="37" t="s">
        <v>87</v>
      </c>
      <c r="B5" s="38" t="s">
        <v>30</v>
      </c>
      <c r="C5" s="38" t="s">
        <v>40</v>
      </c>
      <c r="D5" s="38" t="s">
        <v>14</v>
      </c>
      <c r="E5" s="38" t="s">
        <v>41</v>
      </c>
      <c r="F5" s="38" t="s">
        <v>75</v>
      </c>
      <c r="G5" s="38" t="s">
        <v>17</v>
      </c>
      <c r="H5" s="38" t="s">
        <v>74</v>
      </c>
      <c r="I5" s="38" t="s">
        <v>16</v>
      </c>
      <c r="J5" s="38" t="s">
        <v>129</v>
      </c>
      <c r="K5" s="38" t="s">
        <v>146</v>
      </c>
      <c r="L5" s="38" t="s">
        <v>130</v>
      </c>
      <c r="M5" s="38" t="s">
        <v>38</v>
      </c>
      <c r="N5" s="38" t="s">
        <v>110</v>
      </c>
      <c r="O5" s="40" t="s">
        <v>112</v>
      </c>
    </row>
    <row r="6" spans="1:15" s="3" customFormat="1">
      <c r="A6" s="104" t="s">
        <v>527</v>
      </c>
      <c r="B6" s="105" t="s">
        <v>527</v>
      </c>
      <c r="C6" s="105" t="s">
        <v>527</v>
      </c>
      <c r="D6" s="105" t="s">
        <v>527</v>
      </c>
      <c r="E6" s="105" t="s">
        <v>527</v>
      </c>
      <c r="F6" s="26" t="s">
        <v>21</v>
      </c>
      <c r="G6" s="26" t="s">
        <v>20</v>
      </c>
      <c r="H6" s="105" t="s">
        <v>527</v>
      </c>
      <c r="I6" s="26" t="s">
        <v>19</v>
      </c>
      <c r="J6" s="26" t="s">
        <v>19</v>
      </c>
      <c r="K6" s="26" t="s">
        <v>148</v>
      </c>
      <c r="L6" s="26" t="s">
        <v>144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6" t="s">
        <v>527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5" t="s">
        <v>523</v>
      </c>
      <c r="B8" s="107" t="s">
        <v>527</v>
      </c>
      <c r="C8" s="107" t="s">
        <v>527</v>
      </c>
      <c r="D8" s="107" t="s">
        <v>527</v>
      </c>
      <c r="E8" s="107" t="s">
        <v>527</v>
      </c>
      <c r="F8" s="107" t="s">
        <v>527</v>
      </c>
      <c r="G8" s="107" t="s">
        <v>527</v>
      </c>
      <c r="H8" s="107" t="s">
        <v>527</v>
      </c>
      <c r="I8" s="107" t="s">
        <v>527</v>
      </c>
      <c r="J8" s="107" t="s">
        <v>527</v>
      </c>
      <c r="K8" s="107" t="s">
        <v>527</v>
      </c>
      <c r="L8" s="86">
        <v>0</v>
      </c>
      <c r="M8" s="107" t="s">
        <v>527</v>
      </c>
      <c r="N8" s="87">
        <v>0</v>
      </c>
      <c r="O8" s="87">
        <v>0</v>
      </c>
    </row>
    <row r="9" spans="1:15">
      <c r="A9" s="88" t="s">
        <v>156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107" t="s">
        <v>527</v>
      </c>
      <c r="N9" s="107" t="s">
        <v>527</v>
      </c>
      <c r="O9" s="107" t="s">
        <v>527</v>
      </c>
    </row>
    <row r="10" spans="1:15">
      <c r="A10" s="88" t="s">
        <v>83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  <c r="O10" s="107" t="s">
        <v>527</v>
      </c>
    </row>
    <row r="11" spans="1:15">
      <c r="A11" s="88" t="s">
        <v>147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  <c r="O11" s="107" t="s">
        <v>527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164</v>
      </c>
    </row>
    <row r="2" spans="1:15">
      <c r="A2" s="36" t="s">
        <v>106</v>
      </c>
      <c r="B2" s="36" t="s">
        <v>165</v>
      </c>
    </row>
    <row r="3" spans="1:15">
      <c r="A3" s="36" t="s">
        <v>108</v>
      </c>
      <c r="B3" s="36" t="s">
        <v>166</v>
      </c>
    </row>
    <row r="4" spans="1:15">
      <c r="A4" s="36" t="s">
        <v>109</v>
      </c>
      <c r="B4" s="36">
        <v>8603</v>
      </c>
    </row>
    <row r="5" spans="1:15" s="3" customFormat="1">
      <c r="A5" s="37" t="s">
        <v>87</v>
      </c>
      <c r="B5" s="38" t="s">
        <v>30</v>
      </c>
      <c r="C5" s="38" t="s">
        <v>40</v>
      </c>
      <c r="D5" s="38" t="s">
        <v>14</v>
      </c>
      <c r="E5" s="38" t="s">
        <v>41</v>
      </c>
      <c r="F5" s="38" t="s">
        <v>75</v>
      </c>
      <c r="G5" s="38" t="s">
        <v>17</v>
      </c>
      <c r="H5" s="38" t="s">
        <v>74</v>
      </c>
      <c r="I5" s="38" t="s">
        <v>16</v>
      </c>
      <c r="J5" s="38" t="s">
        <v>129</v>
      </c>
      <c r="K5" s="38" t="s">
        <v>141</v>
      </c>
      <c r="L5" s="38" t="s">
        <v>130</v>
      </c>
      <c r="M5" s="38" t="s">
        <v>38</v>
      </c>
      <c r="N5" s="38" t="s">
        <v>110</v>
      </c>
      <c r="O5" s="40" t="s">
        <v>112</v>
      </c>
    </row>
    <row r="6" spans="1:15" s="3" customFormat="1">
      <c r="A6" s="104" t="s">
        <v>527</v>
      </c>
      <c r="B6" s="105" t="s">
        <v>527</v>
      </c>
      <c r="C6" s="105" t="s">
        <v>527</v>
      </c>
      <c r="D6" s="105" t="s">
        <v>527</v>
      </c>
      <c r="E6" s="105" t="s">
        <v>527</v>
      </c>
      <c r="F6" s="26" t="s">
        <v>21</v>
      </c>
      <c r="G6" s="26" t="s">
        <v>20</v>
      </c>
      <c r="H6" s="105" t="s">
        <v>527</v>
      </c>
      <c r="I6" s="26" t="s">
        <v>19</v>
      </c>
      <c r="J6" s="26" t="s">
        <v>19</v>
      </c>
      <c r="K6" s="26" t="s">
        <v>148</v>
      </c>
      <c r="L6" s="26" t="s">
        <v>144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6" t="s">
        <v>527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5" t="s">
        <v>524</v>
      </c>
      <c r="B8" s="107" t="s">
        <v>527</v>
      </c>
      <c r="C8" s="107" t="s">
        <v>527</v>
      </c>
      <c r="D8" s="107" t="s">
        <v>527</v>
      </c>
      <c r="E8" s="107" t="s">
        <v>527</v>
      </c>
      <c r="F8" s="107" t="s">
        <v>527</v>
      </c>
      <c r="G8" s="107" t="s">
        <v>527</v>
      </c>
      <c r="H8" s="107" t="s">
        <v>527</v>
      </c>
      <c r="I8" s="107" t="s">
        <v>527</v>
      </c>
      <c r="J8" s="107" t="s">
        <v>527</v>
      </c>
      <c r="K8" s="107" t="s">
        <v>527</v>
      </c>
      <c r="L8" s="86">
        <v>0</v>
      </c>
      <c r="M8" s="107" t="s">
        <v>527</v>
      </c>
      <c r="N8" s="87">
        <f>IFERROR(L8/$L$8,0)</f>
        <v>0</v>
      </c>
      <c r="O8" s="87">
        <f>L8/'סכום נכסי הקרן'!$C$41</f>
        <v>0</v>
      </c>
    </row>
    <row r="9" spans="1:15">
      <c r="A9" s="88" t="s">
        <v>156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107" t="s">
        <v>527</v>
      </c>
      <c r="N9" s="107" t="s">
        <v>527</v>
      </c>
      <c r="O9" s="107" t="s">
        <v>527</v>
      </c>
    </row>
    <row r="10" spans="1:15">
      <c r="A10" s="88" t="s">
        <v>83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  <c r="O10" s="107" t="s">
        <v>527</v>
      </c>
    </row>
    <row r="11" spans="1:15">
      <c r="A11" s="88" t="s">
        <v>147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  <c r="O11" s="107" t="s">
        <v>527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70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107</v>
      </c>
      <c r="B1" s="36" t="s" vm="1">
        <v>164</v>
      </c>
    </row>
    <row r="2" spans="1:15">
      <c r="A2" s="36" t="s">
        <v>106</v>
      </c>
      <c r="B2" s="36" t="s">
        <v>165</v>
      </c>
    </row>
    <row r="3" spans="1:15">
      <c r="A3" s="36" t="s">
        <v>108</v>
      </c>
      <c r="B3" s="36" t="s">
        <v>166</v>
      </c>
    </row>
    <row r="4" spans="1:15">
      <c r="A4" s="36" t="s">
        <v>109</v>
      </c>
      <c r="B4" s="36">
        <v>8603</v>
      </c>
    </row>
    <row r="5" spans="1:15" s="3" customFormat="1">
      <c r="A5" s="37" t="s">
        <v>87</v>
      </c>
      <c r="B5" s="38" t="s">
        <v>30</v>
      </c>
      <c r="C5" s="38" t="s">
        <v>40</v>
      </c>
      <c r="D5" s="38" t="s">
        <v>14</v>
      </c>
      <c r="E5" s="38" t="s">
        <v>41</v>
      </c>
      <c r="F5" s="38" t="s">
        <v>75</v>
      </c>
      <c r="G5" s="38" t="s">
        <v>17</v>
      </c>
      <c r="H5" s="38" t="s">
        <v>74</v>
      </c>
      <c r="I5" s="38" t="s">
        <v>16</v>
      </c>
      <c r="J5" s="38" t="s">
        <v>129</v>
      </c>
      <c r="K5" s="38" t="s">
        <v>141</v>
      </c>
      <c r="L5" s="38" t="s">
        <v>130</v>
      </c>
      <c r="M5" s="38" t="s">
        <v>38</v>
      </c>
      <c r="N5" s="38" t="s">
        <v>110</v>
      </c>
      <c r="O5" s="40" t="s">
        <v>112</v>
      </c>
    </row>
    <row r="6" spans="1:15" s="3" customFormat="1">
      <c r="A6" s="104" t="s">
        <v>527</v>
      </c>
      <c r="B6" s="105" t="s">
        <v>527</v>
      </c>
      <c r="C6" s="105" t="s">
        <v>527</v>
      </c>
      <c r="D6" s="105" t="s">
        <v>527</v>
      </c>
      <c r="E6" s="105" t="s">
        <v>527</v>
      </c>
      <c r="F6" s="26" t="s">
        <v>21</v>
      </c>
      <c r="G6" s="26" t="s">
        <v>20</v>
      </c>
      <c r="H6" s="105" t="s">
        <v>527</v>
      </c>
      <c r="I6" s="26" t="s">
        <v>19</v>
      </c>
      <c r="J6" s="26" t="s">
        <v>19</v>
      </c>
      <c r="K6" s="26" t="s">
        <v>148</v>
      </c>
      <c r="L6" s="26" t="s">
        <v>144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6" t="s">
        <v>527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5" t="s">
        <v>525</v>
      </c>
      <c r="B8" s="124" t="s">
        <v>527</v>
      </c>
      <c r="C8" s="107" t="s">
        <v>527</v>
      </c>
      <c r="D8" s="107" t="s">
        <v>527</v>
      </c>
      <c r="E8" s="107" t="s">
        <v>527</v>
      </c>
      <c r="F8" s="107" t="s">
        <v>527</v>
      </c>
      <c r="G8" s="107" t="s">
        <v>527</v>
      </c>
      <c r="H8" s="124" t="s">
        <v>527</v>
      </c>
      <c r="I8" s="107" t="s">
        <v>527</v>
      </c>
      <c r="J8" s="107" t="s">
        <v>527</v>
      </c>
      <c r="K8" s="107" t="s">
        <v>527</v>
      </c>
      <c r="L8" s="123" t="s">
        <v>527</v>
      </c>
      <c r="M8" s="107" t="s">
        <v>527</v>
      </c>
      <c r="N8" s="124" t="s">
        <v>527</v>
      </c>
      <c r="O8" s="124" t="s">
        <v>527</v>
      </c>
    </row>
    <row r="9" spans="1:15">
      <c r="A9" s="88" t="s">
        <v>156</v>
      </c>
      <c r="B9" s="107" t="s">
        <v>527</v>
      </c>
      <c r="C9" s="107" t="s">
        <v>527</v>
      </c>
      <c r="D9" s="107" t="s">
        <v>527</v>
      </c>
      <c r="E9" s="107" t="s">
        <v>527</v>
      </c>
      <c r="F9" s="107" t="s">
        <v>527</v>
      </c>
      <c r="G9" s="107" t="s">
        <v>527</v>
      </c>
      <c r="H9" s="107" t="s">
        <v>527</v>
      </c>
      <c r="I9" s="107" t="s">
        <v>527</v>
      </c>
      <c r="J9" s="107" t="s">
        <v>527</v>
      </c>
      <c r="K9" s="107" t="s">
        <v>527</v>
      </c>
      <c r="L9" s="107" t="s">
        <v>527</v>
      </c>
      <c r="M9" s="123" t="s">
        <v>527</v>
      </c>
      <c r="N9" s="107" t="s">
        <v>527</v>
      </c>
      <c r="O9" s="123" t="s">
        <v>527</v>
      </c>
    </row>
    <row r="10" spans="1:15">
      <c r="A10" s="88" t="s">
        <v>83</v>
      </c>
      <c r="B10" s="107" t="s">
        <v>527</v>
      </c>
      <c r="C10" s="107" t="s">
        <v>527</v>
      </c>
      <c r="D10" s="107" t="s">
        <v>527</v>
      </c>
      <c r="E10" s="107" t="s">
        <v>527</v>
      </c>
      <c r="F10" s="107" t="s">
        <v>527</v>
      </c>
      <c r="G10" s="107" t="s">
        <v>527</v>
      </c>
      <c r="H10" s="107" t="s">
        <v>527</v>
      </c>
      <c r="I10" s="107" t="s">
        <v>527</v>
      </c>
      <c r="J10" s="107" t="s">
        <v>527</v>
      </c>
      <c r="K10" s="107" t="s">
        <v>527</v>
      </c>
      <c r="L10" s="107" t="s">
        <v>527</v>
      </c>
      <c r="M10" s="107" t="s">
        <v>527</v>
      </c>
      <c r="N10" s="107" t="s">
        <v>527</v>
      </c>
      <c r="O10" s="107" t="s">
        <v>527</v>
      </c>
    </row>
    <row r="11" spans="1:15">
      <c r="A11" s="88" t="s">
        <v>147</v>
      </c>
      <c r="B11" s="107" t="s">
        <v>527</v>
      </c>
      <c r="C11" s="107" t="s">
        <v>527</v>
      </c>
      <c r="D11" s="107" t="s">
        <v>527</v>
      </c>
      <c r="E11" s="107" t="s">
        <v>527</v>
      </c>
      <c r="F11" s="107" t="s">
        <v>527</v>
      </c>
      <c r="G11" s="107" t="s">
        <v>527</v>
      </c>
      <c r="H11" s="107" t="s">
        <v>527</v>
      </c>
      <c r="I11" s="107" t="s">
        <v>527</v>
      </c>
      <c r="J11" s="107" t="s">
        <v>527</v>
      </c>
      <c r="K11" s="107" t="s">
        <v>527</v>
      </c>
      <c r="L11" s="107" t="s">
        <v>527</v>
      </c>
      <c r="M11" s="107" t="s">
        <v>527</v>
      </c>
      <c r="N11" s="107" t="s">
        <v>527</v>
      </c>
      <c r="O11" s="107" t="s">
        <v>527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C1:XFD4 A1:A4 A5:O21 P5:XFD28 A29:AY1048576 BA29:XFD1048576 AZ29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2024-04-01T09:27:18Z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