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relso.MIGDAL_NTDOM\my documents\רשימות נכסים\"/>
    </mc:Choice>
  </mc:AlternateContent>
  <xr:revisionPtr revIDLastSave="0" documentId="8_{BC053389-8574-43E7-9AE7-86163F1B188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'!$A$5:$J$100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ממשלתי'!$A$6:$O$998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השקעה'!$A$6:$J$416</definedName>
    <definedName name="_xlnm._FilterDatabase" localSheetId="1" hidden="1">מזומנים!$A$5:$K$196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'!$A$5:$J$18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מסחריות'!$A$5:$R$11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קונצרני'!$A$1:$AZ$224</definedName>
    <definedName name="_xlnm.Print_Area" localSheetId="9">אופציות!$A$1:$AZ$25</definedName>
    <definedName name="_xlnm.Print_Area" localSheetId="21">הלוואות!$A$1:$AZ$390</definedName>
    <definedName name="_xlnm.Print_Area" localSheetId="24">'השקעה בחברות מוחזקות'!$A$1:$AZ$8</definedName>
    <definedName name="_xlnm.Print_Area" localSheetId="25">'השקעות אחרות '!$A$1:$AZ$18</definedName>
    <definedName name="_xlnm.Print_Area" localSheetId="23">'זכויות מקרקעין'!$A$1:$AZ$11</definedName>
    <definedName name="_xlnm.Print_Area" localSheetId="10">'חוזים עתידיים'!$A$1:$AZ$22</definedName>
    <definedName name="_xlnm.Print_Area" localSheetId="26">'יתרת התחייבות להשקעה'!$A$1:$AZ$202</definedName>
    <definedName name="_xlnm.Print_Area" localSheetId="8">'כתבי אופציה'!$A$1:$AZ$27</definedName>
    <definedName name="_xlnm.Print_Area" localSheetId="12">'לא סחיר- תעודות התחייבות ממשלתי'!$A$1:$AZ$112</definedName>
    <definedName name="_xlnm.Print_Area" localSheetId="14">'לא סחיר - אג"ח קונצרני'!$A$1:$AZ$45</definedName>
    <definedName name="_xlnm.Print_Area" localSheetId="18">'לא סחיר - אופציות'!$A$1:$AZ$20</definedName>
    <definedName name="_xlnm.Print_Area" localSheetId="19">'לא סחיר - חוזים עתידיים'!$A$1:$AZ$311</definedName>
    <definedName name="_xlnm.Print_Area" localSheetId="17">'לא סחיר - כתבי אופציה'!$A$1:$AZ$15</definedName>
    <definedName name="_xlnm.Print_Area" localSheetId="20">'לא סחיר - מוצרים מובנים'!$A$1:$AZ$13</definedName>
    <definedName name="_xlnm.Print_Area" localSheetId="15">'לא סחיר - מניות'!$A$1:$AZ$46</definedName>
    <definedName name="_xlnm.Print_Area" localSheetId="16">'לא סחיר - קרנות השקעה'!$A$1:$AZ$263</definedName>
    <definedName name="_xlnm.Print_Area" localSheetId="13">'לא סחיר - תעודות חוב מסחריות'!$A$1:$AZ$17</definedName>
    <definedName name="_xlnm.Print_Area" localSheetId="11">'מוצרים מובנים'!$A$1:$AZ$13</definedName>
    <definedName name="_xlnm.Print_Area" localSheetId="1">מזומנים!$A$1:$AZ$58</definedName>
    <definedName name="_xlnm.Print_Area" localSheetId="5">מניות!$A$1:$AZ$264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סל'!$A$1:$AZ$82</definedName>
    <definedName name="_xlnm.Print_Area" localSheetId="2">'תעודות התחייבות ממשלתיות'!$A$1:$AZ$38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78" l="1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U45" i="78"/>
  <c r="U46" i="78"/>
  <c r="U47" i="78"/>
  <c r="U48" i="78"/>
  <c r="U49" i="78"/>
  <c r="U50" i="78"/>
  <c r="U51" i="78"/>
  <c r="U52" i="78"/>
  <c r="U53" i="78"/>
  <c r="U54" i="78"/>
  <c r="U55" i="78"/>
  <c r="U56" i="78"/>
  <c r="U58" i="78"/>
  <c r="U59" i="78"/>
  <c r="U60" i="78"/>
  <c r="U61" i="78"/>
  <c r="U62" i="78"/>
  <c r="U63" i="78"/>
  <c r="U64" i="78"/>
  <c r="U65" i="78"/>
  <c r="U66" i="78"/>
  <c r="U67" i="78"/>
  <c r="U68" i="78"/>
  <c r="U69" i="78"/>
  <c r="U70" i="78"/>
  <c r="U71" i="78"/>
  <c r="U72" i="78"/>
  <c r="U73" i="78"/>
  <c r="U74" i="78"/>
  <c r="U75" i="78"/>
  <c r="U76" i="78"/>
  <c r="U77" i="78"/>
  <c r="U78" i="78"/>
  <c r="U79" i="78"/>
  <c r="U80" i="78"/>
  <c r="U81" i="78"/>
  <c r="U82" i="78"/>
  <c r="U83" i="78"/>
  <c r="U84" i="78"/>
  <c r="U85" i="78"/>
  <c r="U86" i="78"/>
  <c r="U87" i="78"/>
  <c r="U88" i="78"/>
  <c r="U89" i="78"/>
  <c r="U90" i="78"/>
  <c r="U91" i="78"/>
  <c r="U92" i="78"/>
  <c r="U93" i="78"/>
  <c r="U94" i="78"/>
  <c r="U95" i="78"/>
  <c r="U96" i="78"/>
  <c r="U97" i="78"/>
  <c r="U98" i="78"/>
  <c r="U99" i="78"/>
  <c r="U100" i="78"/>
  <c r="U101" i="78"/>
  <c r="U102" i="78"/>
  <c r="U103" i="78"/>
  <c r="U104" i="78"/>
  <c r="U105" i="78"/>
  <c r="U106" i="78"/>
  <c r="U107" i="78"/>
  <c r="U108" i="78"/>
  <c r="U109" i="78"/>
  <c r="U110" i="78"/>
  <c r="U111" i="78"/>
  <c r="U112" i="78"/>
  <c r="U113" i="78"/>
  <c r="U114" i="78"/>
  <c r="U115" i="78"/>
  <c r="U116" i="78"/>
  <c r="U117" i="78"/>
  <c r="U118" i="78"/>
  <c r="U119" i="78"/>
  <c r="U120" i="78"/>
  <c r="U121" i="78"/>
  <c r="U122" i="78"/>
  <c r="U123" i="78"/>
  <c r="U124" i="78"/>
  <c r="U125" i="78"/>
  <c r="U126" i="78"/>
  <c r="U127" i="78"/>
  <c r="U128" i="78"/>
  <c r="U129" i="78"/>
  <c r="U130" i="78"/>
  <c r="U131" i="78"/>
  <c r="U132" i="78"/>
  <c r="U133" i="78"/>
  <c r="U134" i="78"/>
  <c r="U135" i="78"/>
  <c r="U136" i="78"/>
  <c r="U137" i="78"/>
  <c r="U138" i="78"/>
  <c r="U139" i="78"/>
  <c r="U140" i="78"/>
  <c r="U141" i="78"/>
  <c r="U142" i="78"/>
  <c r="U143" i="78"/>
  <c r="U144" i="78"/>
  <c r="U145" i="78"/>
  <c r="U146" i="78"/>
  <c r="U147" i="78"/>
  <c r="U148" i="78"/>
  <c r="U149" i="78"/>
  <c r="U150" i="78"/>
  <c r="U151" i="78"/>
  <c r="U152" i="78"/>
  <c r="U153" i="78"/>
  <c r="U154" i="78"/>
  <c r="U155" i="78"/>
  <c r="U156" i="78"/>
  <c r="U157" i="78"/>
  <c r="U158" i="78"/>
  <c r="U159" i="78"/>
  <c r="U160" i="78"/>
  <c r="U161" i="78"/>
  <c r="U162" i="78"/>
  <c r="U163" i="78"/>
  <c r="U164" i="78"/>
  <c r="U165" i="78"/>
  <c r="U166" i="78"/>
  <c r="U167" i="78"/>
  <c r="U168" i="78"/>
  <c r="U169" i="78"/>
  <c r="U170" i="78"/>
  <c r="U171" i="78"/>
  <c r="U172" i="78"/>
  <c r="U173" i="78"/>
  <c r="U174" i="78"/>
  <c r="U175" i="78"/>
  <c r="U176" i="78"/>
  <c r="U177" i="78"/>
  <c r="U178" i="78"/>
  <c r="U179" i="78"/>
  <c r="U180" i="78"/>
  <c r="U181" i="78"/>
  <c r="U182" i="78"/>
  <c r="U183" i="78"/>
  <c r="U184" i="78"/>
  <c r="U185" i="78"/>
  <c r="U186" i="78"/>
  <c r="U187" i="78"/>
  <c r="U188" i="78"/>
  <c r="U189" i="78"/>
  <c r="U190" i="78"/>
  <c r="U191" i="78"/>
  <c r="U192" i="78"/>
  <c r="U193" i="78"/>
  <c r="U194" i="78"/>
  <c r="U195" i="78"/>
  <c r="U196" i="78"/>
  <c r="U197" i="78"/>
  <c r="U198" i="78"/>
  <c r="U199" i="78"/>
  <c r="U200" i="78"/>
  <c r="U201" i="78"/>
  <c r="U202" i="78"/>
  <c r="U203" i="78"/>
  <c r="U204" i="78"/>
  <c r="U205" i="78"/>
  <c r="U206" i="78"/>
  <c r="U207" i="78"/>
  <c r="U208" i="78"/>
  <c r="U209" i="78"/>
  <c r="U210" i="78"/>
  <c r="U211" i="78"/>
  <c r="U212" i="78"/>
  <c r="U213" i="78"/>
  <c r="U214" i="78"/>
  <c r="U215" i="78"/>
  <c r="U216" i="78"/>
  <c r="U217" i="78"/>
  <c r="U218" i="78"/>
  <c r="U219" i="78"/>
  <c r="U220" i="78"/>
  <c r="U221" i="78"/>
  <c r="U222" i="78"/>
  <c r="U223" i="78"/>
  <c r="U224" i="78"/>
  <c r="U225" i="78"/>
  <c r="U226" i="78"/>
  <c r="U227" i="78"/>
  <c r="U228" i="78"/>
  <c r="U229" i="78"/>
  <c r="U230" i="78"/>
  <c r="U231" i="78"/>
  <c r="U232" i="78"/>
  <c r="U233" i="78"/>
  <c r="U234" i="78"/>
  <c r="U235" i="78"/>
  <c r="U236" i="78"/>
  <c r="U237" i="78"/>
  <c r="U238" i="78"/>
  <c r="U239" i="78"/>
  <c r="U240" i="78"/>
  <c r="U241" i="78"/>
  <c r="U242" i="78"/>
  <c r="U243" i="78"/>
  <c r="U244" i="78"/>
  <c r="U245" i="78"/>
  <c r="U246" i="78"/>
  <c r="U247" i="78"/>
  <c r="U248" i="78"/>
  <c r="U249" i="78"/>
  <c r="U250" i="78"/>
  <c r="U251" i="78"/>
  <c r="U252" i="78"/>
  <c r="U253" i="78"/>
  <c r="U254" i="78"/>
  <c r="U255" i="78"/>
  <c r="U256" i="78"/>
  <c r="U257" i="78"/>
  <c r="U258" i="78"/>
  <c r="U259" i="78"/>
  <c r="U260" i="78"/>
  <c r="U261" i="78"/>
  <c r="U262" i="78"/>
  <c r="U263" i="78"/>
  <c r="U264" i="78"/>
  <c r="U265" i="78"/>
  <c r="U266" i="78"/>
  <c r="U267" i="78"/>
  <c r="U268" i="78"/>
  <c r="U269" i="78"/>
  <c r="U270" i="78"/>
  <c r="U271" i="78"/>
  <c r="U272" i="78"/>
  <c r="U273" i="78"/>
  <c r="U274" i="78"/>
  <c r="U275" i="78"/>
  <c r="U276" i="78"/>
  <c r="U277" i="78"/>
  <c r="U278" i="78"/>
  <c r="U279" i="78"/>
  <c r="U280" i="78"/>
  <c r="U281" i="78"/>
  <c r="U282" i="78"/>
  <c r="U283" i="78"/>
  <c r="U284" i="78"/>
  <c r="U285" i="78"/>
  <c r="U286" i="78"/>
  <c r="U287" i="78"/>
  <c r="U288" i="78"/>
  <c r="U11" i="78"/>
  <c r="U12" i="78"/>
  <c r="U13" i="78"/>
  <c r="U14" i="78"/>
  <c r="U15" i="78"/>
  <c r="U16" i="78"/>
  <c r="U17" i="78"/>
  <c r="U18" i="78"/>
  <c r="U19" i="78"/>
  <c r="O20" i="78" l="1"/>
  <c r="U20" i="78" s="1"/>
  <c r="H9" i="81" l="1"/>
  <c r="H17" i="81"/>
  <c r="H8" i="81" l="1"/>
  <c r="C36" i="88" s="1"/>
  <c r="P154" i="61"/>
  <c r="P10" i="61" s="1"/>
  <c r="P9" i="61" s="1"/>
  <c r="I10" i="72" l="1"/>
  <c r="I10" i="81" l="1"/>
  <c r="I13" i="81"/>
  <c r="I15" i="81"/>
  <c r="I11" i="81"/>
  <c r="I14" i="81"/>
  <c r="I12" i="81"/>
  <c r="I17" i="81"/>
  <c r="I18" i="81"/>
  <c r="I9" i="72"/>
  <c r="C26" i="88" s="1"/>
  <c r="I9" i="81"/>
  <c r="U57" i="78" l="1"/>
  <c r="I55" i="58"/>
  <c r="I54" i="58" s="1"/>
  <c r="C42" i="88"/>
  <c r="N46" i="78" l="1"/>
  <c r="C22" i="88"/>
  <c r="O10" i="78"/>
  <c r="U10" i="78" s="1"/>
  <c r="O9" i="78" l="1"/>
  <c r="N14" i="78"/>
  <c r="N15" i="78"/>
  <c r="N16" i="78"/>
  <c r="N17" i="78"/>
  <c r="N18" i="78"/>
  <c r="N11" i="78"/>
  <c r="N12" i="78"/>
  <c r="U9" i="78" l="1"/>
  <c r="O8" i="78"/>
  <c r="U8" i="78" s="1"/>
  <c r="J14" i="74"/>
  <c r="J15" i="74"/>
  <c r="J10" i="74"/>
  <c r="J11" i="74"/>
  <c r="J12" i="74"/>
  <c r="J13" i="74"/>
  <c r="I226" i="73"/>
  <c r="I227" i="73"/>
  <c r="I228" i="73"/>
  <c r="I229" i="73"/>
  <c r="I230" i="73"/>
  <c r="I231" i="73"/>
  <c r="I232" i="73"/>
  <c r="I233" i="73"/>
  <c r="I234" i="73"/>
  <c r="I235" i="73"/>
  <c r="I236" i="73"/>
  <c r="I237" i="73"/>
  <c r="I238" i="73"/>
  <c r="I135" i="73"/>
  <c r="I136" i="73"/>
  <c r="I137" i="73"/>
  <c r="I138" i="73"/>
  <c r="I139" i="73"/>
  <c r="I140" i="73"/>
  <c r="I141" i="73"/>
  <c r="I142" i="73"/>
  <c r="I143" i="73"/>
  <c r="I144" i="73"/>
  <c r="I145" i="73"/>
  <c r="I146" i="73"/>
  <c r="I147" i="73"/>
  <c r="I148" i="73"/>
  <c r="I149" i="73"/>
  <c r="I150" i="73"/>
  <c r="I151" i="73"/>
  <c r="I152" i="73"/>
  <c r="C32" i="88" l="1"/>
  <c r="K25" i="72"/>
  <c r="K26" i="72"/>
  <c r="K27" i="72"/>
  <c r="K28" i="72"/>
  <c r="K29" i="72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O11" i="70" l="1"/>
  <c r="O10" i="70" s="1"/>
  <c r="O9" i="70" s="1"/>
  <c r="K186" i="62"/>
  <c r="K216" i="62"/>
  <c r="K185" i="62" l="1"/>
  <c r="I19" i="58"/>
  <c r="I10" i="58"/>
  <c r="I8" i="81"/>
  <c r="G11" i="80"/>
  <c r="G10" i="80"/>
  <c r="G9" i="80"/>
  <c r="G8" i="80"/>
  <c r="P383" i="78"/>
  <c r="P382" i="78"/>
  <c r="P381" i="78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1" i="78"/>
  <c r="P290" i="78"/>
  <c r="P287" i="78"/>
  <c r="P286" i="78"/>
  <c r="P285" i="78"/>
  <c r="P284" i="78"/>
  <c r="P283" i="78"/>
  <c r="P282" i="78"/>
  <c r="P281" i="78"/>
  <c r="P280" i="78"/>
  <c r="P279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288" i="78"/>
  <c r="P146" i="78"/>
  <c r="P145" i="78"/>
  <c r="P144" i="78"/>
  <c r="P143" i="78"/>
  <c r="P142" i="78"/>
  <c r="P141" i="78"/>
  <c r="P140" i="78"/>
  <c r="P139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5" i="78"/>
  <c r="P54" i="78"/>
  <c r="P53" i="78"/>
  <c r="P52" i="78"/>
  <c r="P51" i="78"/>
  <c r="P50" i="78"/>
  <c r="P49" i="78"/>
  <c r="P48" i="78"/>
  <c r="P47" i="78"/>
  <c r="P46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8" i="78"/>
  <c r="P17" i="78"/>
  <c r="P16" i="78"/>
  <c r="P15" i="78"/>
  <c r="P14" i="78"/>
  <c r="P13" i="78"/>
  <c r="P12" i="78"/>
  <c r="P11" i="78"/>
  <c r="P8" i="78"/>
  <c r="I304" i="76"/>
  <c r="I303" i="76"/>
  <c r="I302" i="76"/>
  <c r="I301" i="76"/>
  <c r="I300" i="76"/>
  <c r="I299" i="76"/>
  <c r="I298" i="76"/>
  <c r="I297" i="76"/>
  <c r="I296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8" i="73"/>
  <c r="I77" i="73"/>
  <c r="I76" i="73"/>
  <c r="I75" i="73"/>
  <c r="I74" i="73"/>
  <c r="I73" i="73"/>
  <c r="I71" i="73"/>
  <c r="I70" i="73"/>
  <c r="I69" i="73"/>
  <c r="I68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8" i="73"/>
  <c r="I27" i="73"/>
  <c r="I25" i="73"/>
  <c r="I24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39" i="72"/>
  <c r="K38" i="72"/>
  <c r="K37" i="72"/>
  <c r="K36" i="72"/>
  <c r="K35" i="72"/>
  <c r="K34" i="72"/>
  <c r="K33" i="72"/>
  <c r="K32" i="72"/>
  <c r="K31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21" i="69"/>
  <c r="N20" i="69"/>
  <c r="N19" i="69"/>
  <c r="N18" i="69"/>
  <c r="N17" i="69"/>
  <c r="N16" i="69"/>
  <c r="N15" i="69"/>
  <c r="N14" i="69"/>
  <c r="N13" i="69"/>
  <c r="N12" i="69"/>
  <c r="N11" i="69"/>
  <c r="N10" i="69"/>
  <c r="N9" i="69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15" i="64"/>
  <c r="M14" i="64"/>
  <c r="M13" i="64"/>
  <c r="M12" i="64"/>
  <c r="M11" i="64"/>
  <c r="M10" i="64"/>
  <c r="M9" i="64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8" i="62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32" i="59"/>
  <c r="P31" i="59"/>
  <c r="P30" i="59"/>
  <c r="P29" i="59"/>
  <c r="P28" i="59"/>
  <c r="P27" i="59"/>
  <c r="P26" i="59"/>
  <c r="P25" i="59"/>
  <c r="P24" i="59"/>
  <c r="P23" i="59"/>
  <c r="P22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C11" i="88"/>
  <c r="I9" i="58" l="1"/>
  <c r="I8" i="58" s="1"/>
  <c r="J17" i="58" s="1"/>
  <c r="J57" i="58" l="1"/>
  <c r="J34" i="58"/>
  <c r="J8" i="58"/>
  <c r="J47" i="58"/>
  <c r="J55" i="58"/>
  <c r="J29" i="58"/>
  <c r="J9" i="58"/>
  <c r="J31" i="58"/>
  <c r="J20" i="58"/>
  <c r="J14" i="58"/>
  <c r="J36" i="58"/>
  <c r="J26" i="58"/>
  <c r="J52" i="58"/>
  <c r="J28" i="58"/>
  <c r="J51" i="58"/>
  <c r="C10" i="88"/>
  <c r="C9" i="88" s="1"/>
  <c r="J30" i="58"/>
  <c r="J16" i="58"/>
  <c r="J49" i="58"/>
  <c r="J19" i="58"/>
  <c r="J45" i="58"/>
  <c r="J32" i="58"/>
  <c r="J21" i="58"/>
  <c r="J46" i="58"/>
  <c r="J15" i="58"/>
  <c r="J39" i="58"/>
  <c r="J23" i="58"/>
  <c r="J11" i="58"/>
  <c r="J37" i="58"/>
  <c r="J12" i="58"/>
  <c r="J24" i="58"/>
  <c r="J10" i="58"/>
  <c r="J38" i="58"/>
  <c r="J58" i="58"/>
  <c r="J43" i="58"/>
  <c r="J25" i="58"/>
  <c r="J50" i="58"/>
  <c r="J33" i="58"/>
  <c r="J56" i="58"/>
  <c r="J48" i="58"/>
  <c r="J54" i="58"/>
  <c r="J13" i="58"/>
  <c r="J40" i="58"/>
  <c r="J22" i="58"/>
  <c r="J35" i="58"/>
  <c r="J27" i="58"/>
  <c r="J41" i="58"/>
  <c r="J42" i="58"/>
  <c r="J44" i="58"/>
  <c r="C41" i="88" l="1"/>
  <c r="P9" i="78"/>
  <c r="P10" i="78"/>
  <c r="N13" i="78"/>
  <c r="J13" i="81" l="1"/>
  <c r="J17" i="81"/>
  <c r="J14" i="81"/>
  <c r="J9" i="81"/>
  <c r="J15" i="81"/>
  <c r="J10" i="81"/>
  <c r="J18" i="81"/>
  <c r="J11" i="81"/>
  <c r="J12" i="81"/>
  <c r="Q9" i="78"/>
  <c r="K55" i="58"/>
  <c r="Q12" i="78"/>
  <c r="J140" i="73"/>
  <c r="Q14" i="78"/>
  <c r="K14" i="74"/>
  <c r="K11" i="74"/>
  <c r="J226" i="73"/>
  <c r="J229" i="73"/>
  <c r="J232" i="73"/>
  <c r="J235" i="73"/>
  <c r="J238" i="73"/>
  <c r="J135" i="73"/>
  <c r="J138" i="73"/>
  <c r="J141" i="73"/>
  <c r="J144" i="73"/>
  <c r="J147" i="73"/>
  <c r="J150" i="73"/>
  <c r="Q15" i="78"/>
  <c r="Q16" i="78"/>
  <c r="K15" i="74"/>
  <c r="K12" i="74"/>
  <c r="J227" i="73"/>
  <c r="J230" i="73"/>
  <c r="J233" i="73"/>
  <c r="J236" i="73"/>
  <c r="J136" i="73"/>
  <c r="J139" i="73"/>
  <c r="J142" i="73"/>
  <c r="J145" i="73"/>
  <c r="J148" i="73"/>
  <c r="J151" i="73"/>
  <c r="Q17" i="78"/>
  <c r="Q18" i="78"/>
  <c r="K10" i="74"/>
  <c r="K13" i="74"/>
  <c r="J228" i="73"/>
  <c r="J231" i="73"/>
  <c r="J234" i="73"/>
  <c r="J237" i="73"/>
  <c r="J137" i="73"/>
  <c r="J143" i="73"/>
  <c r="J146" i="73"/>
  <c r="J149" i="73"/>
  <c r="J152" i="73"/>
  <c r="L27" i="72"/>
  <c r="L14" i="72"/>
  <c r="L17" i="72"/>
  <c r="L20" i="72"/>
  <c r="L23" i="72"/>
  <c r="L25" i="72"/>
  <c r="L12" i="72"/>
  <c r="L18" i="72"/>
  <c r="L24" i="72"/>
  <c r="L26" i="72"/>
  <c r="L13" i="72"/>
  <c r="L22" i="72"/>
  <c r="L28" i="72"/>
  <c r="L15" i="72"/>
  <c r="L21" i="72"/>
  <c r="L29" i="72"/>
  <c r="L16" i="72"/>
  <c r="L19" i="72"/>
  <c r="H10" i="80"/>
  <c r="Q383" i="78"/>
  <c r="Q380" i="78"/>
  <c r="Q377" i="78"/>
  <c r="Q374" i="78"/>
  <c r="Q371" i="78"/>
  <c r="Q368" i="78"/>
  <c r="Q365" i="78"/>
  <c r="Q362" i="78"/>
  <c r="Q359" i="78"/>
  <c r="Q356" i="78"/>
  <c r="Q353" i="78"/>
  <c r="Q350" i="78"/>
  <c r="Q347" i="78"/>
  <c r="Q344" i="78"/>
  <c r="Q341" i="78"/>
  <c r="Q338" i="78"/>
  <c r="Q335" i="78"/>
  <c r="Q332" i="78"/>
  <c r="Q329" i="78"/>
  <c r="Q326" i="78"/>
  <c r="Q323" i="78"/>
  <c r="Q320" i="78"/>
  <c r="Q317" i="78"/>
  <c r="Q314" i="78"/>
  <c r="Q311" i="78"/>
  <c r="Q308" i="78"/>
  <c r="Q305" i="78"/>
  <c r="Q302" i="78"/>
  <c r="Q299" i="78"/>
  <c r="Q296" i="78"/>
  <c r="Q293" i="78"/>
  <c r="Q287" i="78"/>
  <c r="Q284" i="78"/>
  <c r="Q281" i="78"/>
  <c r="Q278" i="78"/>
  <c r="Q275" i="78"/>
  <c r="Q272" i="78"/>
  <c r="Q269" i="78"/>
  <c r="Q266" i="78"/>
  <c r="Q263" i="78"/>
  <c r="Q260" i="78"/>
  <c r="Q257" i="78"/>
  <c r="Q254" i="78"/>
  <c r="Q251" i="78"/>
  <c r="Q248" i="78"/>
  <c r="Q245" i="78"/>
  <c r="Q242" i="78"/>
  <c r="Q239" i="78"/>
  <c r="Q236" i="78"/>
  <c r="Q233" i="78"/>
  <c r="Q230" i="78"/>
  <c r="Q227" i="78"/>
  <c r="Q224" i="78"/>
  <c r="Q221" i="78"/>
  <c r="Q218" i="78"/>
  <c r="Q215" i="78"/>
  <c r="Q212" i="78"/>
  <c r="Q209" i="78"/>
  <c r="Q206" i="78"/>
  <c r="Q203" i="78"/>
  <c r="Q200" i="78"/>
  <c r="Q197" i="78"/>
  <c r="Q194" i="78"/>
  <c r="Q191" i="78"/>
  <c r="Q188" i="78"/>
  <c r="Q185" i="78"/>
  <c r="Q182" i="78"/>
  <c r="Q179" i="78"/>
  <c r="Q176" i="78"/>
  <c r="Q173" i="78"/>
  <c r="Q170" i="78"/>
  <c r="Q167" i="78"/>
  <c r="Q164" i="78"/>
  <c r="Q161" i="78"/>
  <c r="Q158" i="78"/>
  <c r="Q155" i="78"/>
  <c r="Q152" i="78"/>
  <c r="Q149" i="78"/>
  <c r="Q288" i="78"/>
  <c r="Q144" i="78"/>
  <c r="Q141" i="78"/>
  <c r="Q138" i="78"/>
  <c r="H9" i="80"/>
  <c r="Q378" i="78"/>
  <c r="Q367" i="78"/>
  <c r="Q360" i="78"/>
  <c r="Q349" i="78"/>
  <c r="Q342" i="78"/>
  <c r="Q331" i="78"/>
  <c r="Q324" i="78"/>
  <c r="Q313" i="78"/>
  <c r="Q306" i="78"/>
  <c r="Q295" i="78"/>
  <c r="Q285" i="78"/>
  <c r="Q274" i="78"/>
  <c r="Q267" i="78"/>
  <c r="Q256" i="78"/>
  <c r="Q249" i="78"/>
  <c r="Q238" i="78"/>
  <c r="Q231" i="78"/>
  <c r="Q220" i="78"/>
  <c r="Q213" i="78"/>
  <c r="Q202" i="78"/>
  <c r="Q195" i="78"/>
  <c r="Q184" i="78"/>
  <c r="Q177" i="78"/>
  <c r="Q166" i="78"/>
  <c r="Q159" i="78"/>
  <c r="Q148" i="78"/>
  <c r="Q142" i="78"/>
  <c r="Q135" i="78"/>
  <c r="Q132" i="78"/>
  <c r="Q129" i="78"/>
  <c r="Q126" i="78"/>
  <c r="Q123" i="78"/>
  <c r="Q120" i="78"/>
  <c r="Q117" i="78"/>
  <c r="Q114" i="78"/>
  <c r="Q111" i="78"/>
  <c r="Q108" i="78"/>
  <c r="Q105" i="78"/>
  <c r="Q102" i="78"/>
  <c r="Q99" i="78"/>
  <c r="Q96" i="78"/>
  <c r="Q93" i="78"/>
  <c r="Q90" i="78"/>
  <c r="Q87" i="78"/>
  <c r="Q84" i="78"/>
  <c r="Q81" i="78"/>
  <c r="Q78" i="78"/>
  <c r="Q75" i="78"/>
  <c r="Q72" i="78"/>
  <c r="Q69" i="78"/>
  <c r="Q66" i="78"/>
  <c r="Q63" i="78"/>
  <c r="Q60" i="78"/>
  <c r="Q57" i="78"/>
  <c r="Q53" i="78"/>
  <c r="Q50" i="78"/>
  <c r="Q47" i="78"/>
  <c r="Q44" i="78"/>
  <c r="Q41" i="78"/>
  <c r="Q38" i="78"/>
  <c r="Q35" i="78"/>
  <c r="Q32" i="78"/>
  <c r="Q29" i="78"/>
  <c r="Q26" i="78"/>
  <c r="Q23" i="78"/>
  <c r="Q20" i="78"/>
  <c r="J8" i="81"/>
  <c r="Q381" i="78"/>
  <c r="Q370" i="78"/>
  <c r="Q363" i="78"/>
  <c r="Q352" i="78"/>
  <c r="Q345" i="78"/>
  <c r="Q334" i="78"/>
  <c r="Q327" i="78"/>
  <c r="Q316" i="78"/>
  <c r="Q309" i="78"/>
  <c r="Q298" i="78"/>
  <c r="Q290" i="78"/>
  <c r="Q277" i="78"/>
  <c r="Q270" i="78"/>
  <c r="Q259" i="78"/>
  <c r="Q252" i="78"/>
  <c r="Q241" i="78"/>
  <c r="Q234" i="78"/>
  <c r="Q223" i="78"/>
  <c r="Q216" i="78"/>
  <c r="Q205" i="78"/>
  <c r="Q198" i="78"/>
  <c r="Q187" i="78"/>
  <c r="Q180" i="78"/>
  <c r="Q169" i="78"/>
  <c r="Q162" i="78"/>
  <c r="Q151" i="78"/>
  <c r="Q145" i="78"/>
  <c r="J304" i="76"/>
  <c r="J301" i="76"/>
  <c r="J298" i="76"/>
  <c r="J294" i="76"/>
  <c r="J291" i="76"/>
  <c r="J288" i="76"/>
  <c r="J285" i="76"/>
  <c r="J282" i="76"/>
  <c r="J279" i="76"/>
  <c r="J276" i="76"/>
  <c r="J273" i="76"/>
  <c r="J270" i="76"/>
  <c r="J267" i="76"/>
  <c r="J264" i="76"/>
  <c r="J261" i="76"/>
  <c r="J258" i="76"/>
  <c r="J255" i="76"/>
  <c r="J252" i="76"/>
  <c r="J249" i="76"/>
  <c r="J246" i="76"/>
  <c r="J243" i="76"/>
  <c r="J240" i="76"/>
  <c r="J237" i="76"/>
  <c r="J234" i="76"/>
  <c r="J231" i="76"/>
  <c r="J228" i="76"/>
  <c r="J225" i="76"/>
  <c r="J222" i="76"/>
  <c r="J219" i="76"/>
  <c r="J216" i="76"/>
  <c r="J213" i="76"/>
  <c r="J210" i="76"/>
  <c r="J207" i="76"/>
  <c r="J204" i="76"/>
  <c r="J201" i="76"/>
  <c r="J197" i="76"/>
  <c r="J194" i="76"/>
  <c r="J191" i="76"/>
  <c r="J188" i="76"/>
  <c r="J185" i="76"/>
  <c r="J182" i="76"/>
  <c r="J179" i="76"/>
  <c r="J176" i="76"/>
  <c r="J173" i="76"/>
  <c r="J170" i="76"/>
  <c r="J167" i="76"/>
  <c r="J164" i="76"/>
  <c r="J161" i="76"/>
  <c r="J158" i="76"/>
  <c r="J155" i="76"/>
  <c r="J152" i="76"/>
  <c r="J149" i="76"/>
  <c r="J146" i="76"/>
  <c r="J143" i="76"/>
  <c r="J140" i="76"/>
  <c r="J137" i="76"/>
  <c r="J134" i="76"/>
  <c r="H8" i="80"/>
  <c r="Q372" i="78"/>
  <c r="Q355" i="78"/>
  <c r="Q351" i="78"/>
  <c r="Q330" i="78"/>
  <c r="Q318" i="78"/>
  <c r="Q301" i="78"/>
  <c r="Q297" i="78"/>
  <c r="Q273" i="78"/>
  <c r="Q261" i="78"/>
  <c r="Q244" i="78"/>
  <c r="Q240" i="78"/>
  <c r="Q219" i="78"/>
  <c r="Q207" i="78"/>
  <c r="Q190" i="78"/>
  <c r="Q186" i="78"/>
  <c r="Q165" i="78"/>
  <c r="Q153" i="78"/>
  <c r="Q137" i="78"/>
  <c r="Q130" i="78"/>
  <c r="Q119" i="78"/>
  <c r="Q112" i="78"/>
  <c r="Q101" i="78"/>
  <c r="Q94" i="78"/>
  <c r="Q83" i="78"/>
  <c r="Q76" i="78"/>
  <c r="Q65" i="78"/>
  <c r="Q58" i="78"/>
  <c r="Q46" i="78"/>
  <c r="Q39" i="78"/>
  <c r="Q28" i="78"/>
  <c r="Q21" i="78"/>
  <c r="Q8" i="78"/>
  <c r="J293" i="76"/>
  <c r="J286" i="76"/>
  <c r="J275" i="76"/>
  <c r="J268" i="76"/>
  <c r="J257" i="76"/>
  <c r="J250" i="76"/>
  <c r="J239" i="76"/>
  <c r="J232" i="76"/>
  <c r="J221" i="76"/>
  <c r="J214" i="76"/>
  <c r="J203" i="76"/>
  <c r="J195" i="76"/>
  <c r="J184" i="76"/>
  <c r="J177" i="76"/>
  <c r="J166" i="76"/>
  <c r="J159" i="76"/>
  <c r="J148" i="76"/>
  <c r="J141" i="76"/>
  <c r="K58" i="58"/>
  <c r="K49" i="58"/>
  <c r="K43" i="58"/>
  <c r="K37" i="58"/>
  <c r="K31" i="58"/>
  <c r="K25" i="58"/>
  <c r="K17" i="58"/>
  <c r="K11" i="58"/>
  <c r="D28" i="88"/>
  <c r="D22" i="88"/>
  <c r="D15" i="88"/>
  <c r="Q379" i="78"/>
  <c r="Q375" i="78"/>
  <c r="Q358" i="78"/>
  <c r="Q346" i="78"/>
  <c r="Q325" i="78"/>
  <c r="Q321" i="78"/>
  <c r="Q304" i="78"/>
  <c r="Q291" i="78"/>
  <c r="Q268" i="78"/>
  <c r="Q264" i="78"/>
  <c r="Q247" i="78"/>
  <c r="Q235" i="78"/>
  <c r="Q214" i="78"/>
  <c r="Q210" i="78"/>
  <c r="Q193" i="78"/>
  <c r="Q181" i="78"/>
  <c r="Q160" i="78"/>
  <c r="Q156" i="78"/>
  <c r="Q140" i="78"/>
  <c r="Q133" i="78"/>
  <c r="Q122" i="78"/>
  <c r="Q115" i="78"/>
  <c r="Q104" i="78"/>
  <c r="Q97" i="78"/>
  <c r="Q86" i="78"/>
  <c r="Q79" i="78"/>
  <c r="Q68" i="78"/>
  <c r="Q61" i="78"/>
  <c r="Q49" i="78"/>
  <c r="Q42" i="78"/>
  <c r="Q31" i="78"/>
  <c r="Q24" i="78"/>
  <c r="J297" i="76"/>
  <c r="J289" i="76"/>
  <c r="J278" i="76"/>
  <c r="J271" i="76"/>
  <c r="J260" i="76"/>
  <c r="J253" i="76"/>
  <c r="J242" i="76"/>
  <c r="J235" i="76"/>
  <c r="J224" i="76"/>
  <c r="J217" i="76"/>
  <c r="J206" i="76"/>
  <c r="J198" i="76"/>
  <c r="J187" i="76"/>
  <c r="J180" i="76"/>
  <c r="J169" i="76"/>
  <c r="J162" i="76"/>
  <c r="J151" i="76"/>
  <c r="J144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0" i="76"/>
  <c r="J67" i="76"/>
  <c r="J64" i="76"/>
  <c r="J61" i="76"/>
  <c r="J58" i="76"/>
  <c r="J55" i="76"/>
  <c r="J52" i="76"/>
  <c r="J49" i="76"/>
  <c r="J46" i="76"/>
  <c r="J43" i="76"/>
  <c r="J40" i="76"/>
  <c r="J37" i="76"/>
  <c r="J34" i="76"/>
  <c r="J31" i="76"/>
  <c r="J28" i="76"/>
  <c r="J25" i="76"/>
  <c r="J22" i="76"/>
  <c r="J18" i="76"/>
  <c r="J15" i="76"/>
  <c r="J12" i="76"/>
  <c r="J9" i="76"/>
  <c r="K11" i="75"/>
  <c r="K9" i="74"/>
  <c r="J255" i="73"/>
  <c r="J252" i="73"/>
  <c r="J249" i="73"/>
  <c r="J246" i="73"/>
  <c r="J243" i="73"/>
  <c r="J240" i="73"/>
  <c r="J224" i="73"/>
  <c r="J221" i="73"/>
  <c r="J218" i="73"/>
  <c r="J215" i="73"/>
  <c r="J212" i="73"/>
  <c r="J209" i="73"/>
  <c r="J206" i="73"/>
  <c r="J203" i="73"/>
  <c r="J200" i="73"/>
  <c r="J197" i="73"/>
  <c r="J194" i="73"/>
  <c r="J191" i="73"/>
  <c r="J188" i="73"/>
  <c r="J185" i="73"/>
  <c r="J182" i="73"/>
  <c r="J179" i="73"/>
  <c r="J176" i="73"/>
  <c r="J173" i="73"/>
  <c r="J170" i="73"/>
  <c r="J167" i="73"/>
  <c r="J164" i="73"/>
  <c r="J161" i="73"/>
  <c r="J158" i="73"/>
  <c r="J155" i="73"/>
  <c r="J134" i="73"/>
  <c r="J131" i="73"/>
  <c r="J128" i="73"/>
  <c r="J125" i="73"/>
  <c r="J122" i="73"/>
  <c r="J119" i="73"/>
  <c r="J116" i="73"/>
  <c r="J113" i="73"/>
  <c r="J110" i="73"/>
  <c r="J107" i="73"/>
  <c r="J104" i="73"/>
  <c r="J101" i="73"/>
  <c r="J98" i="73"/>
  <c r="J95" i="73"/>
  <c r="J92" i="73"/>
  <c r="J89" i="73"/>
  <c r="J86" i="73"/>
  <c r="J83" i="73"/>
  <c r="J80" i="73"/>
  <c r="J76" i="73"/>
  <c r="J73" i="73"/>
  <c r="J69" i="73"/>
  <c r="J65" i="73"/>
  <c r="J62" i="73"/>
  <c r="J59" i="73"/>
  <c r="J56" i="73"/>
  <c r="J53" i="73"/>
  <c r="J50" i="73"/>
  <c r="J46" i="73"/>
  <c r="J43" i="73"/>
  <c r="J40" i="73"/>
  <c r="J37" i="73"/>
  <c r="J34" i="73"/>
  <c r="J31" i="73"/>
  <c r="J27" i="73"/>
  <c r="J19" i="73"/>
  <c r="J16" i="73"/>
  <c r="J13" i="73"/>
  <c r="J10" i="73"/>
  <c r="L38" i="72"/>
  <c r="L35" i="72"/>
  <c r="L32" i="72"/>
  <c r="L10" i="72"/>
  <c r="R39" i="71"/>
  <c r="R34" i="71"/>
  <c r="R29" i="71"/>
  <c r="Q369" i="78"/>
  <c r="Q337" i="78"/>
  <c r="Q333" i="78"/>
  <c r="Q328" i="78"/>
  <c r="Q300" i="78"/>
  <c r="Q279" i="78"/>
  <c r="Q255" i="78"/>
  <c r="Q246" i="78"/>
  <c r="Q204" i="78"/>
  <c r="Q172" i="78"/>
  <c r="Q168" i="78"/>
  <c r="Q163" i="78"/>
  <c r="Q136" i="78"/>
  <c r="Q124" i="78"/>
  <c r="Q107" i="78"/>
  <c r="Q103" i="78"/>
  <c r="Q82" i="78"/>
  <c r="Q70" i="78"/>
  <c r="Q52" i="78"/>
  <c r="Q48" i="78"/>
  <c r="Q27" i="78"/>
  <c r="Q11" i="78"/>
  <c r="J302" i="76"/>
  <c r="J284" i="76"/>
  <c r="J272" i="76"/>
  <c r="J251" i="76"/>
  <c r="J247" i="76"/>
  <c r="J230" i="76"/>
  <c r="J218" i="76"/>
  <c r="J196" i="76"/>
  <c r="J192" i="76"/>
  <c r="J175" i="76"/>
  <c r="J163" i="76"/>
  <c r="J142" i="76"/>
  <c r="J138" i="76"/>
  <c r="J123" i="76"/>
  <c r="J116" i="76"/>
  <c r="J105" i="76"/>
  <c r="J98" i="76"/>
  <c r="J87" i="76"/>
  <c r="J80" i="76"/>
  <c r="J69" i="76"/>
  <c r="J62" i="76"/>
  <c r="J51" i="76"/>
  <c r="J44" i="76"/>
  <c r="J33" i="76"/>
  <c r="J26" i="76"/>
  <c r="J14" i="76"/>
  <c r="K12" i="75"/>
  <c r="J251" i="73"/>
  <c r="J244" i="73"/>
  <c r="J220" i="73"/>
  <c r="J213" i="73"/>
  <c r="J202" i="73"/>
  <c r="J195" i="73"/>
  <c r="J184" i="73"/>
  <c r="J177" i="73"/>
  <c r="J166" i="73"/>
  <c r="J159" i="73"/>
  <c r="J130" i="73"/>
  <c r="J123" i="73"/>
  <c r="J112" i="73"/>
  <c r="J105" i="73"/>
  <c r="J94" i="73"/>
  <c r="J87" i="73"/>
  <c r="J75" i="73"/>
  <c r="J66" i="73"/>
  <c r="J55" i="73"/>
  <c r="J47" i="73"/>
  <c r="J36" i="73"/>
  <c r="J28" i="73"/>
  <c r="J12" i="73"/>
  <c r="L36" i="72"/>
  <c r="R37" i="71"/>
  <c r="R27" i="71"/>
  <c r="R24" i="71"/>
  <c r="R22" i="71"/>
  <c r="R18" i="71"/>
  <c r="R15" i="71"/>
  <c r="R12" i="71"/>
  <c r="R9" i="71"/>
  <c r="O104" i="69"/>
  <c r="O101" i="69"/>
  <c r="O98" i="69"/>
  <c r="O95" i="69"/>
  <c r="O92" i="69"/>
  <c r="O89" i="69"/>
  <c r="O86" i="69"/>
  <c r="O83" i="69"/>
  <c r="O80" i="69"/>
  <c r="O77" i="69"/>
  <c r="O74" i="69"/>
  <c r="O71" i="69"/>
  <c r="O68" i="69"/>
  <c r="O65" i="69"/>
  <c r="O62" i="69"/>
  <c r="O59" i="69"/>
  <c r="O56" i="69"/>
  <c r="O53" i="69"/>
  <c r="O50" i="69"/>
  <c r="O47" i="69"/>
  <c r="O44" i="69"/>
  <c r="O41" i="69"/>
  <c r="O38" i="69"/>
  <c r="O35" i="69"/>
  <c r="O32" i="69"/>
  <c r="O29" i="69"/>
  <c r="Q373" i="78"/>
  <c r="Q364" i="78"/>
  <c r="Q340" i="78"/>
  <c r="Q322" i="78"/>
  <c r="Q294" i="78"/>
  <c r="Q286" i="78"/>
  <c r="Q282" i="78"/>
  <c r="Q250" i="78"/>
  <c r="Q208" i="78"/>
  <c r="Q199" i="78"/>
  <c r="Q175" i="78"/>
  <c r="Q157" i="78"/>
  <c r="Q131" i="78"/>
  <c r="Q127" i="78"/>
  <c r="Q110" i="78"/>
  <c r="Q98" i="78"/>
  <c r="Q77" i="78"/>
  <c r="Q73" i="78"/>
  <c r="Q55" i="78"/>
  <c r="Q43" i="78"/>
  <c r="Q22" i="78"/>
  <c r="J292" i="76"/>
  <c r="J280" i="76"/>
  <c r="J263" i="76"/>
  <c r="J259" i="76"/>
  <c r="J238" i="76"/>
  <c r="J226" i="76"/>
  <c r="J209" i="76"/>
  <c r="J205" i="76"/>
  <c r="J183" i="76"/>
  <c r="J171" i="76"/>
  <c r="J154" i="76"/>
  <c r="J150" i="76"/>
  <c r="J126" i="76"/>
  <c r="J119" i="76"/>
  <c r="J108" i="76"/>
  <c r="J101" i="76"/>
  <c r="J90" i="76"/>
  <c r="J83" i="76"/>
  <c r="J72" i="76"/>
  <c r="J65" i="76"/>
  <c r="J54" i="76"/>
  <c r="J47" i="76"/>
  <c r="J36" i="76"/>
  <c r="J29" i="76"/>
  <c r="J17" i="76"/>
  <c r="J10" i="76"/>
  <c r="J254" i="73"/>
  <c r="J247" i="73"/>
  <c r="J223" i="73"/>
  <c r="J216" i="73"/>
  <c r="J205" i="73"/>
  <c r="J198" i="73"/>
  <c r="J187" i="73"/>
  <c r="J180" i="73"/>
  <c r="J169" i="73"/>
  <c r="J162" i="73"/>
  <c r="J133" i="73"/>
  <c r="J126" i="73"/>
  <c r="J115" i="73"/>
  <c r="J108" i="73"/>
  <c r="J97" i="73"/>
  <c r="J90" i="73"/>
  <c r="J78" i="73"/>
  <c r="J70" i="73"/>
  <c r="J58" i="73"/>
  <c r="J51" i="73"/>
  <c r="J39" i="73"/>
  <c r="J32" i="73"/>
  <c r="J22" i="73"/>
  <c r="J15" i="73"/>
  <c r="L39" i="72"/>
  <c r="L9" i="72"/>
  <c r="R30" i="71"/>
  <c r="K57" i="58"/>
  <c r="K47" i="58"/>
  <c r="K40" i="58"/>
  <c r="K33" i="58"/>
  <c r="K26" i="58"/>
  <c r="K16" i="58"/>
  <c r="D34" i="88"/>
  <c r="D25" i="88"/>
  <c r="D17" i="88"/>
  <c r="H11" i="80"/>
  <c r="Q382" i="78"/>
  <c r="Q354" i="78"/>
  <c r="Q336" i="78"/>
  <c r="Q312" i="78"/>
  <c r="Q303" i="78"/>
  <c r="Q258" i="78"/>
  <c r="Q226" i="78"/>
  <c r="Q222" i="78"/>
  <c r="Q217" i="78"/>
  <c r="Q189" i="78"/>
  <c r="Q171" i="78"/>
  <c r="Q147" i="78"/>
  <c r="Q139" i="78"/>
  <c r="Q118" i="78"/>
  <c r="Q106" i="78"/>
  <c r="Q89" i="78"/>
  <c r="Q85" i="78"/>
  <c r="Q64" i="78"/>
  <c r="Q51" i="78"/>
  <c r="Q34" i="78"/>
  <c r="Q30" i="78"/>
  <c r="J287" i="76"/>
  <c r="J283" i="76"/>
  <c r="J266" i="76"/>
  <c r="J254" i="76"/>
  <c r="J233" i="76"/>
  <c r="J229" i="76"/>
  <c r="J212" i="76"/>
  <c r="J199" i="76"/>
  <c r="J178" i="76"/>
  <c r="J174" i="76"/>
  <c r="J157" i="76"/>
  <c r="J145" i="76"/>
  <c r="J129" i="76"/>
  <c r="J122" i="76"/>
  <c r="J111" i="76"/>
  <c r="J104" i="76"/>
  <c r="J93" i="76"/>
  <c r="J86" i="76"/>
  <c r="J75" i="76"/>
  <c r="J68" i="76"/>
  <c r="J57" i="76"/>
  <c r="J50" i="76"/>
  <c r="J39" i="76"/>
  <c r="J32" i="76"/>
  <c r="J21" i="76"/>
  <c r="J13" i="76"/>
  <c r="J257" i="73"/>
  <c r="J250" i="73"/>
  <c r="J239" i="73"/>
  <c r="J219" i="73"/>
  <c r="J208" i="73"/>
  <c r="J201" i="73"/>
  <c r="J190" i="73"/>
  <c r="J183" i="73"/>
  <c r="J172" i="73"/>
  <c r="J165" i="73"/>
  <c r="J154" i="73"/>
  <c r="J129" i="73"/>
  <c r="J118" i="73"/>
  <c r="J111" i="73"/>
  <c r="J100" i="73"/>
  <c r="J93" i="73"/>
  <c r="J82" i="73"/>
  <c r="J74" i="73"/>
  <c r="J61" i="73"/>
  <c r="J54" i="73"/>
  <c r="J42" i="73"/>
  <c r="J35" i="73"/>
  <c r="J18" i="73"/>
  <c r="J11" i="73"/>
  <c r="L31" i="72"/>
  <c r="R36" i="71"/>
  <c r="R26" i="71"/>
  <c r="R23" i="71"/>
  <c r="R20" i="71"/>
  <c r="R17" i="71"/>
  <c r="R14" i="71"/>
  <c r="R11" i="71"/>
  <c r="O106" i="69"/>
  <c r="O103" i="69"/>
  <c r="O100" i="69"/>
  <c r="O97" i="69"/>
  <c r="O94" i="69"/>
  <c r="O91" i="69"/>
  <c r="O88" i="69"/>
  <c r="O85" i="69"/>
  <c r="O82" i="69"/>
  <c r="O79" i="69"/>
  <c r="O76" i="69"/>
  <c r="O73" i="69"/>
  <c r="O70" i="69"/>
  <c r="O67" i="69"/>
  <c r="O64" i="69"/>
  <c r="O61" i="69"/>
  <c r="O58" i="69"/>
  <c r="O55" i="69"/>
  <c r="O52" i="69"/>
  <c r="O49" i="69"/>
  <c r="O46" i="69"/>
  <c r="O43" i="69"/>
  <c r="O40" i="69"/>
  <c r="O37" i="69"/>
  <c r="O34" i="69"/>
  <c r="O31" i="69"/>
  <c r="O28" i="69"/>
  <c r="O25" i="69"/>
  <c r="O22" i="69"/>
  <c r="O19" i="69"/>
  <c r="O16" i="69"/>
  <c r="O13" i="69"/>
  <c r="O10" i="69"/>
  <c r="J14" i="67"/>
  <c r="J11" i="67"/>
  <c r="K18" i="66"/>
  <c r="K15" i="66"/>
  <c r="K11" i="66"/>
  <c r="K20" i="65"/>
  <c r="K17" i="65"/>
  <c r="K13" i="65"/>
  <c r="K10" i="65"/>
  <c r="N14" i="64"/>
  <c r="N11" i="64"/>
  <c r="M74" i="63"/>
  <c r="M71" i="63"/>
  <c r="M68" i="63"/>
  <c r="M65" i="63"/>
  <c r="M62" i="63"/>
  <c r="M59" i="63"/>
  <c r="M56" i="63"/>
  <c r="M53" i="63"/>
  <c r="M50" i="63"/>
  <c r="M47" i="63"/>
  <c r="M44" i="63"/>
  <c r="M41" i="63"/>
  <c r="M38" i="63"/>
  <c r="M35" i="63"/>
  <c r="M31" i="63"/>
  <c r="M28" i="63"/>
  <c r="M24" i="63"/>
  <c r="M21" i="63"/>
  <c r="M18" i="63"/>
  <c r="M15" i="63"/>
  <c r="M12" i="63"/>
  <c r="M9" i="63"/>
  <c r="N256" i="62"/>
  <c r="N253" i="62"/>
  <c r="N250" i="62"/>
  <c r="N247" i="62"/>
  <c r="N243" i="62"/>
  <c r="N240" i="62"/>
  <c r="N237" i="62"/>
  <c r="N233" i="62"/>
  <c r="N230" i="62"/>
  <c r="N227" i="62"/>
  <c r="N224" i="62"/>
  <c r="N221" i="62"/>
  <c r="N218" i="62"/>
  <c r="N214" i="62"/>
  <c r="N211" i="62"/>
  <c r="N208" i="62"/>
  <c r="N205" i="62"/>
  <c r="N203" i="62"/>
  <c r="N200" i="62"/>
  <c r="N197" i="62"/>
  <c r="N194" i="62"/>
  <c r="N192" i="62"/>
  <c r="N189" i="62"/>
  <c r="N186" i="62"/>
  <c r="N182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2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5" i="62"/>
  <c r="N42" i="62"/>
  <c r="N39" i="62"/>
  <c r="N36" i="62"/>
  <c r="N33" i="62"/>
  <c r="N30" i="62"/>
  <c r="N27" i="62"/>
  <c r="N24" i="62"/>
  <c r="N21" i="62"/>
  <c r="N18" i="62"/>
  <c r="N15" i="62"/>
  <c r="N12" i="62"/>
  <c r="N9" i="62"/>
  <c r="T213" i="61"/>
  <c r="T210" i="61"/>
  <c r="T207" i="61"/>
  <c r="T204" i="61"/>
  <c r="T201" i="61"/>
  <c r="T198" i="61"/>
  <c r="T195" i="61"/>
  <c r="T192" i="61"/>
  <c r="T189" i="61"/>
  <c r="T186" i="61"/>
  <c r="T183" i="61"/>
  <c r="T180" i="61"/>
  <c r="T177" i="61"/>
  <c r="T174" i="61"/>
  <c r="T171" i="61"/>
  <c r="T168" i="61"/>
  <c r="T165" i="61"/>
  <c r="T162" i="61"/>
  <c r="T159" i="61"/>
  <c r="T156" i="61"/>
  <c r="T152" i="61"/>
  <c r="T149" i="61"/>
  <c r="T146" i="61"/>
  <c r="T143" i="61"/>
  <c r="T140" i="61"/>
  <c r="T137" i="61"/>
  <c r="T134" i="61"/>
  <c r="T131" i="61"/>
  <c r="T128" i="61"/>
  <c r="Q376" i="78"/>
  <c r="Q211" i="78"/>
  <c r="Q128" i="78"/>
  <c r="Q109" i="78"/>
  <c r="Q74" i="78"/>
  <c r="Q54" i="78"/>
  <c r="J281" i="76"/>
  <c r="J262" i="76"/>
  <c r="J227" i="76"/>
  <c r="J208" i="76"/>
  <c r="J172" i="76"/>
  <c r="J153" i="76"/>
  <c r="J125" i="76"/>
  <c r="J120" i="76"/>
  <c r="J107" i="76"/>
  <c r="J102" i="76"/>
  <c r="J89" i="76"/>
  <c r="J84" i="76"/>
  <c r="J71" i="76"/>
  <c r="J66" i="76"/>
  <c r="J53" i="76"/>
  <c r="J48" i="76"/>
  <c r="J35" i="76"/>
  <c r="J30" i="76"/>
  <c r="J16" i="76"/>
  <c r="J11" i="76"/>
  <c r="J253" i="73"/>
  <c r="J248" i="73"/>
  <c r="J222" i="73"/>
  <c r="J217" i="73"/>
  <c r="J204" i="73"/>
  <c r="J199" i="73"/>
  <c r="J186" i="73"/>
  <c r="J181" i="73"/>
  <c r="J168" i="73"/>
  <c r="J163" i="73"/>
  <c r="J132" i="73"/>
  <c r="J127" i="73"/>
  <c r="J114" i="73"/>
  <c r="J109" i="73"/>
  <c r="J96" i="73"/>
  <c r="J91" i="73"/>
  <c r="J77" i="73"/>
  <c r="J71" i="73"/>
  <c r="J57" i="73"/>
  <c r="J52" i="73"/>
  <c r="J38" i="73"/>
  <c r="J33" i="73"/>
  <c r="O18" i="69"/>
  <c r="O11" i="69"/>
  <c r="K17" i="66"/>
  <c r="K9" i="66"/>
  <c r="K9" i="65"/>
  <c r="N9" i="64"/>
  <c r="M64" i="63"/>
  <c r="M57" i="63"/>
  <c r="M46" i="63"/>
  <c r="M39" i="63"/>
  <c r="M27" i="63"/>
  <c r="M19" i="63"/>
  <c r="N258" i="62"/>
  <c r="N251" i="62"/>
  <c r="N239" i="62"/>
  <c r="N231" i="62"/>
  <c r="N220" i="62"/>
  <c r="N212" i="62"/>
  <c r="N202" i="62"/>
  <c r="N195" i="62"/>
  <c r="N185" i="62"/>
  <c r="N177" i="62"/>
  <c r="N166" i="62"/>
  <c r="N159" i="62"/>
  <c r="N148" i="62"/>
  <c r="N141" i="62"/>
  <c r="N130" i="62"/>
  <c r="N123" i="62"/>
  <c r="N111" i="62"/>
  <c r="N104" i="62"/>
  <c r="N93" i="62"/>
  <c r="N86" i="62"/>
  <c r="N75" i="62"/>
  <c r="N68" i="62"/>
  <c r="N57" i="62"/>
  <c r="N50" i="62"/>
  <c r="N38" i="62"/>
  <c r="N31" i="62"/>
  <c r="N20" i="62"/>
  <c r="N13" i="62"/>
  <c r="T209" i="61"/>
  <c r="T202" i="61"/>
  <c r="T191" i="61"/>
  <c r="T184" i="61"/>
  <c r="T173" i="61"/>
  <c r="T166" i="61"/>
  <c r="T155" i="61"/>
  <c r="T147" i="61"/>
  <c r="T136" i="61"/>
  <c r="T129" i="61"/>
  <c r="K56" i="58"/>
  <c r="K45" i="58"/>
  <c r="K36" i="58"/>
  <c r="K28" i="58"/>
  <c r="K20" i="58"/>
  <c r="D32" i="88"/>
  <c r="D23" i="88"/>
  <c r="D12" i="88"/>
  <c r="Q37" i="78"/>
  <c r="J236" i="76"/>
  <c r="J132" i="76"/>
  <c r="J110" i="76"/>
  <c r="J92" i="76"/>
  <c r="J74" i="76"/>
  <c r="J38" i="76"/>
  <c r="J19" i="76"/>
  <c r="J256" i="73"/>
  <c r="J225" i="73"/>
  <c r="J189" i="73"/>
  <c r="J153" i="73"/>
  <c r="J117" i="73"/>
  <c r="J99" i="73"/>
  <c r="J81" i="73"/>
  <c r="J60" i="73"/>
  <c r="O17" i="69"/>
  <c r="M70" i="63"/>
  <c r="M52" i="63"/>
  <c r="M34" i="63"/>
  <c r="N245" i="62"/>
  <c r="N207" i="62"/>
  <c r="N183" i="62"/>
  <c r="N154" i="62"/>
  <c r="N157" i="62"/>
  <c r="N66" i="62"/>
  <c r="N29" i="62"/>
  <c r="T211" i="61"/>
  <c r="T164" i="61"/>
  <c r="T124" i="61"/>
  <c r="T112" i="61"/>
  <c r="T103" i="61"/>
  <c r="T97" i="61"/>
  <c r="T88" i="61"/>
  <c r="T76" i="61"/>
  <c r="T70" i="61"/>
  <c r="T61" i="61"/>
  <c r="T52" i="61"/>
  <c r="T46" i="61"/>
  <c r="T40" i="61"/>
  <c r="T34" i="61"/>
  <c r="T28" i="61"/>
  <c r="T19" i="61"/>
  <c r="Q31" i="59"/>
  <c r="Q18" i="59"/>
  <c r="Q9" i="59"/>
  <c r="K23" i="58"/>
  <c r="D18" i="88"/>
  <c r="Q45" i="78"/>
  <c r="J244" i="76"/>
  <c r="J131" i="76"/>
  <c r="J63" i="76"/>
  <c r="J41" i="76"/>
  <c r="J23" i="76"/>
  <c r="K9" i="75"/>
  <c r="J214" i="73"/>
  <c r="J192" i="73"/>
  <c r="J156" i="73"/>
  <c r="J102" i="73"/>
  <c r="J63" i="73"/>
  <c r="J24" i="73"/>
  <c r="K14" i="65"/>
  <c r="M40" i="63"/>
  <c r="N252" i="62"/>
  <c r="Q339" i="78"/>
  <c r="Q307" i="78"/>
  <c r="Q262" i="78"/>
  <c r="Q174" i="78"/>
  <c r="Q143" i="78"/>
  <c r="Q113" i="78"/>
  <c r="Q59" i="78"/>
  <c r="J256" i="76"/>
  <c r="J202" i="76"/>
  <c r="J147" i="76"/>
  <c r="J21" i="73"/>
  <c r="J17" i="73"/>
  <c r="L34" i="72"/>
  <c r="L11" i="72"/>
  <c r="R25" i="71"/>
  <c r="R16" i="71"/>
  <c r="O105" i="69"/>
  <c r="O96" i="69"/>
  <c r="O87" i="69"/>
  <c r="O78" i="69"/>
  <c r="O69" i="69"/>
  <c r="O60" i="69"/>
  <c r="O51" i="69"/>
  <c r="O42" i="69"/>
  <c r="O33" i="69"/>
  <c r="O21" i="69"/>
  <c r="O14" i="69"/>
  <c r="J10" i="67"/>
  <c r="K12" i="66"/>
  <c r="K12" i="65"/>
  <c r="N12" i="64"/>
  <c r="M67" i="63"/>
  <c r="M60" i="63"/>
  <c r="M49" i="63"/>
  <c r="M42" i="63"/>
  <c r="M30" i="63"/>
  <c r="M22" i="63"/>
  <c r="M11" i="63"/>
  <c r="N254" i="62"/>
  <c r="N242" i="62"/>
  <c r="N235" i="62"/>
  <c r="N223" i="62"/>
  <c r="N216" i="62"/>
  <c r="N204" i="62"/>
  <c r="N198" i="62"/>
  <c r="N188" i="62"/>
  <c r="N180" i="62"/>
  <c r="N169" i="62"/>
  <c r="N162" i="62"/>
  <c r="N151" i="62"/>
  <c r="N144" i="62"/>
  <c r="N133" i="62"/>
  <c r="N126" i="62"/>
  <c r="N115" i="62"/>
  <c r="N107" i="62"/>
  <c r="N96" i="62"/>
  <c r="N89" i="62"/>
  <c r="N78" i="62"/>
  <c r="N71" i="62"/>
  <c r="N60" i="62"/>
  <c r="N53" i="62"/>
  <c r="N41" i="62"/>
  <c r="N34" i="62"/>
  <c r="N23" i="62"/>
  <c r="N16" i="62"/>
  <c r="T212" i="61"/>
  <c r="T205" i="61"/>
  <c r="T194" i="61"/>
  <c r="T187" i="61"/>
  <c r="T176" i="61"/>
  <c r="T169" i="61"/>
  <c r="T158" i="61"/>
  <c r="T150" i="61"/>
  <c r="T139" i="61"/>
  <c r="T132" i="61"/>
  <c r="T125" i="61"/>
  <c r="T122" i="61"/>
  <c r="T119" i="61"/>
  <c r="T116" i="61"/>
  <c r="T113" i="61"/>
  <c r="T110" i="61"/>
  <c r="T107" i="61"/>
  <c r="T104" i="61"/>
  <c r="T101" i="61"/>
  <c r="T98" i="61"/>
  <c r="T95" i="61"/>
  <c r="T92" i="61"/>
  <c r="T89" i="61"/>
  <c r="T86" i="61"/>
  <c r="T83" i="61"/>
  <c r="T80" i="61"/>
  <c r="T77" i="61"/>
  <c r="T74" i="61"/>
  <c r="T71" i="61"/>
  <c r="T68" i="61"/>
  <c r="T65" i="61"/>
  <c r="T62" i="61"/>
  <c r="T59" i="61"/>
  <c r="T56" i="61"/>
  <c r="T53" i="61"/>
  <c r="T50" i="61"/>
  <c r="T47" i="61"/>
  <c r="T44" i="61"/>
  <c r="T41" i="61"/>
  <c r="T38" i="61"/>
  <c r="T35" i="61"/>
  <c r="T32" i="61"/>
  <c r="T29" i="61"/>
  <c r="T26" i="61"/>
  <c r="T23" i="61"/>
  <c r="T20" i="61"/>
  <c r="T17" i="61"/>
  <c r="T14" i="61"/>
  <c r="T11" i="61"/>
  <c r="Q32" i="59"/>
  <c r="Q29" i="59"/>
  <c r="Q26" i="59"/>
  <c r="Q23" i="59"/>
  <c r="Q19" i="59"/>
  <c r="Q16" i="59"/>
  <c r="Q13" i="59"/>
  <c r="Q10" i="59"/>
  <c r="K52" i="58"/>
  <c r="K44" i="58"/>
  <c r="K35" i="58"/>
  <c r="K27" i="58"/>
  <c r="K15" i="58"/>
  <c r="D30" i="88"/>
  <c r="D20" i="88"/>
  <c r="D11" i="88"/>
  <c r="Q348" i="78"/>
  <c r="Q343" i="78"/>
  <c r="Q276" i="78"/>
  <c r="Q271" i="78"/>
  <c r="Q183" i="78"/>
  <c r="Q178" i="78"/>
  <c r="Q92" i="78"/>
  <c r="Q88" i="78"/>
  <c r="Q33" i="78"/>
  <c r="J300" i="76"/>
  <c r="J296" i="76"/>
  <c r="J290" i="76"/>
  <c r="J265" i="76"/>
  <c r="J245" i="76"/>
  <c r="J241" i="76"/>
  <c r="J211" i="76"/>
  <c r="J190" i="76"/>
  <c r="J186" i="76"/>
  <c r="J181" i="76"/>
  <c r="J156" i="76"/>
  <c r="J136" i="76"/>
  <c r="J128" i="76"/>
  <c r="J114" i="76"/>
  <c r="J96" i="76"/>
  <c r="J78" i="76"/>
  <c r="J60" i="76"/>
  <c r="J56" i="76"/>
  <c r="J42" i="76"/>
  <c r="J24" i="76"/>
  <c r="K10" i="75"/>
  <c r="J242" i="73"/>
  <c r="J211" i="73"/>
  <c r="J207" i="73"/>
  <c r="J193" i="73"/>
  <c r="J175" i="73"/>
  <c r="J171" i="73"/>
  <c r="J157" i="73"/>
  <c r="J121" i="73"/>
  <c r="J103" i="73"/>
  <c r="J85" i="73"/>
  <c r="J64" i="73"/>
  <c r="J45" i="73"/>
  <c r="J41" i="73"/>
  <c r="J25" i="73"/>
  <c r="O24" i="69"/>
  <c r="J13" i="67"/>
  <c r="K16" i="66"/>
  <c r="K15" i="65"/>
  <c r="N15" i="64"/>
  <c r="M63" i="63"/>
  <c r="M45" i="63"/>
  <c r="M25" i="63"/>
  <c r="M14" i="63"/>
  <c r="N257" i="62"/>
  <c r="N238" i="62"/>
  <c r="N226" i="62"/>
  <c r="N219" i="62"/>
  <c r="N201" i="62"/>
  <c r="N191" i="62"/>
  <c r="N172" i="62"/>
  <c r="N165" i="62"/>
  <c r="N147" i="62"/>
  <c r="N136" i="62"/>
  <c r="N129" i="62"/>
  <c r="N118" i="62"/>
  <c r="N110" i="62"/>
  <c r="N99" i="62"/>
  <c r="N92" i="62"/>
  <c r="N81" i="62"/>
  <c r="N74" i="62"/>
  <c r="N63" i="62"/>
  <c r="N56" i="62"/>
  <c r="N44" i="62"/>
  <c r="N37" i="62"/>
  <c r="N26" i="62"/>
  <c r="N19" i="62"/>
  <c r="T216" i="61"/>
  <c r="T208" i="61"/>
  <c r="T197" i="61"/>
  <c r="T190" i="61"/>
  <c r="T179" i="61"/>
  <c r="T172" i="61"/>
  <c r="T161" i="61"/>
  <c r="T154" i="61"/>
  <c r="T142" i="61"/>
  <c r="T135" i="61"/>
  <c r="K51" i="58"/>
  <c r="K42" i="58"/>
  <c r="K34" i="58"/>
  <c r="K24" i="58"/>
  <c r="K14" i="58"/>
  <c r="D29" i="88"/>
  <c r="D19" i="88"/>
  <c r="Q315" i="78"/>
  <c r="Q310" i="78"/>
  <c r="Q280" i="78"/>
  <c r="Q265" i="78"/>
  <c r="Q229" i="78"/>
  <c r="Q225" i="78"/>
  <c r="Q150" i="78"/>
  <c r="Q146" i="78"/>
  <c r="Q121" i="78"/>
  <c r="Q116" i="78"/>
  <c r="Q67" i="78"/>
  <c r="Q62" i="78"/>
  <c r="J274" i="76"/>
  <c r="J269" i="76"/>
  <c r="J220" i="76"/>
  <c r="J215" i="76"/>
  <c r="J165" i="76"/>
  <c r="J160" i="76"/>
  <c r="J20" i="73"/>
  <c r="L37" i="72"/>
  <c r="L33" i="72"/>
  <c r="R28" i="71"/>
  <c r="R19" i="71"/>
  <c r="R10" i="71"/>
  <c r="O99" i="69"/>
  <c r="O90" i="69"/>
  <c r="O81" i="69"/>
  <c r="O72" i="69"/>
  <c r="O63" i="69"/>
  <c r="O54" i="69"/>
  <c r="O45" i="69"/>
  <c r="O36" i="69"/>
  <c r="O27" i="69"/>
  <c r="O20" i="69"/>
  <c r="O9" i="69"/>
  <c r="J9" i="67"/>
  <c r="K19" i="65"/>
  <c r="K11" i="65"/>
  <c r="M73" i="63"/>
  <c r="M66" i="63"/>
  <c r="M55" i="63"/>
  <c r="M48" i="63"/>
  <c r="M37" i="63"/>
  <c r="M29" i="63"/>
  <c r="M17" i="63"/>
  <c r="M10" i="63"/>
  <c r="N249" i="62"/>
  <c r="N241" i="62"/>
  <c r="N229" i="62"/>
  <c r="N222" i="62"/>
  <c r="N210" i="62"/>
  <c r="N246" i="62"/>
  <c r="N193" i="62"/>
  <c r="N187" i="62"/>
  <c r="N175" i="62"/>
  <c r="N168" i="62"/>
  <c r="N150" i="62"/>
  <c r="N139" i="62"/>
  <c r="N132" i="62"/>
  <c r="N121" i="62"/>
  <c r="N113" i="62"/>
  <c r="N102" i="62"/>
  <c r="N95" i="62"/>
  <c r="N84" i="62"/>
  <c r="N77" i="62"/>
  <c r="N59" i="62"/>
  <c r="N48" i="62"/>
  <c r="N40" i="62"/>
  <c r="N22" i="62"/>
  <c r="N11" i="62"/>
  <c r="T200" i="61"/>
  <c r="T193" i="61"/>
  <c r="T182" i="61"/>
  <c r="T175" i="61"/>
  <c r="T157" i="61"/>
  <c r="T145" i="61"/>
  <c r="T138" i="61"/>
  <c r="T127" i="61"/>
  <c r="T121" i="61"/>
  <c r="T118" i="61"/>
  <c r="T115" i="61"/>
  <c r="T109" i="61"/>
  <c r="T106" i="61"/>
  <c r="T100" i="61"/>
  <c r="T94" i="61"/>
  <c r="T91" i="61"/>
  <c r="T85" i="61"/>
  <c r="T82" i="61"/>
  <c r="T79" i="61"/>
  <c r="T73" i="61"/>
  <c r="T67" i="61"/>
  <c r="T64" i="61"/>
  <c r="T58" i="61"/>
  <c r="T55" i="61"/>
  <c r="T49" i="61"/>
  <c r="T43" i="61"/>
  <c r="T37" i="61"/>
  <c r="T31" i="61"/>
  <c r="T25" i="61"/>
  <c r="T22" i="61"/>
  <c r="T16" i="61"/>
  <c r="T13" i="61"/>
  <c r="T10" i="61"/>
  <c r="Q28" i="59"/>
  <c r="Q25" i="59"/>
  <c r="Q22" i="59"/>
  <c r="Q15" i="59"/>
  <c r="Q12" i="59"/>
  <c r="K50" i="58"/>
  <c r="K41" i="58"/>
  <c r="K32" i="58"/>
  <c r="K13" i="58"/>
  <c r="D27" i="88"/>
  <c r="Q357" i="78"/>
  <c r="Q319" i="78"/>
  <c r="Q243" i="78"/>
  <c r="Q192" i="78"/>
  <c r="Q154" i="78"/>
  <c r="Q125" i="78"/>
  <c r="Q100" i="78"/>
  <c r="Q95" i="78"/>
  <c r="Q91" i="78"/>
  <c r="Q71" i="78"/>
  <c r="Q40" i="78"/>
  <c r="Q36" i="78"/>
  <c r="J303" i="76"/>
  <c r="J299" i="76"/>
  <c r="J248" i="76"/>
  <c r="J193" i="76"/>
  <c r="J189" i="76"/>
  <c r="J139" i="76"/>
  <c r="J135" i="76"/>
  <c r="J117" i="76"/>
  <c r="J113" i="76"/>
  <c r="J99" i="76"/>
  <c r="J95" i="76"/>
  <c r="J81" i="76"/>
  <c r="J77" i="76"/>
  <c r="J59" i="76"/>
  <c r="J45" i="76"/>
  <c r="J27" i="76"/>
  <c r="K13" i="75"/>
  <c r="J245" i="73"/>
  <c r="J241" i="73"/>
  <c r="J210" i="73"/>
  <c r="J196" i="73"/>
  <c r="J178" i="73"/>
  <c r="J174" i="73"/>
  <c r="J160" i="73"/>
  <c r="J124" i="73"/>
  <c r="J120" i="73"/>
  <c r="J106" i="73"/>
  <c r="J88" i="73"/>
  <c r="J84" i="73"/>
  <c r="J68" i="73"/>
  <c r="J49" i="73"/>
  <c r="J44" i="73"/>
  <c r="J30" i="73"/>
  <c r="O23" i="69"/>
  <c r="O12" i="69"/>
  <c r="J12" i="67"/>
  <c r="K10" i="66"/>
  <c r="N10" i="64"/>
  <c r="M69" i="63"/>
  <c r="M58" i="63"/>
  <c r="M51" i="63"/>
  <c r="M32" i="63"/>
  <c r="M20" i="63"/>
  <c r="M13" i="63"/>
  <c r="N244" i="62"/>
  <c r="N232" i="62"/>
  <c r="Q228" i="78"/>
  <c r="J168" i="76"/>
  <c r="K18" i="65"/>
  <c r="N13" i="64"/>
  <c r="M36" i="63"/>
  <c r="M23" i="63"/>
  <c r="N228" i="62"/>
  <c r="N190" i="62"/>
  <c r="N174" i="62"/>
  <c r="N135" i="62"/>
  <c r="N120" i="62"/>
  <c r="N80" i="62"/>
  <c r="N65" i="62"/>
  <c r="N25" i="62"/>
  <c r="N10" i="62"/>
  <c r="T178" i="61"/>
  <c r="T163" i="61"/>
  <c r="T123" i="61"/>
  <c r="T114" i="61"/>
  <c r="T105" i="61"/>
  <c r="T96" i="61"/>
  <c r="T87" i="61"/>
  <c r="T78" i="61"/>
  <c r="T69" i="61"/>
  <c r="T60" i="61"/>
  <c r="T51" i="61"/>
  <c r="T42" i="61"/>
  <c r="T33" i="61"/>
  <c r="T24" i="61"/>
  <c r="T15" i="61"/>
  <c r="Q30" i="59"/>
  <c r="Q20" i="59"/>
  <c r="Q11" i="59"/>
  <c r="K46" i="58"/>
  <c r="K21" i="58"/>
  <c r="D14" i="88"/>
  <c r="T126" i="61"/>
  <c r="T90" i="61"/>
  <c r="T72" i="61"/>
  <c r="T63" i="61"/>
  <c r="T36" i="61"/>
  <c r="T18" i="61"/>
  <c r="Q24" i="59"/>
  <c r="Q14" i="59"/>
  <c r="O57" i="69"/>
  <c r="N17" i="62"/>
  <c r="T170" i="61"/>
  <c r="T130" i="61"/>
  <c r="K30" i="58"/>
  <c r="D26" i="88"/>
  <c r="Q201" i="78"/>
  <c r="Q196" i="78"/>
  <c r="Q25" i="78"/>
  <c r="J277" i="76"/>
  <c r="J15" i="67"/>
  <c r="K13" i="66"/>
  <c r="M54" i="63"/>
  <c r="M43" i="63"/>
  <c r="N248" i="62"/>
  <c r="N236" i="62"/>
  <c r="N225" i="62"/>
  <c r="N209" i="62"/>
  <c r="N171" i="62"/>
  <c r="N156" i="62"/>
  <c r="N117" i="62"/>
  <c r="N101" i="62"/>
  <c r="N62" i="62"/>
  <c r="N47" i="62"/>
  <c r="T215" i="61"/>
  <c r="T199" i="61"/>
  <c r="T160" i="61"/>
  <c r="T144" i="61"/>
  <c r="T120" i="61"/>
  <c r="T111" i="61"/>
  <c r="T102" i="61"/>
  <c r="T93" i="61"/>
  <c r="T84" i="61"/>
  <c r="T75" i="61"/>
  <c r="T66" i="61"/>
  <c r="T57" i="61"/>
  <c r="T48" i="61"/>
  <c r="T39" i="61"/>
  <c r="T30" i="61"/>
  <c r="T21" i="61"/>
  <c r="T12" i="61"/>
  <c r="Q27" i="59"/>
  <c r="Q17" i="59"/>
  <c r="K54" i="58"/>
  <c r="K29" i="58"/>
  <c r="D24" i="88"/>
  <c r="J223" i="76"/>
  <c r="J14" i="73"/>
  <c r="J9" i="73"/>
  <c r="R31" i="71"/>
  <c r="O93" i="69"/>
  <c r="O66" i="69"/>
  <c r="O39" i="69"/>
  <c r="N213" i="62"/>
  <c r="N199" i="62"/>
  <c r="N160" i="62"/>
  <c r="N145" i="62"/>
  <c r="N105" i="62"/>
  <c r="N90" i="62"/>
  <c r="N51" i="62"/>
  <c r="N35" i="62"/>
  <c r="T203" i="61"/>
  <c r="T188" i="61"/>
  <c r="T148" i="61"/>
  <c r="T133" i="61"/>
  <c r="K48" i="58"/>
  <c r="K22" i="58"/>
  <c r="D16" i="88"/>
  <c r="Q283" i="78"/>
  <c r="Q237" i="78"/>
  <c r="Q232" i="78"/>
  <c r="R38" i="71"/>
  <c r="R33" i="71"/>
  <c r="O102" i="69"/>
  <c r="O75" i="69"/>
  <c r="O48" i="69"/>
  <c r="N217" i="62"/>
  <c r="N178" i="62"/>
  <c r="N163" i="62"/>
  <c r="N124" i="62"/>
  <c r="N108" i="62"/>
  <c r="N69" i="62"/>
  <c r="N54" i="62"/>
  <c r="N14" i="62"/>
  <c r="T206" i="61"/>
  <c r="T167" i="61"/>
  <c r="T151" i="61"/>
  <c r="K39" i="58"/>
  <c r="K12" i="58"/>
  <c r="Q253" i="78"/>
  <c r="Q134" i="78"/>
  <c r="O26" i="69"/>
  <c r="O15" i="69"/>
  <c r="M72" i="63"/>
  <c r="M61" i="63"/>
  <c r="M16" i="63"/>
  <c r="N255" i="62"/>
  <c r="N206" i="62"/>
  <c r="N234" i="62"/>
  <c r="N153" i="62"/>
  <c r="N138" i="62"/>
  <c r="N98" i="62"/>
  <c r="N83" i="62"/>
  <c r="N43" i="62"/>
  <c r="N28" i="62"/>
  <c r="T196" i="61"/>
  <c r="T181" i="61"/>
  <c r="T141" i="61"/>
  <c r="T117" i="61"/>
  <c r="T108" i="61"/>
  <c r="T99" i="61"/>
  <c r="T81" i="61"/>
  <c r="T54" i="61"/>
  <c r="T45" i="61"/>
  <c r="T27" i="61"/>
  <c r="T9" i="61"/>
  <c r="K38" i="58"/>
  <c r="Q366" i="78"/>
  <c r="Q361" i="78"/>
  <c r="Q80" i="78"/>
  <c r="R13" i="71"/>
  <c r="O84" i="69"/>
  <c r="O30" i="69"/>
  <c r="N196" i="62"/>
  <c r="N181" i="62"/>
  <c r="N142" i="62"/>
  <c r="N127" i="62"/>
  <c r="N87" i="62"/>
  <c r="N72" i="62"/>
  <c r="N32" i="62"/>
  <c r="T185" i="61"/>
  <c r="K19" i="58"/>
  <c r="K9" i="58"/>
  <c r="K10" i="58"/>
  <c r="D10" i="88"/>
  <c r="K8" i="58"/>
  <c r="Q10" i="78"/>
  <c r="D9" i="88"/>
  <c r="Q13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31231]}"/>
    <s v="{[Medida].[Medida].&amp;[2]}"/>
    <s v="{[Keren].[Keren].[All]}"/>
    <s v="{[Cheshbon KM].[Hie Peilut].[Peilut 5].&amp;[Kod_Peilut_L5_172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<sst xmlns="http://schemas.openxmlformats.org/spreadsheetml/2006/main" count="15546" uniqueCount="3183">
  <si>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</si>
  <si>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</si>
  <si>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</si>
  <si>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</si>
  <si>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</si>
  <si>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</si>
  <si>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</si>
  <si>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</si>
  <si>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</si>
  <si>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</si>
  <si>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</si>
  <si>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</si>
  <si>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</si>
  <si>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</si>
  <si>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</si>
  <si>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</si>
  <si>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</si>
  <si>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</si>
  <si>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</si>
  <si>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</si>
  <si>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</si>
  <si>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</si>
  <si>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</si>
  <si>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</si>
  <si>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</si>
  <si>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</si>
  <si>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</si>
  <si>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</si>
  <si>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</si>
  <si>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</si>
  <si>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</si>
  <si>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</si>
  <si>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</si>
  <si>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</si>
  <si>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</si>
  <si>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</si>
  <si>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</si>
  <si>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</si>
  <si>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</si>
  <si>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</si>
  <si>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</si>
  <si>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</si>
  <si>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</si>
  <si>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</si>
  <si>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</si>
  <si>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</si>
  <si>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</si>
  <si>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</si>
  <si>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</si>
  <si>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</si>
  <si>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</si>
  <si>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</si>
  <si>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</si>
  <si>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</si>
  <si>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</si>
  <si>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</si>
  <si>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</si>
  <si>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</si>
  <si>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</si>
  <si>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</si>
  <si>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</si>
  <si>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</si>
  <si>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</si>
  <si>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</si>
  <si>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</si>
  <si>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</si>
  <si>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</si>
  <si>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</si>
  <si>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</si>
  <si>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</si>
  <si>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</si>
  <si>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</si>
  <si>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</si>
  <si>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</si>
  <si>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</si>
  <si>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</si>
  <si>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</si>
  <si>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</si>
  <si>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</si>
  <si>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</si>
  <si>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</si>
  <si>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</si>
  <si>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</si>
  <si>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</si>
  <si>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</si>
  <si>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</si>
  <si>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</si>
  <si>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</si>
  <si>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</si>
  <si>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</si>
  <si>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</si>
  <si>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</si>
  <si>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</si>
  <si>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</si>
  <si>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</si>
  <si>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</si>
  <si>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</si>
  <si>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</si>
  <si>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</si>
  <si>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</si>
  <si>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</si>
  <si>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</si>
  <si>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</si>
  <si>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</si>
  <si>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</si>
  <si>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</si>
  <si>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</si>
  <si>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</si>
  <si>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</si>
  <si>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</si>
  <si>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</si>
  <si>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</si>
  <si>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</si>
  <si>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</si>
  <si>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</si>
  <si>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</si>
  <si>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</si>
  <si>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</si>
  <si>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</si>
  <si>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</si>
  <si>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</si>
  <si>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</si>
  <si>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</si>
  <si>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</si>
  <si>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</si>
  <si>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</si>
  <si>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</si>
  <si>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</si>
  <si>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</si>
  <si>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</si>
  <si>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</si>
  <si>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</si>
  <si>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</si>
  <si>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</si>
  <si>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</si>
  <si>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</si>
  <si>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</si>
  <si>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</si>
  <si>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</si>
  <si>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</si>
  <si>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</si>
  <si>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</si>
  <si>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</si>
  <si>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</si>
  <si>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</si>
  <si>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</si>
  <si>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</si>
  <si>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</si>
  <si>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</si>
  <si>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</si>
  <si>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</si>
  <si>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</si>
  <si>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</si>
  <si>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</si>
  <si>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</si>
  <si>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</si>
  <si>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</si>
  <si>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</si>
  <si>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</si>
  <si>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</si>
  <si>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</si>
  <si>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</si>
  <si>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</si>
  <si>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</si>
  <si>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</si>
  <si>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</si>
  <si>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</si>
  <si>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</si>
  <si>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</si>
  <si>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</si>
  <si>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</si>
  <si>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</si>
  <si>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</si>
  <si>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</si>
  <si>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</si>
  <si>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</si>
  <si>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</si>
  <si>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</si>
  <si>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</si>
  <si>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</si>
  <si>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</si>
  <si>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</si>
  <si>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</si>
  <si>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</si>
  <si>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</si>
  <si>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</si>
  <si>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</si>
  <si>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</si>
  <si>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</si>
  <si>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</si>
  <si>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</si>
  <si>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</si>
  <si>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</si>
  <si>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</si>
  <si>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</si>
  <si>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</si>
  <si>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</si>
  <si>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</si>
  <si>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</si>
  <si>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</si>
  <si>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</si>
  <si>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</si>
  <si>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</si>
  <si>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</si>
  <si>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</si>
  <si>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</si>
  <si>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</si>
  <si>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</si>
  <si>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</si>
  <si>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</si>
  <si>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</si>
  <si>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</si>
  <si>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</si>
  <si>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</si>
  <si>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</si>
  <si>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</si>
  <si>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</si>
  <si>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</si>
  <si>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יוזמה קרן פנסיה לעצמאים בע"מ</t>
  </si>
  <si>
    <t>יוזמה קרן פנסיה לעצמאים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</si>
  <si>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</si>
  <si>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</si>
  <si>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</si>
  <si>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</si>
  <si>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</si>
  <si>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</si>
  <si>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</si>
  <si>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</si>
  <si>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</si>
  <si>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</si>
  <si>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</si>
  <si>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</si>
  <si>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</si>
  <si>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</si>
  <si>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</si>
  <si>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</si>
  <si>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</si>
  <si>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0142</t>
  </si>
  <si>
    <t>1125400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</si>
  <si>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</si>
  <si>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</si>
  <si>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</si>
  <si>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</si>
  <si>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</si>
  <si>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</si>
  <si>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</si>
  <si>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</si>
  <si>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</si>
  <si>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</si>
  <si>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0928</t>
  </si>
  <si>
    <t>1150879</t>
  </si>
  <si>
    <t>ממשל שקלית 1026</t>
  </si>
  <si>
    <t>1099456</t>
  </si>
  <si>
    <t>ממשל שקלית 1152</t>
  </si>
  <si>
    <t>1184076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</si>
  <si>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</si>
  <si>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</si>
  <si>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</si>
  <si>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</si>
  <si>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</si>
  <si>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</si>
  <si>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</si>
  <si>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</si>
  <si>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</si>
  <si>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</si>
  <si>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</si>
  <si>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</si>
  <si>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</si>
  <si>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</si>
  <si>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</si>
  <si>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</si>
  <si>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</si>
  <si>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</si>
  <si>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</si>
  <si>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</si>
  <si>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</si>
  <si>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</si>
  <si>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</si>
  <si>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</si>
  <si>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</si>
  <si>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</si>
  <si>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</si>
  <si>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</si>
  <si>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</si>
  <si>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</si>
  <si>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</si>
  <si>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</si>
  <si>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</si>
  <si>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</si>
  <si>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</si>
  <si>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</si>
  <si>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</si>
  <si>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</si>
  <si>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</si>
  <si>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</si>
  <si>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</si>
  <si>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</si>
  <si>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</si>
  <si>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</si>
  <si>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</si>
  <si>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</si>
  <si>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</si>
  <si>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</si>
  <si>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</si>
  <si>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</si>
  <si>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</si>
  <si>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</si>
  <si>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</si>
  <si>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</si>
  <si>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</si>
  <si>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</si>
  <si>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</si>
  <si>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</si>
  <si>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</si>
  <si>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</si>
  <si>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</si>
  <si>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</si>
  <si>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</si>
  <si>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</si>
  <si>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</si>
  <si>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</si>
  <si>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</si>
  <si>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</si>
  <si>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</si>
  <si>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</si>
  <si>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</si>
  <si>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</si>
  <si>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</si>
  <si>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</si>
  <si>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</si>
  <si>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</si>
  <si>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</si>
  <si>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</si>
  <si>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</si>
  <si>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</si>
  <si>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</si>
  <si>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</si>
  <si>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</si>
  <si>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</si>
  <si>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</si>
  <si>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</si>
  <si>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</si>
  <si>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</si>
  <si>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</si>
  <si>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</si>
  <si>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</si>
  <si>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</si>
  <si>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</si>
  <si>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</si>
  <si>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</si>
  <si>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</si>
  <si>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</si>
  <si>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</si>
  <si>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</si>
  <si>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</si>
  <si>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</si>
  <si>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</si>
  <si>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</si>
  <si>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</si>
  <si>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</si>
  <si>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</si>
  <si>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</si>
  <si>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</si>
  <si>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</si>
  <si>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</si>
  <si>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</si>
  <si>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</si>
  <si>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</si>
  <si>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</si>
  <si>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</si>
  <si>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</si>
  <si>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</si>
  <si>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</si>
  <si>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</si>
  <si>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</si>
  <si>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</si>
  <si>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</si>
  <si>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</si>
  <si>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</si>
  <si>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</si>
  <si>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</si>
  <si>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</si>
  <si>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</si>
  <si>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</si>
  <si>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</si>
  <si>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</si>
  <si>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</si>
  <si>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</si>
  <si>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</si>
  <si>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</si>
  <si>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</si>
  <si>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</si>
  <si>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</si>
  <si>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</si>
  <si>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</si>
  <si>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</si>
  <si>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</si>
  <si>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</si>
  <si>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</si>
  <si>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</si>
  <si>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</si>
  <si>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</si>
  <si>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</si>
  <si>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</si>
  <si>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</si>
  <si>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</si>
  <si>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</si>
  <si>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</si>
  <si>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</si>
  <si>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</si>
  <si>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</si>
  <si>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</si>
  <si>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</si>
  <si>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</si>
  <si>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</si>
  <si>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</si>
  <si>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</si>
  <si>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</si>
  <si>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</si>
  <si>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</si>
  <si>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</si>
  <si>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</si>
  <si>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</si>
  <si>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</si>
  <si>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</si>
  <si>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</si>
  <si>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</si>
  <si>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</si>
  <si>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</si>
  <si>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</si>
  <si>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</si>
  <si>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</si>
  <si>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</si>
  <si>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</si>
  <si>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</si>
  <si>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</si>
  <si>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</si>
  <si>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</si>
  <si>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</si>
  <si>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</si>
  <si>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</si>
  <si>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</si>
  <si>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</si>
  <si>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</si>
  <si>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</si>
  <si>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</si>
  <si>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</si>
  <si>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</si>
  <si>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</si>
  <si>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</si>
  <si>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</si>
  <si>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</si>
  <si>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</si>
  <si>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</si>
  <si>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</si>
  <si>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</si>
  <si>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</si>
  <si>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</si>
  <si>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</si>
  <si>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</si>
  <si>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</si>
  <si>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</si>
  <si>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</si>
  <si>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</si>
  <si>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</si>
  <si>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</si>
  <si>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</si>
  <si>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</si>
  <si>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</si>
  <si>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</si>
  <si>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</si>
  <si>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</si>
  <si>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</si>
  <si>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</si>
  <si>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</si>
  <si>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</si>
  <si>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</si>
  <si>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</si>
  <si>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</si>
  <si>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</si>
  <si>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</si>
  <si>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</si>
  <si>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</si>
  <si>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</si>
  <si>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</si>
  <si>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</si>
  <si>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</si>
  <si>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</si>
  <si>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</si>
  <si>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</si>
  <si>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</si>
  <si>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</si>
  <si>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</si>
  <si>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</si>
  <si>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</si>
  <si>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</si>
  <si>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</si>
  <si>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</si>
  <si>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</si>
  <si>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</si>
  <si>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</si>
  <si>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</si>
  <si>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</si>
  <si>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</si>
  <si>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</si>
  <si>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</si>
  <si>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</si>
  <si>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</si>
  <si>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</si>
  <si>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</si>
  <si>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</si>
  <si>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</si>
  <si>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</si>
  <si>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</si>
  <si>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</si>
  <si>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</si>
  <si>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</si>
  <si>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</si>
  <si>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</si>
  <si>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</si>
  <si>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</si>
  <si>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</si>
  <si>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</si>
  <si>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</si>
  <si>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</si>
  <si>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</si>
  <si>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</si>
  <si>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</si>
  <si>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</si>
  <si>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</si>
  <si>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</si>
  <si>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</si>
  <si>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</si>
  <si>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</si>
  <si>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</si>
  <si>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</si>
  <si>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</si>
  <si>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</si>
  <si>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</si>
  <si>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</si>
  <si>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</si>
  <si>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</si>
  <si>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</si>
  <si>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</si>
  <si>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</si>
  <si>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</si>
  <si>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</si>
  <si>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</si>
  <si>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</si>
  <si>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</si>
  <si>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</si>
  <si>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</si>
  <si>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</si>
  <si>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</si>
  <si>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</si>
  <si>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</si>
  <si>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</si>
  <si>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</si>
  <si>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</si>
  <si>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</si>
  <si>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</si>
  <si>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</si>
  <si>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</si>
  <si>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</si>
  <si>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</si>
  <si>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</si>
  <si>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</si>
  <si>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</si>
  <si>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</si>
  <si>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</si>
  <si>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</si>
  <si>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</si>
  <si>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</si>
  <si>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</si>
  <si>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</si>
  <si>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</si>
  <si>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</si>
  <si>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</si>
  <si>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</si>
  <si>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</si>
  <si>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</si>
  <si>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</si>
  <si>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</si>
  <si>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</si>
  <si>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</si>
  <si>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</si>
  <si>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</si>
  <si>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</si>
  <si>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</si>
  <si>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</si>
  <si>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</si>
  <si>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</si>
  <si>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</si>
  <si>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</si>
  <si>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</si>
  <si>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</si>
  <si>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</si>
  <si>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</si>
  <si>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</si>
  <si>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</si>
  <si>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</si>
  <si>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</si>
  <si>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</si>
  <si>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</si>
  <si>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</si>
  <si>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</si>
  <si>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</si>
  <si>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</si>
  <si>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</si>
  <si>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</si>
  <si>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</si>
  <si>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</si>
  <si>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</si>
  <si>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</si>
  <si>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</si>
  <si>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</si>
  <si>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</si>
  <si>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</si>
  <si>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</si>
  <si>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</si>
  <si>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</si>
  <si>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</si>
  <si>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</si>
  <si>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</si>
  <si>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</si>
  <si>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</si>
  <si>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</si>
  <si>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</si>
  <si>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</si>
  <si>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</si>
  <si>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</si>
  <si>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</si>
  <si>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</si>
  <si>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</si>
  <si>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</si>
  <si>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</si>
  <si>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</si>
  <si>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</si>
  <si>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</si>
  <si>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</si>
  <si>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</si>
  <si>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</si>
  <si>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</si>
  <si>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</si>
  <si>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</si>
  <si>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</si>
  <si>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</si>
  <si>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</si>
  <si>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</si>
  <si>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</si>
  <si>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</si>
  <si>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</si>
  <si>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</si>
  <si>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</si>
  <si>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</si>
  <si>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</si>
  <si>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</si>
  <si>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</si>
  <si>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</si>
  <si>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</si>
  <si>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</si>
  <si>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</si>
  <si>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</si>
  <si>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</si>
  <si>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</si>
  <si>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</si>
  <si>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</si>
  <si>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</si>
  <si>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</si>
  <si>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</si>
  <si>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</si>
  <si>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</si>
  <si>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</si>
  <si>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</si>
  <si>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</si>
  <si>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</si>
  <si>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</si>
  <si>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</si>
  <si>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</si>
  <si>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</si>
  <si>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</si>
  <si>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</si>
  <si>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</si>
  <si>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</si>
  <si>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</si>
  <si>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</si>
  <si>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</si>
  <si>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</si>
  <si>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</si>
  <si>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</si>
  <si>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</si>
  <si>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</si>
  <si>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</si>
  <si>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</si>
  <si>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</si>
  <si>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</si>
  <si>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</si>
  <si>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</si>
  <si>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</si>
  <si>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</si>
  <si>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</si>
  <si>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</si>
  <si>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</si>
  <si>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</si>
  <si>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</si>
  <si>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</si>
  <si>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</si>
  <si>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</si>
  <si>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</si>
  <si>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</si>
  <si>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</si>
  <si>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</si>
  <si>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</si>
  <si>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</si>
  <si>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</si>
  <si>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</si>
  <si>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</si>
  <si>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</si>
  <si>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</si>
  <si>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</si>
  <si>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</si>
  <si>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</si>
  <si>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</si>
  <si>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</si>
  <si>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</si>
  <si>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</si>
  <si>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</si>
  <si>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</si>
  <si>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</si>
  <si>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</si>
  <si>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</si>
  <si>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</si>
  <si>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</si>
  <si>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</si>
  <si>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</si>
  <si>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</si>
  <si>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</si>
  <si>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</si>
  <si>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</si>
  <si>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</si>
  <si>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</si>
  <si>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</si>
  <si>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</si>
  <si>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</si>
  <si>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</si>
  <si>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</si>
  <si>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</si>
  <si>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</si>
  <si>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</si>
  <si>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</si>
  <si>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</si>
  <si>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</si>
  <si>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</si>
  <si>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</si>
  <si>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</si>
  <si>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</si>
  <si>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</si>
  <si>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</si>
  <si>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</si>
  <si>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</si>
  <si>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</si>
  <si>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</si>
  <si>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</si>
  <si>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</si>
  <si>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520027830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</si>
  <si>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</si>
  <si>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</si>
  <si>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</si>
  <si>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</si>
  <si>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</si>
  <si>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</si>
  <si>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</si>
  <si>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</si>
  <si>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</si>
  <si>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</si>
  <si>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</si>
  <si>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</si>
  <si>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</si>
  <si>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</si>
  <si>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</si>
  <si>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</si>
  <si>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</si>
  <si>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</si>
  <si>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</si>
  <si>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</si>
  <si>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</si>
  <si>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</si>
  <si>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</si>
  <si>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</si>
  <si>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</si>
  <si>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</si>
  <si>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</si>
  <si>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</si>
  <si>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</si>
  <si>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</si>
  <si>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</si>
  <si>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</si>
  <si>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</si>
  <si>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</si>
  <si>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</si>
  <si>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</si>
  <si>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</si>
  <si>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</si>
  <si>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</si>
  <si>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</si>
  <si>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</si>
  <si>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</si>
  <si>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</si>
  <si>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</si>
  <si>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</si>
  <si>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</si>
  <si>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</si>
  <si>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</si>
  <si>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</si>
  <si>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</si>
  <si>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</si>
  <si>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</si>
  <si>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</si>
  <si>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</si>
  <si>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</si>
  <si>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</si>
  <si>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</si>
  <si>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</si>
  <si>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</si>
  <si>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</si>
  <si>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</si>
  <si>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</si>
  <si>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</si>
  <si>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</si>
  <si>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</si>
  <si>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</si>
  <si>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</si>
  <si>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</si>
  <si>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</si>
  <si>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</si>
  <si>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</si>
  <si>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</si>
  <si>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</si>
  <si>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</si>
  <si>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</si>
  <si>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</si>
  <si>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</si>
  <si>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</si>
  <si>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</si>
  <si>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</si>
  <si>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</si>
  <si>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</si>
  <si>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</si>
  <si>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</si>
  <si>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</si>
  <si>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</si>
  <si>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</si>
  <si>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</si>
  <si>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</si>
  <si>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</si>
  <si>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</si>
  <si>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</si>
  <si>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</si>
  <si>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</si>
  <si>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</si>
  <si>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</si>
  <si>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</si>
  <si>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</si>
  <si>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</si>
  <si>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</si>
  <si>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</si>
  <si>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</si>
  <si>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</si>
  <si>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</si>
  <si>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</si>
  <si>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</si>
  <si>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</si>
  <si>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</si>
  <si>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</si>
  <si>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</si>
  <si>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</si>
  <si>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</si>
  <si>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</si>
  <si>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</si>
  <si>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</si>
  <si>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</si>
  <si>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</si>
  <si>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</si>
  <si>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</si>
  <si>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</si>
  <si>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</si>
  <si>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</si>
  <si>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</si>
  <si>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</si>
  <si>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</si>
  <si>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</si>
  <si>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</si>
  <si>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</si>
  <si>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</si>
  <si>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</si>
  <si>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</si>
  <si>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</si>
  <si>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</si>
  <si>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</si>
  <si>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</si>
  <si>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</si>
  <si>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</si>
  <si>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</si>
  <si>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</si>
  <si>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</si>
  <si>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</si>
  <si>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</si>
  <si>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</si>
  <si>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</si>
  <si>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</si>
  <si>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</si>
  <si>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</si>
  <si>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</si>
  <si>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</si>
  <si>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</si>
  <si>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</si>
  <si>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</si>
  <si>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</si>
  <si>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</si>
  <si>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</si>
  <si>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</si>
  <si>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</si>
  <si>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</si>
  <si>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</si>
  <si>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</si>
  <si>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</si>
  <si>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</si>
  <si>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</si>
  <si>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</si>
  <si>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</si>
  <si>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</si>
  <si>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</si>
  <si>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</si>
  <si>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</si>
  <si>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</si>
  <si>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</si>
  <si>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</si>
  <si>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</si>
  <si>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</si>
  <si>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</si>
  <si>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</si>
  <si>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</si>
  <si>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</si>
  <si>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</si>
  <si>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</si>
  <si>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</si>
  <si>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</si>
  <si>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</si>
  <si>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</si>
  <si>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</si>
  <si>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</si>
  <si>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</si>
  <si>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</si>
  <si>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</si>
  <si>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</si>
  <si>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</si>
  <si>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</si>
  <si>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</si>
  <si>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</si>
  <si>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</si>
  <si>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</si>
  <si>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</si>
  <si>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</si>
  <si>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</si>
  <si>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</si>
  <si>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</si>
  <si>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</si>
  <si>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</si>
  <si>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</si>
  <si>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</si>
  <si>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</si>
  <si>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</si>
  <si>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</si>
  <si>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</si>
  <si>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</si>
  <si>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</si>
  <si>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</si>
  <si>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</si>
  <si>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</si>
  <si>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</si>
  <si>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</si>
  <si>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</si>
  <si>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</si>
  <si>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</si>
  <si>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</si>
  <si>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</si>
  <si>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</si>
  <si>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</si>
  <si>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</si>
  <si>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</si>
  <si>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</si>
  <si>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</si>
  <si>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</si>
  <si>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</si>
  <si>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</si>
  <si>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</si>
  <si>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</si>
  <si>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</si>
  <si>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</si>
  <si>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</si>
  <si>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</si>
  <si>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</si>
  <si>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</si>
  <si>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</si>
  <si>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</si>
  <si>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</si>
  <si>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</si>
  <si>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</si>
  <si>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</si>
  <si>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</si>
  <si>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</si>
  <si>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</si>
  <si>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</si>
  <si>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</si>
  <si>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</si>
  <si>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</si>
  <si>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</si>
  <si>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</si>
  <si>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</si>
  <si>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</si>
  <si>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</si>
  <si>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</si>
  <si>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</si>
  <si>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</si>
  <si>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</si>
  <si>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</si>
  <si>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</si>
  <si>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</si>
  <si>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</si>
  <si>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</si>
  <si>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</si>
  <si>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</si>
  <si>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</si>
  <si>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</si>
  <si>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</si>
  <si>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</si>
  <si>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</si>
  <si>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</si>
  <si>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</si>
  <si>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</si>
  <si>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</si>
  <si>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</si>
  <si>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</si>
  <si>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</si>
  <si>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</si>
  <si>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</si>
  <si>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</si>
  <si>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</si>
  <si>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</si>
  <si>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</si>
  <si>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</si>
  <si>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</si>
  <si>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</si>
  <si>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</si>
  <si>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</si>
  <si>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</si>
  <si>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</si>
  <si>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</si>
  <si>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</si>
  <si>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</si>
  <si>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</si>
  <si>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</si>
  <si>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</si>
  <si>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</si>
  <si>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</si>
  <si>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</si>
  <si>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</si>
  <si>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</si>
  <si>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</si>
  <si>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</si>
  <si>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</si>
  <si>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</si>
  <si>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</si>
  <si>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</si>
  <si>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</si>
  <si>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</si>
  <si>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</si>
  <si>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</si>
  <si>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</si>
  <si>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</si>
  <si>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</si>
  <si>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</si>
  <si>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</si>
  <si>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</si>
  <si>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</si>
  <si>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</si>
  <si>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</si>
  <si>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</si>
  <si>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</si>
  <si>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</si>
  <si>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</si>
  <si>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</si>
  <si>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</si>
  <si>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</si>
  <si>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</si>
  <si>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</si>
  <si>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</si>
  <si>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</si>
  <si>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</si>
  <si>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</si>
  <si>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</si>
  <si>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</si>
  <si>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</si>
  <si>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</si>
  <si>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</si>
  <si>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</si>
  <si>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</si>
  <si>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</si>
  <si>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</si>
  <si>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</si>
  <si>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</si>
  <si>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</si>
  <si>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</si>
  <si>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</si>
  <si>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</si>
  <si>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</si>
  <si>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</si>
  <si>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</si>
  <si>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</si>
  <si>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</si>
  <si>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</si>
  <si>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</si>
  <si>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</si>
  <si>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</si>
  <si>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</si>
  <si>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</si>
  <si>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</si>
  <si>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</si>
  <si>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</si>
  <si>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</si>
  <si>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</si>
  <si>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</si>
  <si>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</si>
  <si>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</si>
  <si>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</si>
  <si>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</si>
  <si>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</si>
  <si>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</si>
  <si>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</si>
  <si>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</si>
  <si>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</si>
  <si>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</si>
  <si>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</si>
  <si>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</si>
  <si>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</si>
  <si>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</si>
  <si>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</si>
  <si>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</si>
  <si>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</si>
  <si>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</si>
  <si>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</si>
  <si>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</si>
  <si>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</si>
  <si>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</si>
  <si>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</si>
  <si>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</si>
  <si>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</si>
  <si>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</si>
  <si>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</si>
  <si>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</si>
  <si>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</si>
  <si>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</si>
  <si>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</si>
  <si>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</si>
  <si>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</si>
  <si>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</si>
  <si>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</si>
  <si>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</si>
  <si>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</si>
  <si>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</si>
  <si>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</si>
  <si>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</si>
  <si>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</si>
  <si>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</si>
  <si>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</si>
  <si>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</si>
  <si>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</si>
  <si>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</si>
  <si>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</si>
  <si>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</si>
  <si>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</si>
  <si>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</si>
  <si>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</si>
  <si>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</si>
  <si>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</si>
  <si>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</si>
  <si>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</si>
  <si>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</si>
  <si>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</si>
  <si>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</si>
  <si>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</si>
  <si>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</si>
  <si>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</si>
  <si>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</si>
  <si>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</si>
  <si>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</si>
  <si>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</si>
  <si>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</si>
  <si>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</si>
  <si>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</si>
  <si>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</si>
  <si>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</si>
  <si>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</si>
  <si>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</si>
  <si>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</si>
  <si>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</si>
  <si>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</si>
  <si>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</si>
  <si>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</si>
  <si>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</si>
  <si>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</si>
  <si>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</si>
  <si>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</si>
  <si>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</si>
  <si>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</si>
  <si>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</si>
  <si>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</si>
  <si>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</si>
  <si>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</si>
  <si>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</si>
  <si>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</si>
  <si>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</si>
  <si>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</si>
  <si>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</si>
  <si>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</si>
  <si>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</si>
  <si>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</si>
  <si>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</si>
  <si>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</si>
  <si>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</si>
  <si>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</si>
  <si>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</si>
  <si>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</si>
  <si>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</si>
  <si>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</si>
  <si>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</si>
  <si>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</si>
  <si>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</si>
  <si>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Technology Hardware, Storage &amp; Peripherals</t>
  </si>
  <si>
    <t>BRENMILLER ENERGY LTD</t>
  </si>
  <si>
    <t>IL0012008152</t>
  </si>
  <si>
    <t>514720374</t>
  </si>
  <si>
    <t>Electrical Equipment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</si>
  <si>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</si>
  <si>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</si>
  <si>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</si>
  <si>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</si>
  <si>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</si>
  <si>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</si>
  <si>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</si>
  <si>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</si>
  <si>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</si>
  <si>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Software</t>
  </si>
  <si>
    <t>ELBIT SYSTEMS LTD</t>
  </si>
  <si>
    <t>IL0010811243</t>
  </si>
  <si>
    <t>Aerospace &amp; Defense</t>
  </si>
  <si>
    <t>ENERGEAN OIL &amp; GAS*</t>
  </si>
  <si>
    <t>GB00BG12Y042</t>
  </si>
  <si>
    <t>ENLIGHT*</t>
  </si>
  <si>
    <t>IL0007200111</t>
  </si>
  <si>
    <t>Independent Power and Renewabl</t>
  </si>
  <si>
    <t>FIVERR INTERNATIONAL LTD</t>
  </si>
  <si>
    <t>IL0011582033</t>
  </si>
  <si>
    <t>NYSE</t>
  </si>
  <si>
    <t>514440874</t>
  </si>
  <si>
    <t>Professional Services</t>
  </si>
  <si>
    <t>GLOBAL E ONLINE LTD</t>
  </si>
  <si>
    <t>IL0011741688</t>
  </si>
  <si>
    <t>514889534</t>
  </si>
  <si>
    <t>Retail REITs</t>
  </si>
  <si>
    <t>INMODE LTD</t>
  </si>
  <si>
    <t>IL0011595993</t>
  </si>
  <si>
    <t>514073618</t>
  </si>
  <si>
    <t>Health Care Equipment &amp; Supplies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</si>
  <si>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</si>
  <si>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</si>
  <si>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</si>
  <si>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</si>
  <si>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</si>
  <si>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</si>
  <si>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</si>
  <si>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</si>
  <si>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</si>
  <si>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Machinery</t>
  </si>
  <si>
    <t>MOBILEYE NV</t>
  </si>
  <si>
    <t>US60741F1049</t>
  </si>
  <si>
    <t>560030876</t>
  </si>
  <si>
    <t>Automobiles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</si>
  <si>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</si>
  <si>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</si>
  <si>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</si>
  <si>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</si>
  <si>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</si>
  <si>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</si>
  <si>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</si>
  <si>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</si>
  <si>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</si>
  <si>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</si>
  <si>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</si>
  <si>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</si>
  <si>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</si>
  <si>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</si>
  <si>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</si>
  <si>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</si>
  <si>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</si>
  <si>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</si>
  <si>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</si>
  <si>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</si>
  <si>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</si>
  <si>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</si>
  <si>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</si>
  <si>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</si>
  <si>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</si>
  <si>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</si>
  <si>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</si>
  <si>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</si>
  <si>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</si>
  <si>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</si>
  <si>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</si>
  <si>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</si>
  <si>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</si>
  <si>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</si>
  <si>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</si>
  <si>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</si>
  <si>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</si>
  <si>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</si>
  <si>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</si>
  <si>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</si>
  <si>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Marine Transportation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</si>
  <si>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</si>
  <si>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</si>
  <si>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</si>
  <si>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</si>
  <si>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</si>
  <si>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</si>
  <si>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</si>
  <si>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</si>
  <si>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</si>
  <si>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</si>
  <si>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</si>
  <si>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</si>
  <si>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</si>
  <si>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</si>
  <si>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</si>
  <si>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</si>
  <si>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</si>
  <si>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</si>
  <si>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</si>
  <si>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</si>
  <si>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</si>
  <si>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</si>
  <si>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</si>
  <si>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</si>
  <si>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</si>
  <si>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</si>
  <si>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</si>
  <si>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</si>
  <si>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</si>
  <si>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</si>
  <si>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</si>
  <si>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</si>
  <si>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</si>
  <si>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</si>
  <si>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</si>
  <si>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</si>
  <si>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</si>
  <si>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</si>
  <si>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</si>
  <si>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</si>
  <si>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</si>
  <si>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</si>
  <si>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</si>
  <si>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</si>
  <si>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</si>
  <si>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</si>
  <si>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</si>
  <si>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</si>
  <si>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</si>
  <si>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</si>
  <si>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</si>
  <si>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</si>
  <si>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</si>
  <si>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</si>
  <si>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</si>
  <si>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</si>
  <si>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</si>
  <si>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</si>
  <si>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</si>
  <si>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</si>
  <si>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</si>
  <si>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</si>
  <si>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</si>
  <si>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</si>
  <si>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</si>
  <si>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</si>
  <si>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</si>
  <si>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</si>
  <si>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</si>
  <si>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</si>
  <si>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</si>
  <si>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</si>
  <si>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</si>
  <si>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</si>
  <si>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</si>
  <si>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</si>
  <si>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</si>
  <si>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</si>
  <si>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</si>
  <si>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</si>
  <si>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</si>
  <si>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</si>
  <si>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</si>
  <si>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</si>
  <si>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</si>
  <si>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</si>
  <si>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</si>
  <si>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</si>
  <si>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</si>
  <si>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</si>
  <si>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</si>
  <si>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</si>
  <si>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</si>
  <si>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</si>
  <si>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</si>
  <si>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</si>
  <si>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</si>
  <si>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</si>
  <si>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</si>
  <si>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</si>
  <si>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</si>
  <si>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</si>
  <si>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</si>
  <si>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</si>
  <si>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</si>
  <si>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</si>
  <si>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</si>
  <si>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</si>
  <si>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</si>
  <si>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</si>
  <si>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</si>
  <si>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</si>
  <si>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</si>
  <si>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</si>
  <si>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</si>
  <si>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</si>
  <si>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</si>
  <si>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</si>
  <si>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</si>
  <si>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</si>
  <si>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</si>
  <si>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</si>
  <si>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</si>
  <si>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</si>
  <si>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</si>
  <si>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</si>
  <si>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</si>
  <si>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</si>
  <si>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</si>
  <si>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</si>
  <si>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</si>
  <si>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</si>
  <si>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</si>
  <si>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</si>
  <si>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</si>
  <si>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</si>
  <si>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</si>
  <si>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</si>
  <si>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</si>
  <si>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</si>
  <si>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</si>
  <si>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</si>
  <si>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</si>
  <si>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</si>
  <si>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</si>
  <si>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</si>
  <si>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</si>
  <si>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</si>
  <si>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</si>
  <si>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</si>
  <si>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</si>
  <si>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</si>
  <si>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</si>
  <si>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</si>
  <si>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</si>
  <si>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</si>
  <si>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</si>
  <si>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</si>
  <si>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</si>
  <si>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</si>
  <si>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</si>
  <si>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</si>
  <si>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</si>
  <si>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</si>
  <si>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</si>
  <si>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</si>
  <si>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</si>
  <si>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</si>
  <si>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</si>
  <si>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</si>
  <si>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</si>
  <si>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</si>
  <si>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</si>
  <si>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</si>
  <si>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</si>
  <si>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</si>
  <si>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</si>
  <si>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</si>
  <si>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</si>
  <si>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</si>
  <si>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</si>
  <si>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</si>
  <si>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</si>
  <si>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</si>
  <si>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</si>
  <si>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</si>
  <si>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</si>
  <si>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</si>
  <si>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</si>
  <si>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</si>
  <si>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</si>
  <si>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</si>
  <si>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</si>
  <si>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</si>
  <si>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</si>
  <si>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</si>
  <si>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</si>
  <si>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</si>
  <si>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</si>
  <si>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</si>
  <si>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</si>
  <si>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</si>
  <si>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</si>
  <si>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</si>
  <si>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</si>
  <si>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</si>
  <si>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</si>
  <si>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</si>
  <si>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</si>
  <si>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</si>
  <si>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</si>
  <si>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</si>
  <si>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</si>
  <si>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</si>
  <si>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</si>
  <si>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</si>
  <si>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</si>
  <si>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</si>
  <si>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</si>
  <si>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</si>
  <si>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</si>
  <si>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</si>
  <si>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</si>
  <si>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</si>
  <si>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</si>
  <si>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</si>
  <si>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</si>
  <si>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</si>
  <si>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</si>
  <si>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</si>
  <si>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</si>
  <si>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</si>
  <si>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</si>
  <si>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</si>
  <si>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</si>
  <si>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</si>
  <si>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</si>
  <si>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</si>
  <si>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</si>
  <si>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</si>
  <si>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</si>
  <si>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</si>
  <si>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</si>
  <si>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ערד   4.8%   סדרה  8751  2024</t>
  </si>
  <si>
    <t>8287518</t>
  </si>
  <si>
    <t>ערד 8790 2027 4.8%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</si>
  <si>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</si>
  <si>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</si>
  <si>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</si>
  <si>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</si>
  <si>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</si>
  <si>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</si>
  <si>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</si>
  <si>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</si>
  <si>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</si>
  <si>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</si>
  <si>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</si>
  <si>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</si>
  <si>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</si>
  <si>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</si>
  <si>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</si>
  <si>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</si>
  <si>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</si>
  <si>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</si>
  <si>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</si>
  <si>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</si>
  <si>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</si>
  <si>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</si>
  <si>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</si>
  <si>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</si>
  <si>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</si>
  <si>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</si>
  <si>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</si>
  <si>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</si>
  <si>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</si>
  <si>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</si>
  <si>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</si>
  <si>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</si>
  <si>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</si>
  <si>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</si>
  <si>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</si>
  <si>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</si>
  <si>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</si>
  <si>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</si>
  <si>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</si>
  <si>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</si>
  <si>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</si>
  <si>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</si>
  <si>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</si>
  <si>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</si>
  <si>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</si>
  <si>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</si>
  <si>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</si>
  <si>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</si>
  <si>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</si>
  <si>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</si>
  <si>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</si>
  <si>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</si>
  <si>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</si>
  <si>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</si>
  <si>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</si>
  <si>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</si>
  <si>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</si>
  <si>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</si>
  <si>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</si>
  <si>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</si>
  <si>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</si>
  <si>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</si>
  <si>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</si>
  <si>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</si>
  <si>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</si>
  <si>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</si>
  <si>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</si>
  <si>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</si>
  <si>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</si>
  <si>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</si>
  <si>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</si>
  <si>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</si>
  <si>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</si>
  <si>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</si>
  <si>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</si>
  <si>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</si>
  <si>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</si>
  <si>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</si>
  <si>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</si>
  <si>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</si>
  <si>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</si>
  <si>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</si>
  <si>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</si>
  <si>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</si>
  <si>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</si>
  <si>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</si>
  <si>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</si>
  <si>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</si>
  <si>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</si>
  <si>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</si>
  <si>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</si>
  <si>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</si>
  <si>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</si>
  <si>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</si>
  <si>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</si>
  <si>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</si>
  <si>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</si>
  <si>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</si>
  <si>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</si>
  <si>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</si>
  <si>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</si>
  <si>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</si>
  <si>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</si>
  <si>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</si>
  <si>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</si>
  <si>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</si>
  <si>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</si>
  <si>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</si>
  <si>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</si>
  <si>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</si>
  <si>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</si>
  <si>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</si>
  <si>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8861</t>
  </si>
  <si>
    <t>88610000</t>
  </si>
  <si>
    <t>ערד 8862</t>
  </si>
  <si>
    <t>88620000</t>
  </si>
  <si>
    <t>ערד 8863</t>
  </si>
  <si>
    <t>88630000</t>
  </si>
  <si>
    <t>ערד 8865</t>
  </si>
  <si>
    <t>88650000</t>
  </si>
  <si>
    <t>ערד 8866</t>
  </si>
  <si>
    <t>88660000</t>
  </si>
  <si>
    <t>ערד 8867</t>
  </si>
  <si>
    <t>88670000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</si>
  <si>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</si>
  <si>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</si>
  <si>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</si>
  <si>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</si>
  <si>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</si>
  <si>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</si>
  <si>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</si>
  <si>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</si>
  <si>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</si>
  <si>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</si>
  <si>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</si>
  <si>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</si>
  <si>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</si>
  <si>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</si>
  <si>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</si>
  <si>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</si>
  <si>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</si>
  <si>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</si>
  <si>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</si>
  <si>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</si>
  <si>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</si>
  <si>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</si>
  <si>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</si>
  <si>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</si>
  <si>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</si>
  <si>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</si>
  <si>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</si>
  <si>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</si>
  <si>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</si>
  <si>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</si>
  <si>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</si>
  <si>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</si>
  <si>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</si>
  <si>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</si>
  <si>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</si>
  <si>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</si>
  <si>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</si>
  <si>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</si>
  <si>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</si>
  <si>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</si>
  <si>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</si>
  <si>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</si>
  <si>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</si>
  <si>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</si>
  <si>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</si>
  <si>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</si>
  <si>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</si>
  <si>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</si>
  <si>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</si>
  <si>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</si>
  <si>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</si>
  <si>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</si>
  <si>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</si>
  <si>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</si>
  <si>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סדרה 2024  8760  4.8%</t>
  </si>
  <si>
    <t>8287609</t>
  </si>
  <si>
    <t>ערד סדרה 8789 2027 4.8%</t>
  </si>
  <si>
    <t>87890</t>
  </si>
  <si>
    <t>ערד סדרה 8810 2029 4.8%</t>
  </si>
  <si>
    <t>71121438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</si>
  <si>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</si>
  <si>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</si>
  <si>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</si>
  <si>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</si>
  <si>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</si>
  <si>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</si>
  <si>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</si>
  <si>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</si>
  <si>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</si>
  <si>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</si>
  <si>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</si>
  <si>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</si>
  <si>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</si>
  <si>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</si>
  <si>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</si>
  <si>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</si>
  <si>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</si>
  <si>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</si>
  <si>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</si>
  <si>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</si>
  <si>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</si>
  <si>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</si>
  <si>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</si>
  <si>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</si>
  <si>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</si>
  <si>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</si>
  <si>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</si>
  <si>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</si>
  <si>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</si>
  <si>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</si>
  <si>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</si>
  <si>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</si>
  <si>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</si>
  <si>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</si>
  <si>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</si>
  <si>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</si>
  <si>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</si>
  <si>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</si>
  <si>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</si>
  <si>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</si>
  <si>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</si>
  <si>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</si>
  <si>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</si>
  <si>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</si>
  <si>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</si>
  <si>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</si>
  <si>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</si>
  <si>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</si>
  <si>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</si>
  <si>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</si>
  <si>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Baa3</t>
  </si>
  <si>
    <t>Moodys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</si>
  <si>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</si>
  <si>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</si>
  <si>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</si>
  <si>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</si>
  <si>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</si>
  <si>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</si>
  <si>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</si>
  <si>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</si>
  <si>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</si>
  <si>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</si>
  <si>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</si>
  <si>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</si>
  <si>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</si>
  <si>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</si>
  <si>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</si>
  <si>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</si>
  <si>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</si>
  <si>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</si>
  <si>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</si>
  <si>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</si>
  <si>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</si>
  <si>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</si>
  <si>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</si>
  <si>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</si>
  <si>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</si>
  <si>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</si>
  <si>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</si>
  <si>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</si>
  <si>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</si>
  <si>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</si>
  <si>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</si>
  <si>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</si>
  <si>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</si>
  <si>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</si>
  <si>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</si>
  <si>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</si>
  <si>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אקוויטי</t>
  </si>
  <si>
    <t>540278835</t>
  </si>
  <si>
    <t>פרויקט תענך   הלוואת בעלים</t>
  </si>
  <si>
    <t>תביעה יצוגית טבע</t>
  </si>
  <si>
    <t>NORDIC POWER 2*</t>
  </si>
  <si>
    <t>NORDIC POWER 3*</t>
  </si>
  <si>
    <t>NORDIC POWER 4*</t>
  </si>
  <si>
    <t>OHA Private Credit Advisors</t>
  </si>
  <si>
    <t>ORDH</t>
  </si>
  <si>
    <t>SPVNI 2 Next 2021 LP</t>
  </si>
  <si>
    <t>Insurance</t>
  </si>
  <si>
    <t>Sunbit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</si>
  <si>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</si>
  <si>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</si>
  <si>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</si>
  <si>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</si>
  <si>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</si>
  <si>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</si>
  <si>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</si>
  <si>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Cobra Investments L.P</t>
  </si>
  <si>
    <t>Greenfield Partners II L.P</t>
  </si>
  <si>
    <t>Orbimed Israel Partners II LP</t>
  </si>
  <si>
    <t>Stage One Venture Capital Fund IV</t>
  </si>
  <si>
    <t>StageOne S.P.V R.S</t>
  </si>
  <si>
    <t>Noked Long L.P</t>
  </si>
  <si>
    <t>992880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</si>
  <si>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</si>
  <si>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</si>
  <si>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</si>
  <si>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</si>
  <si>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</si>
  <si>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</si>
  <si>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Fortissimo Partners VI</t>
  </si>
  <si>
    <t>Kedma Capital III</t>
  </si>
  <si>
    <t>Noy 4 Infrastructure and energy</t>
  </si>
  <si>
    <t>Panorays. Ltd (ISR)</t>
  </si>
  <si>
    <t>Pitango Venture Capital Fund VIII, L.P.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</si>
  <si>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</si>
  <si>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</si>
  <si>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</si>
  <si>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</si>
  <si>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</si>
  <si>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</si>
  <si>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</si>
  <si>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</si>
  <si>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</si>
  <si>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</si>
  <si>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</si>
  <si>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</si>
  <si>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</si>
  <si>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</si>
  <si>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</si>
  <si>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</si>
  <si>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</si>
  <si>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</si>
  <si>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</si>
  <si>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</si>
  <si>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</si>
  <si>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</si>
  <si>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</si>
  <si>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</si>
  <si>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</si>
  <si>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</si>
  <si>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</si>
  <si>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</si>
  <si>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</si>
  <si>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</si>
  <si>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</si>
  <si>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</si>
  <si>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</si>
  <si>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Waterton Residential P V XIII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</si>
  <si>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</si>
  <si>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</si>
  <si>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</si>
  <si>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</si>
  <si>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</si>
  <si>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</si>
  <si>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</si>
  <si>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</si>
  <si>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</si>
  <si>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</si>
  <si>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Andreessen Horowitz Fund VII, L.P.</t>
  </si>
  <si>
    <t>Andreessen Horowitz LSV Fund II, L.P.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</si>
  <si>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</si>
  <si>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</si>
  <si>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</si>
  <si>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</si>
  <si>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</si>
  <si>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</si>
  <si>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</si>
  <si>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Ardonagh*</t>
  </si>
  <si>
    <t>Ares Capital Europe VI</t>
  </si>
  <si>
    <t>Ares Private Capital Solutions II*</t>
  </si>
  <si>
    <t>Artemis*</t>
  </si>
  <si>
    <t>Astorg VII</t>
  </si>
  <si>
    <t>Astorg VIII</t>
  </si>
  <si>
    <t>Audax Direct Lending Solutions Fund II</t>
  </si>
  <si>
    <t>BCP V Brand Co Invest LP</t>
  </si>
  <si>
    <t>BCP V DEXKO CO INVEST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</si>
  <si>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</si>
  <si>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</si>
  <si>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</si>
  <si>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</si>
  <si>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</si>
  <si>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</si>
  <si>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</si>
  <si>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</si>
  <si>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</si>
  <si>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</si>
  <si>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</si>
  <si>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</si>
  <si>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</si>
  <si>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</si>
  <si>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</si>
  <si>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</si>
  <si>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</si>
  <si>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</si>
  <si>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</si>
  <si>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IV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</si>
  <si>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</si>
  <si>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</si>
  <si>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</si>
  <si>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</si>
  <si>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</si>
  <si>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</si>
  <si>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</si>
  <si>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</si>
  <si>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</si>
  <si>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</si>
  <si>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</si>
  <si>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</si>
  <si>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</si>
  <si>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</si>
  <si>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</si>
  <si>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</si>
  <si>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</si>
  <si>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</si>
  <si>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</si>
  <si>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Fastmarkets*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</si>
  <si>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</si>
  <si>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</si>
  <si>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</si>
  <si>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</si>
  <si>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</si>
  <si>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</si>
  <si>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</si>
  <si>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</si>
  <si>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</si>
  <si>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</si>
  <si>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</si>
  <si>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</si>
  <si>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</si>
  <si>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</si>
  <si>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</si>
  <si>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</si>
  <si>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</si>
  <si>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</si>
  <si>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</si>
  <si>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</si>
  <si>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</si>
  <si>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</si>
  <si>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</si>
  <si>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</si>
  <si>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</si>
  <si>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</si>
  <si>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</si>
  <si>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</si>
  <si>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</si>
  <si>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</si>
  <si>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</si>
  <si>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</si>
  <si>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</si>
  <si>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</si>
  <si>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</si>
  <si>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</si>
  <si>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</si>
  <si>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</si>
  <si>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</si>
  <si>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</si>
  <si>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</si>
  <si>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</si>
  <si>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</si>
  <si>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</si>
  <si>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</si>
  <si>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</si>
  <si>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</si>
  <si>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</si>
  <si>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</si>
  <si>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</si>
  <si>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</si>
  <si>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</si>
  <si>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</si>
  <si>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MTDL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</si>
  <si>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</si>
  <si>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</si>
  <si>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</si>
  <si>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</si>
  <si>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</si>
  <si>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</si>
  <si>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</si>
  <si>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</si>
  <si>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</si>
  <si>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</si>
  <si>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</si>
  <si>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</si>
  <si>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</si>
  <si>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</si>
  <si>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</si>
  <si>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</si>
  <si>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</si>
  <si>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</si>
  <si>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</si>
  <si>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</si>
  <si>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</si>
  <si>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</si>
  <si>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</si>
  <si>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</si>
  <si>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</si>
  <si>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</si>
  <si>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</si>
  <si>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</si>
  <si>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</si>
  <si>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</si>
  <si>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</si>
  <si>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</si>
  <si>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</si>
  <si>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</si>
  <si>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</si>
  <si>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</si>
  <si>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</si>
  <si>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</si>
  <si>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</si>
  <si>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</si>
  <si>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</si>
  <si>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</si>
  <si>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</si>
  <si>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</si>
  <si>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</si>
  <si>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</si>
  <si>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</si>
  <si>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</si>
  <si>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</si>
  <si>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</si>
  <si>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</si>
  <si>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</si>
  <si>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</si>
  <si>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</si>
  <si>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</si>
  <si>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</si>
  <si>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</si>
  <si>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</si>
  <si>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</si>
  <si>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</si>
  <si>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</si>
  <si>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</si>
  <si>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</si>
  <si>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</si>
  <si>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</si>
  <si>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</si>
  <si>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</si>
  <si>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</si>
  <si>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</si>
  <si>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</si>
  <si>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</si>
  <si>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</si>
  <si>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</si>
  <si>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</si>
  <si>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3.6902 21-05-24 (10) -368</t>
  </si>
  <si>
    <t>10000131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</si>
  <si>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</si>
  <si>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</si>
  <si>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</si>
  <si>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</si>
  <si>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</si>
  <si>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</si>
  <si>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3.7943 22-02-24 (10) -337</t>
  </si>
  <si>
    <t>10000279</t>
  </si>
  <si>
    <t>+ILS/-USD 3.8135 26-02-24 (10) -330</t>
  </si>
  <si>
    <t>10000282</t>
  </si>
  <si>
    <t>+ILS/-USD 4.021 07-02-24 (10) -306</t>
  </si>
  <si>
    <t>10000301</t>
  </si>
  <si>
    <t>+ILS/-USD 4.0235 07-02-24 (20) -305</t>
  </si>
  <si>
    <t>10000129</t>
  </si>
  <si>
    <t>+ILS/-USD 4.03 07-02-24 (10) -310</t>
  </si>
  <si>
    <t>10000299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</si>
  <si>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</si>
  <si>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</si>
  <si>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</si>
  <si>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</si>
  <si>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</si>
  <si>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</si>
  <si>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</si>
  <si>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</si>
  <si>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</si>
  <si>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</si>
  <si>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</si>
  <si>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</si>
  <si>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</si>
  <si>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</si>
  <si>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</si>
  <si>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</si>
  <si>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</si>
  <si>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</si>
  <si>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</si>
  <si>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</si>
  <si>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</si>
  <si>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</si>
  <si>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</si>
  <si>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</si>
  <si>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</si>
  <si>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</si>
  <si>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</si>
  <si>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</si>
  <si>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</si>
  <si>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</si>
  <si>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</si>
  <si>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</si>
  <si>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</si>
  <si>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</si>
  <si>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</si>
  <si>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</si>
  <si>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</si>
  <si>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</si>
  <si>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</si>
  <si>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</si>
  <si>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</si>
  <si>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</si>
  <si>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</si>
  <si>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</si>
  <si>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</si>
  <si>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</si>
  <si>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</si>
  <si>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</si>
  <si>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</si>
  <si>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</si>
  <si>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3.6793 06-08-24 (10) -522</t>
  </si>
  <si>
    <t>10004708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</si>
  <si>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</si>
  <si>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</si>
  <si>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</si>
  <si>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</si>
  <si>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</si>
  <si>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</si>
  <si>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</si>
  <si>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</si>
  <si>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</si>
  <si>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</si>
  <si>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</si>
  <si>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</si>
  <si>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</si>
  <si>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</si>
  <si>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</si>
  <si>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</si>
  <si>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</si>
  <si>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</si>
  <si>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</si>
  <si>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</si>
  <si>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</si>
  <si>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</si>
  <si>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</si>
  <si>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</si>
  <si>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</si>
  <si>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</si>
  <si>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</si>
  <si>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</si>
  <si>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</si>
  <si>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</si>
  <si>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</si>
  <si>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</si>
  <si>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</si>
  <si>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</si>
  <si>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</si>
  <si>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</si>
  <si>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</si>
  <si>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</si>
  <si>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</si>
  <si>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</si>
  <si>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</si>
  <si>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</si>
  <si>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</si>
  <si>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</si>
  <si>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</si>
  <si>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</si>
  <si>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</si>
  <si>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</si>
  <si>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</si>
  <si>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</si>
  <si>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</si>
  <si>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</si>
  <si>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</si>
  <si>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</si>
  <si>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</si>
  <si>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</si>
  <si>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</si>
  <si>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10004705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</si>
  <si>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</si>
  <si>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</si>
  <si>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</si>
  <si>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</si>
  <si>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</si>
  <si>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</si>
  <si>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</si>
  <si>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</si>
  <si>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</si>
  <si>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</si>
  <si>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</si>
  <si>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</si>
  <si>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</si>
  <si>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</si>
  <si>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</si>
  <si>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</si>
  <si>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</si>
  <si>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10000797</t>
  </si>
  <si>
    <t>10004044</t>
  </si>
  <si>
    <t>+ILS/-USD 3.77 28-02-24 (11) -340</t>
  </si>
  <si>
    <t>10004077</t>
  </si>
  <si>
    <t>10000801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</si>
  <si>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</si>
  <si>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</si>
  <si>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</si>
  <si>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</si>
  <si>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</si>
  <si>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</si>
  <si>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</si>
  <si>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</si>
  <si>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</si>
  <si>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</si>
  <si>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</si>
  <si>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</si>
  <si>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</si>
  <si>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</si>
  <si>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</si>
  <si>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10004693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</si>
  <si>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</si>
  <si>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</si>
  <si>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</si>
  <si>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</si>
  <si>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</si>
  <si>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</si>
  <si>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</si>
  <si>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</si>
  <si>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</si>
  <si>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</si>
  <si>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</si>
  <si>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</si>
  <si>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</si>
  <si>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</si>
  <si>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</si>
  <si>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</si>
  <si>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</si>
  <si>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</si>
  <si>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</si>
  <si>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</si>
  <si>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</si>
  <si>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</si>
  <si>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</si>
  <si>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</si>
  <si>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</si>
  <si>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</si>
  <si>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</si>
  <si>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</si>
  <si>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</si>
  <si>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</si>
  <si>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</si>
  <si>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</si>
  <si>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</si>
  <si>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</si>
  <si>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</si>
  <si>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</si>
  <si>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</si>
  <si>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</si>
  <si>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</si>
  <si>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</si>
  <si>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</si>
  <si>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</si>
  <si>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</si>
  <si>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</si>
  <si>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</si>
  <si>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</si>
  <si>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</si>
  <si>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</si>
  <si>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</si>
  <si>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</si>
  <si>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</si>
  <si>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</si>
  <si>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</si>
  <si>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</si>
  <si>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</si>
  <si>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</si>
  <si>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</si>
  <si>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</si>
  <si>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</si>
  <si>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</si>
  <si>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</si>
  <si>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</si>
  <si>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</si>
  <si>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</si>
  <si>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</si>
  <si>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</si>
  <si>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</si>
  <si>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</si>
  <si>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</si>
  <si>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</si>
  <si>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</si>
  <si>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</si>
  <si>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</si>
  <si>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</si>
  <si>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</si>
  <si>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</si>
  <si>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</si>
  <si>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</si>
  <si>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</si>
  <si>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</si>
  <si>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</si>
  <si>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</si>
  <si>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</si>
  <si>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</si>
  <si>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</si>
  <si>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</si>
  <si>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</si>
  <si>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</si>
  <si>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</si>
  <si>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</si>
  <si>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</si>
  <si>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</si>
  <si>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</si>
  <si>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</si>
  <si>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</si>
  <si>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</si>
  <si>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</si>
  <si>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</si>
  <si>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</si>
  <si>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</si>
  <si>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</si>
  <si>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</si>
  <si>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</si>
  <si>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</si>
  <si>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</si>
  <si>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</si>
  <si>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</si>
  <si>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</si>
  <si>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</si>
  <si>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</si>
  <si>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</si>
  <si>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</si>
  <si>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</si>
  <si>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</si>
  <si>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</si>
  <si>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</si>
  <si>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</si>
  <si>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</si>
  <si>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</si>
  <si>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</si>
  <si>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</si>
  <si>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</si>
  <si>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</si>
  <si>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</si>
  <si>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</si>
  <si>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</si>
  <si>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</si>
  <si>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</si>
  <si>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</si>
  <si>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</si>
  <si>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</si>
  <si>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</si>
  <si>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</si>
  <si>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</si>
  <si>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</si>
  <si>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</si>
  <si>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</si>
  <si>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</si>
  <si>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</si>
  <si>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</si>
  <si>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</si>
  <si>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</si>
  <si>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</si>
  <si>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</si>
  <si>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10000826</t>
  </si>
  <si>
    <t>+ILS/-USD 4.021 14-03-24 (12) -374</t>
  </si>
  <si>
    <t>10004216</t>
  </si>
  <si>
    <t>10004702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</si>
  <si>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</si>
  <si>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</si>
  <si>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</si>
  <si>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</si>
  <si>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</si>
  <si>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</si>
  <si>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</si>
  <si>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</si>
  <si>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+ILS/-USD 4.05 05-02-24 (10) -277</t>
  </si>
  <si>
    <t>10004700</t>
  </si>
  <si>
    <t>+USD/-ILS 3.6371 28-05-24 (10) -224</t>
  </si>
  <si>
    <t>10000520</t>
  </si>
  <si>
    <t>+USD/-ILS 3.6536 28-05-24 (10) -344</t>
  </si>
  <si>
    <t>10000518</t>
  </si>
  <si>
    <t>+USD/-ILS 3.656 05-02-24 (10) -35</t>
  </si>
  <si>
    <t>10004710</t>
  </si>
  <si>
    <t>+USD/-ILS 3.675 28-05-24 (10) -320</t>
  </si>
  <si>
    <t>10000519</t>
  </si>
  <si>
    <t>+EUR/-USD 1.10086 10-01-24 (10) +21.6</t>
  </si>
  <si>
    <t>10000320</t>
  </si>
  <si>
    <t>+EUR/-USD 1.103235 04-03-24 (10) +45.35</t>
  </si>
  <si>
    <t>10000322</t>
  </si>
  <si>
    <t>+EUR/-USD 1.1063 10-01-24 (10) +107</t>
  </si>
  <si>
    <t>10000258</t>
  </si>
  <si>
    <t>+USD/-EUR 1.08165 04-03-24 (10) +95.5</t>
  </si>
  <si>
    <t>10000284</t>
  </si>
  <si>
    <t>+USD/-EUR 1.11079 10-01-24 (10) +112.9</t>
  </si>
  <si>
    <t>10000253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</si>
  <si>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</si>
  <si>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</si>
  <si>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</si>
  <si>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</si>
  <si>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</si>
  <si>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</si>
  <si>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</si>
  <si>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</si>
  <si>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0.6789 16-01-24 (10) +37</t>
  </si>
  <si>
    <t>10004675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</si>
  <si>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</si>
  <si>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</si>
  <si>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</si>
  <si>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</si>
  <si>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</si>
  <si>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</si>
  <si>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1.1099 13-02-24 (10) +109</t>
  </si>
  <si>
    <t>10000512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</si>
  <si>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</si>
  <si>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</si>
  <si>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</si>
  <si>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</si>
  <si>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</si>
  <si>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</si>
  <si>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</si>
  <si>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</si>
  <si>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</si>
  <si>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</si>
  <si>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</si>
  <si>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</si>
  <si>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</si>
  <si>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</si>
  <si>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</si>
  <si>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</si>
  <si>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</si>
  <si>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</si>
  <si>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</si>
  <si>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</si>
  <si>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</si>
  <si>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</si>
  <si>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</si>
  <si>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</si>
  <si>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</si>
  <si>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</si>
  <si>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</si>
  <si>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</si>
  <si>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</si>
  <si>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</si>
  <si>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</si>
  <si>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</si>
  <si>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</si>
  <si>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</si>
  <si>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</si>
  <si>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</si>
  <si>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</si>
  <si>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</si>
  <si>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0.68695 16-01-24 (10) +34.5</t>
  </si>
  <si>
    <t>10004673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</si>
  <si>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</si>
  <si>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</si>
  <si>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</si>
  <si>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</si>
  <si>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</si>
  <si>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</si>
  <si>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</si>
  <si>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</si>
  <si>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</si>
  <si>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1.05772 13-02-24 (10) +68.2</t>
  </si>
  <si>
    <t>10000514</t>
  </si>
  <si>
    <t>+USD/-EUR 1.0598 25-03-24 (10) +89</t>
  </si>
  <si>
    <t>10004694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</si>
  <si>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</si>
  <si>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</si>
  <si>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</si>
  <si>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</si>
  <si>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</si>
  <si>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</si>
  <si>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</si>
  <si>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</si>
  <si>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</si>
  <si>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10004687</t>
  </si>
  <si>
    <t>10004073</t>
  </si>
  <si>
    <t>+USD/-EUR 1.08155 04-03-24 (11) +95.5</t>
  </si>
  <si>
    <t>10004071</t>
  </si>
  <si>
    <t>+USD/-EUR 1.08159 18-03-24 (12) +105.9</t>
  </si>
  <si>
    <t>10004685</t>
  </si>
  <si>
    <t>+USD/-EUR 1.0816 18-03-24 (11) +106</t>
  </si>
  <si>
    <t>10004060</t>
  </si>
  <si>
    <t>+USD/-EUR 1.0818 18-03-24 (10) +106</t>
  </si>
  <si>
    <t>10004683</t>
  </si>
  <si>
    <t>10004058</t>
  </si>
  <si>
    <t>+USD/-EUR 1.08345 25-03-24 (10) +98.5</t>
  </si>
  <si>
    <t>10004090</t>
  </si>
  <si>
    <t>10004691</t>
  </si>
  <si>
    <t>+USD/-EUR 1.0835 25-03-24 (12) +98</t>
  </si>
  <si>
    <t>10004092</t>
  </si>
  <si>
    <t>+USD/-EUR 1.08755 10-01-24 (12) +17.5</t>
  </si>
  <si>
    <t>10004706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</si>
  <si>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</si>
  <si>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</si>
  <si>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</si>
  <si>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</si>
  <si>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</si>
  <si>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</si>
  <si>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</si>
  <si>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</si>
  <si>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</si>
  <si>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</si>
  <si>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10003867</t>
  </si>
  <si>
    <t>+USD/-EUR 1.1108 10-01-24 (12) +113</t>
  </si>
  <si>
    <t>10004660</t>
  </si>
  <si>
    <t>+USD/-EUR 1.1115 02-01-24 (10) +0</t>
  </si>
  <si>
    <t>10004376</t>
  </si>
  <si>
    <t>+USD/-EUR 1.11352 27-02-24 (10) +111</t>
  </si>
  <si>
    <t>10004677</t>
  </si>
  <si>
    <t>+USD/-EUR 1.11501 27-02-24 (20) +110.1</t>
  </si>
  <si>
    <t>10003983</t>
  </si>
  <si>
    <t>+USD/-EUR 1.11605 27-02-24 (12) +110.5</t>
  </si>
  <si>
    <t>10004679</t>
  </si>
  <si>
    <t>+USD/-EUR 1.1167 18-01-24 (10) +100</t>
  </si>
  <si>
    <t>10004674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</si>
  <si>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</si>
  <si>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</si>
  <si>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</si>
  <si>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</si>
  <si>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</si>
  <si>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10004671</t>
  </si>
  <si>
    <t>10003935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</si>
  <si>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</si>
  <si>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</si>
  <si>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</si>
  <si>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</si>
  <si>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</si>
  <si>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10004695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</si>
  <si>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</si>
  <si>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</si>
  <si>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</si>
  <si>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</si>
  <si>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</si>
  <si>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</si>
  <si>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</si>
  <si>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</si>
  <si>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</si>
  <si>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10004681</t>
  </si>
  <si>
    <t>10003987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</si>
  <si>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</si>
  <si>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</si>
  <si>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</si>
  <si>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</si>
  <si>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</si>
  <si>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</si>
  <si>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</si>
  <si>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</si>
  <si>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</si>
  <si>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</si>
  <si>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</si>
  <si>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</si>
  <si>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</si>
  <si>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</si>
  <si>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</si>
  <si>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</si>
  <si>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</si>
  <si>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</si>
  <si>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</si>
  <si>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</si>
  <si>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</si>
  <si>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</si>
  <si>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</si>
  <si>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</si>
  <si>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</si>
  <si>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</si>
  <si>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</si>
  <si>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</si>
  <si>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</si>
  <si>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</si>
  <si>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</si>
  <si>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</si>
  <si>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</si>
  <si>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</si>
  <si>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</si>
  <si>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</si>
  <si>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</si>
  <si>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</si>
  <si>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</si>
  <si>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</si>
  <si>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</si>
  <si>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</si>
  <si>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</si>
  <si>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</si>
  <si>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</si>
  <si>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</si>
  <si>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</si>
  <si>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</si>
  <si>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</si>
  <si>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</si>
  <si>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</si>
  <si>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</si>
  <si>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</si>
  <si>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</si>
  <si>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</si>
  <si>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</si>
  <si>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</si>
  <si>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</si>
  <si>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</si>
  <si>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</si>
  <si>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</si>
  <si>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</si>
  <si>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</si>
  <si>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</si>
  <si>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</si>
  <si>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</si>
  <si>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</si>
  <si>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</si>
  <si>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</si>
  <si>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</si>
  <si>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</si>
  <si>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</si>
  <si>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</si>
  <si>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</si>
  <si>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</si>
  <si>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</si>
  <si>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</si>
  <si>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</si>
  <si>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</si>
  <si>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31720000</t>
  </si>
  <si>
    <t>34020000</t>
  </si>
  <si>
    <t>30820000</t>
  </si>
  <si>
    <t>34520000</t>
  </si>
  <si>
    <t>31120000</t>
  </si>
  <si>
    <t>31220000</t>
  </si>
  <si>
    <t>31726000</t>
  </si>
  <si>
    <t>JP MORGAN</t>
  </si>
  <si>
    <t>31785000</t>
  </si>
  <si>
    <t>A-</t>
  </si>
  <si>
    <t>S&amp;P</t>
  </si>
  <si>
    <t>32085000</t>
  </si>
  <si>
    <t>30385000</t>
  </si>
  <si>
    <t>דירוג פנימי</t>
  </si>
  <si>
    <t>לא</t>
  </si>
  <si>
    <t>339500312</t>
  </si>
  <si>
    <t>339500056</t>
  </si>
  <si>
    <t>הלוואות לקרן יוזמה - מדד מחירים לצרכן0891</t>
  </si>
  <si>
    <t>333360213</t>
  </si>
  <si>
    <t>339500313</t>
  </si>
  <si>
    <t>339500308</t>
  </si>
  <si>
    <t>339500311</t>
  </si>
  <si>
    <t>339500142</t>
  </si>
  <si>
    <t>339500310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</si>
  <si>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</si>
  <si>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</si>
  <si>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</si>
  <si>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</si>
  <si>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</si>
  <si>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</si>
  <si>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</si>
  <si>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</si>
  <si>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</si>
  <si>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</si>
  <si>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</si>
  <si>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</si>
  <si>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</si>
  <si>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</si>
  <si>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</si>
  <si>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</si>
  <si>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</si>
  <si>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</si>
  <si>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</si>
  <si>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</si>
  <si>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</si>
  <si>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</si>
  <si>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</si>
  <si>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</si>
  <si>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</si>
  <si>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</si>
  <si>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</si>
  <si>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</si>
  <si>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</si>
  <si>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</si>
  <si>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</si>
  <si>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</si>
  <si>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</si>
  <si>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</si>
  <si>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</si>
  <si>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</si>
  <si>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</si>
  <si>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</si>
  <si>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</si>
  <si>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</si>
  <si>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</si>
  <si>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</si>
  <si>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</si>
  <si>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</si>
  <si>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</si>
  <si>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</si>
  <si>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</si>
  <si>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</si>
  <si>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</si>
  <si>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</si>
  <si>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</si>
  <si>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</si>
  <si>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</si>
  <si>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</si>
  <si>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</si>
  <si>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</si>
  <si>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</si>
  <si>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</si>
  <si>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</si>
  <si>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</si>
  <si>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</si>
  <si>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</si>
  <si>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</si>
  <si>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</si>
  <si>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</si>
  <si>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</si>
  <si>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</si>
  <si>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</si>
  <si>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</si>
  <si>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</si>
  <si>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</si>
  <si>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</si>
  <si>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</si>
  <si>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</si>
  <si>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</si>
  <si>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</si>
  <si>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</si>
  <si>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</si>
  <si>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</si>
  <si>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</si>
  <si>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</si>
  <si>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</si>
  <si>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</si>
  <si>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</si>
  <si>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</si>
  <si>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</si>
  <si>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</si>
  <si>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</si>
  <si>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</si>
  <si>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</si>
  <si>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</si>
  <si>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</si>
  <si>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</si>
  <si>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</si>
  <si>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</si>
  <si>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</si>
  <si>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</si>
  <si>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</si>
  <si>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</si>
  <si>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</si>
  <si>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</si>
  <si>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</si>
  <si>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</si>
  <si>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</si>
  <si>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</si>
  <si>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</si>
  <si>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</si>
  <si>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</si>
  <si>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</si>
  <si>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</si>
  <si>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</si>
  <si>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</si>
  <si>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</si>
  <si>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</si>
  <si>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</si>
  <si>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</si>
  <si>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</si>
  <si>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</si>
  <si>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</si>
  <si>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</si>
  <si>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</si>
  <si>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</si>
  <si>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</si>
  <si>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</si>
  <si>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</si>
  <si>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</si>
  <si>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</si>
  <si>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</si>
  <si>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</si>
  <si>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</si>
  <si>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</si>
  <si>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</si>
  <si>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</si>
  <si>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</si>
  <si>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</si>
  <si>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</si>
  <si>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</si>
  <si>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</si>
  <si>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</si>
  <si>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</si>
  <si>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</si>
  <si>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</si>
  <si>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</si>
  <si>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</si>
  <si>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</si>
  <si>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</si>
  <si>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</si>
  <si>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</si>
  <si>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</si>
  <si>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</si>
  <si>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</si>
  <si>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</si>
  <si>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</si>
  <si>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</si>
  <si>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</si>
  <si>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</si>
  <si>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</si>
  <si>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</si>
  <si>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</si>
  <si>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</si>
  <si>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</si>
  <si>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</si>
  <si>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</si>
  <si>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</si>
  <si>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</si>
  <si>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</si>
  <si>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</si>
  <si>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</si>
  <si>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</si>
  <si>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</si>
  <si>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</si>
  <si>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</si>
  <si>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</si>
  <si>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</si>
  <si>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</si>
  <si>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</si>
  <si>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</si>
  <si>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</si>
  <si>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</si>
  <si>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</si>
  <si>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</si>
  <si>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</si>
  <si>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</si>
  <si>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</si>
  <si>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</si>
  <si>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</si>
  <si>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</si>
  <si>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</si>
  <si>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</si>
  <si>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</si>
  <si>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</si>
  <si>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</si>
  <si>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</si>
  <si>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</si>
  <si>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</si>
  <si>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</si>
  <si>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</si>
  <si>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</si>
  <si>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</si>
  <si>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BBB-</t>
  </si>
  <si>
    <t>FITCH</t>
  </si>
  <si>
    <t>508309</t>
  </si>
  <si>
    <t>464740</t>
  </si>
  <si>
    <t>491862</t>
  </si>
  <si>
    <t>491863</t>
  </si>
  <si>
    <t>491864</t>
  </si>
  <si>
    <t>469140</t>
  </si>
  <si>
    <t>95004024</t>
  </si>
  <si>
    <t>נדלן פאואר סנטר נכסים</t>
  </si>
  <si>
    <t>א.ת. פולג, נתניה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</si>
  <si>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</si>
  <si>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</si>
  <si>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</si>
  <si>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</si>
  <si>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</si>
  <si>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</si>
  <si>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</si>
  <si>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</si>
  <si>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</si>
  <si>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</si>
  <si>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</si>
  <si>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</si>
  <si>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 xml:space="preserve"> </t>
  </si>
  <si>
    <t>Transportation</t>
  </si>
  <si>
    <t>Silverfort</t>
  </si>
  <si>
    <t>Other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</si>
  <si>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</si>
  <si>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</si>
  <si>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</si>
  <si>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</si>
  <si>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</si>
  <si>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</si>
  <si>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</si>
  <si>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</si>
  <si>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Accelmed Growth Partners</t>
  </si>
  <si>
    <t>Arkin Bio Ventures II</t>
  </si>
  <si>
    <t>Fimi Israel Opportunity 6</t>
  </si>
  <si>
    <t>Fortissimo Capital Fund V</t>
  </si>
  <si>
    <t>Greenfield Partners II, L.P</t>
  </si>
  <si>
    <t>Greenfield Partners Panorays LP</t>
  </si>
  <si>
    <t>Kedma Capital Partners III</t>
  </si>
  <si>
    <t>Kedma Capital Partners IV LP</t>
  </si>
  <si>
    <t>Manor Evergreen Investments Fund L.P</t>
  </si>
  <si>
    <t>Noy 4 Infrastructure and energy investments l.p</t>
  </si>
  <si>
    <t>Orbimed Israel Partners II</t>
  </si>
  <si>
    <t>Reality Real Estate Investment Fund 4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</si>
  <si>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</si>
  <si>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</si>
  <si>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</si>
  <si>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</si>
  <si>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</si>
  <si>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</si>
  <si>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</si>
  <si>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</si>
  <si>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</si>
  <si>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</si>
  <si>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</si>
  <si>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</si>
  <si>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</si>
  <si>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</si>
  <si>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</si>
  <si>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</si>
  <si>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</si>
  <si>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</si>
  <si>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</si>
  <si>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</si>
  <si>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</si>
  <si>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</si>
  <si>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</si>
  <si>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</si>
  <si>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</si>
  <si>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</si>
  <si>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</si>
  <si>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</si>
  <si>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</si>
  <si>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</si>
  <si>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</si>
  <si>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</si>
  <si>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</si>
  <si>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</si>
  <si>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</si>
  <si>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</si>
  <si>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</si>
  <si>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</si>
  <si>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</si>
  <si>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</si>
  <si>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</si>
  <si>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</si>
  <si>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</si>
  <si>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</si>
  <si>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</si>
  <si>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</si>
  <si>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</si>
  <si>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</si>
  <si>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</si>
  <si>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</si>
  <si>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</si>
  <si>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</si>
  <si>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</si>
  <si>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</si>
  <si>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</si>
  <si>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</si>
  <si>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</si>
  <si>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</si>
  <si>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</si>
  <si>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</si>
  <si>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</si>
  <si>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</si>
  <si>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</si>
  <si>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</si>
  <si>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</si>
  <si>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</si>
  <si>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</si>
  <si>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</si>
  <si>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</si>
  <si>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</si>
  <si>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</si>
  <si>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</si>
  <si>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</si>
  <si>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</si>
  <si>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</si>
  <si>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</si>
  <si>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</si>
  <si>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</si>
  <si>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</si>
  <si>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</si>
  <si>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</si>
  <si>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</si>
  <si>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</si>
  <si>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</si>
  <si>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</si>
  <si>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</si>
  <si>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</si>
  <si>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</si>
  <si>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</si>
  <si>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</si>
  <si>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</si>
  <si>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</si>
  <si>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</si>
  <si>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</si>
  <si>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</si>
  <si>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</si>
  <si>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</si>
  <si>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</si>
  <si>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</si>
  <si>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</si>
  <si>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</si>
  <si>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Fund of Funds VI (Access, LP)</t>
  </si>
  <si>
    <t>Vintage Growth Fund IV L.P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</si>
  <si>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</si>
  <si>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</si>
  <si>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</si>
  <si>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</si>
  <si>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Whitehorse Liquidity Partners IV</t>
  </si>
  <si>
    <t>Whitehorse Liquidity Partners VI</t>
  </si>
  <si>
    <t>Software &amp; Services</t>
  </si>
  <si>
    <t>Capital Goods</t>
  </si>
  <si>
    <t>Retailing</t>
  </si>
  <si>
    <t>Real Estate</t>
  </si>
  <si>
    <t>Consumer Durables &amp; Apparel</t>
  </si>
  <si>
    <t>Technology Hardware &amp; Equipment</t>
  </si>
  <si>
    <t>Health Care Equipment &amp; Services</t>
  </si>
  <si>
    <t>ENERGY</t>
  </si>
  <si>
    <t>TELECOMMUNICATION SERVICES</t>
  </si>
  <si>
    <t>BBB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</si>
  <si>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</si>
  <si>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</si>
  <si>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</si>
  <si>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</si>
  <si>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</si>
  <si>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</si>
  <si>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</si>
  <si>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</si>
  <si>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</si>
  <si>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</si>
  <si>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</si>
  <si>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</si>
  <si>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</si>
  <si>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</si>
  <si>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</si>
  <si>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</si>
  <si>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</si>
  <si>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</si>
  <si>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</si>
  <si>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</si>
  <si>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</si>
  <si>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181</t>
  </si>
  <si>
    <t>גורם 112</t>
  </si>
  <si>
    <t>גורם 153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</si>
  <si>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</si>
  <si>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</si>
  <si>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</si>
  <si>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</si>
  <si>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</si>
  <si>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</si>
  <si>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</si>
  <si>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</si>
  <si>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</si>
  <si>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</si>
  <si>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</si>
  <si>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</si>
  <si>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</si>
  <si>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</si>
  <si>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</si>
  <si>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</si>
  <si>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</si>
  <si>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</si>
  <si>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</si>
  <si>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</si>
  <si>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</si>
  <si>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</si>
  <si>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</si>
  <si>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</si>
  <si>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</si>
  <si>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</si>
  <si>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</si>
  <si>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</si>
  <si>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</si>
  <si>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</si>
  <si>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</si>
  <si>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</si>
  <si>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</si>
  <si>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</si>
  <si>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</si>
  <si>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</si>
  <si>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</si>
  <si>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</si>
  <si>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</si>
  <si>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</si>
  <si>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</si>
  <si>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</si>
  <si>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</si>
  <si>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</si>
  <si>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</si>
  <si>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</si>
  <si>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</si>
  <si>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</si>
  <si>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</si>
  <si>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</si>
  <si>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</si>
  <si>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</si>
  <si>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</si>
  <si>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</si>
  <si>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</si>
  <si>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</si>
  <si>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</si>
  <si>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</si>
  <si>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</si>
  <si>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</si>
  <si>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</si>
  <si>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</si>
  <si>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</si>
  <si>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</si>
  <si>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</si>
  <si>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</si>
  <si>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</si>
  <si>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</si>
  <si>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</si>
  <si>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</si>
  <si>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</si>
  <si>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</si>
  <si>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</si>
  <si>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</si>
  <si>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</si>
  <si>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עמית א'</t>
  </si>
  <si>
    <t>עמית ב'</t>
  </si>
  <si>
    <t>עמית ג'</t>
  </si>
  <si>
    <t>עמית ד'</t>
  </si>
  <si>
    <t>עמית ה'</t>
  </si>
  <si>
    <t>עמית ו'</t>
  </si>
  <si>
    <t>עמית ז'</t>
  </si>
  <si>
    <t>חייבים בגין עסקה עתידית SPAC-Byte</t>
  </si>
  <si>
    <t>זכאים עסקת תענך</t>
  </si>
  <si>
    <t>חייבים REWIRE 8839</t>
  </si>
  <si>
    <t>זכאים הלוואות בארץ בגין עמלת up-front</t>
  </si>
  <si>
    <t>קניון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</si>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</sst>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1"/>
    </xf>
    <xf numFmtId="0" fontId="28" fillId="0" borderId="0" xfId="0" applyFont="1" applyAlignment="1">
      <alignment horizontal="right" readingOrder="2"/>
    </xf>
    <xf numFmtId="2" fontId="26" fillId="0" borderId="20" xfId="0" applyNumberFormat="1" applyFont="1" applyBorder="1" applyAlignment="1">
      <alignment horizontal="right"/>
    </xf>
    <xf numFmtId="0" fontId="31" fillId="0" borderId="0" xfId="0" applyFont="1"/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5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5" fillId="0" borderId="22" xfId="0" applyFont="1" applyBorder="1" applyAlignment="1">
      <alignment horizontal="right" indent="3"/>
    </xf>
    <xf numFmtId="0" fontId="30" fillId="0" borderId="0" xfId="0" applyFont="1"/>
    <xf numFmtId="0" fontId="6" fillId="0" borderId="0" xfId="0" applyFont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4" fontId="8" fillId="0" borderId="0" xfId="0" applyNumberFormat="1" applyFont="1" applyAlignment="1">
      <alignment horizontal="center" wrapText="1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2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5" fillId="0" borderId="22" xfId="0" applyNumberFormat="1" applyFont="1" applyBorder="1" applyAlignment="1">
      <alignment horizontal="right" indent="2"/>
    </xf>
    <xf numFmtId="168" fontId="25" fillId="0" borderId="22" xfId="0" applyNumberFormat="1" applyFont="1" applyBorder="1" applyAlignment="1">
      <alignment horizontal="right" indent="3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F369F7-5F88-4F49-841C-A0FC8D56DEE5}" name="RowTitleRegion1.b1.c4.1" displayName="RowTitleRegion1.b1.c4.1" ref="B1:C4" totalsRowShown="0" headerRowDxfId="638" dataDxfId="637" tableBorderDxfId="636" headerRowCellStyle="Normal_2007-16618" dataCellStyle="Normal_2007-16618">
  <autoFilter ref="B1:C4" xr:uid="{29F369F7-5F88-4F49-841C-A0FC8D56DEE5}">
    <filterColumn colId="0" hiddenButton="1"/>
    <filterColumn colId="1" hiddenButton="1"/>
  </autoFilter>
  <tableColumns count="2">
    <tableColumn id="1" xr3:uid="{E921A69E-AF8A-42C6-AC56-E024B0AF780F}" name="תאריך הדיווח" dataDxfId="635" dataCellStyle="Normal_2007-16618"/>
    <tableColumn id="2" xr3:uid="{D8BE6726-56BA-4722-9586-135AEBF8DE5B}" name="31/12/2023" dataDxfId="634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9818D-584C-4219-9F0C-1D86F04320A1}" name="TitleRegion1.a5.d63.2" displayName="TitleRegion1.a5.d63.2" ref="A5:D63" totalsRowShown="0">
  <autoFilter ref="A5:D63" xr:uid="{A839818D-584C-4219-9F0C-1D86F04320A1}">
    <filterColumn colId="0" hiddenButton="1"/>
    <filterColumn colId="1" hiddenButton="1"/>
    <filterColumn colId="2" hiddenButton="1"/>
    <filterColumn colId="3" hiddenButton="1"/>
  </autoFilter>
  <tableColumns count="4">
    <tableColumn id="1" xr3:uid="{625D0D84-ABA4-47CD-9ECF-D40FECCC7BD5}" name="ריק במקור" dataDxfId="633" dataCellStyle="Normal_2007-16618"/>
    <tableColumn id="2" xr3:uid="{8036EC7B-6642-4072-9D93-65E27A02EE6E}" name="סכום נכסי ההשקעה:" dataDxfId="632" dataCellStyle="Normal_2007-16618"/>
    <tableColumn id="3" xr3:uid="{A6DFB0C9-12F9-4755-B638-621B8072B06C}" name="ריק במקור2" dataDxfId="631" dataCellStyle="Normal_2007-16618"/>
    <tableColumn id="4" xr3:uid="{67F058F0-5488-4175-92D7-2A956A567724}" name="ריק במקור3" dataDxfId="630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3D0109-B2B8-489D-AB42-753A32AF161C}" name="RowTitleRegion1.a1.b4.1" displayName="RowTitleRegion1.a1.b4.1" ref="A1:B4" totalsRowShown="0" headerRowDxfId="629" dataDxfId="628" tableBorderDxfId="627" headerRowCellStyle="Normal_2007-16618" dataCellStyle="Normal_2007-16618">
  <autoFilter ref="A1:B4" xr:uid="{203D0109-B2B8-489D-AB42-753A32AF161C}">
    <filterColumn colId="0" hiddenButton="1"/>
    <filterColumn colId="1" hiddenButton="1"/>
  </autoFilter>
  <tableColumns count="2">
    <tableColumn id="1" xr3:uid="{73385FF5-4512-4962-B03C-084D95F9DAF3}" name="תאריך הדיווח" dataDxfId="626" dataCellStyle="Normal_2007-16618"/>
    <tableColumn id="2" xr3:uid="{8DBF46C0-199C-4940-AEDE-3BB7EF531ADE}" name="31/12/2023" dataDxfId="625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9DD500-F989-4C05-9CDB-EF85D708C0DA}" name="TitleRegion1.a5.k58.1" displayName="TitleRegion1.a5.k58.1" ref="A5:K58" totalsRowShown="0" headerRowDxfId="624" dataDxfId="622" headerRowBorderDxfId="623">
  <autoFilter ref="A5:K58" xr:uid="{7C9DD500-F989-4C05-9CDB-EF85D708C0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E9A411D-22C5-4EB1-A5BE-045946CC437D}" name="שם המנפיק/שם נייר ערך " dataDxfId="621"/>
    <tableColumn id="2" xr3:uid="{1B966220-5AB7-477B-947F-BE340C750CD6}" name="מספר ני&quot;ע" dataDxfId="620"/>
    <tableColumn id="3" xr3:uid="{4B2DAB8D-EC19-45D0-9DFA-0627CA09340F}" name="מספר מנפיק" dataDxfId="619"/>
    <tableColumn id="4" xr3:uid="{375C58A3-36CA-4AA0-8429-96821B380C3E}" name="דירוג" dataDxfId="618"/>
    <tableColumn id="5" xr3:uid="{BAC5EE81-B29A-4142-8E3C-BC5B06D43336}" name="שם מדרג" dataDxfId="617"/>
    <tableColumn id="6" xr3:uid="{97FE92C8-B527-4B82-B049-DEFEB7F0C17B}" name="סוג מטבע" dataDxfId="616"/>
    <tableColumn id="7" xr3:uid="{885BE5C3-EE1B-4908-A361-3377A2257FC8}" name="שיעור ריבית" dataDxfId="615"/>
    <tableColumn id="8" xr3:uid="{F6BE48D5-75BA-4321-A8D0-710814987FEC}" name="תשואה לפידיון" dataDxfId="614"/>
    <tableColumn id="9" xr3:uid="{D53FADF5-B18A-4E3F-86C9-D4EA3E7ABA01}" name="שווי שוק" dataDxfId="613"/>
    <tableColumn id="10" xr3:uid="{9DF5DE42-1B5C-48E2-914C-474BCA784721}" name="שעור מנכסי אפיק ההשקעה" dataDxfId="612">
      <calculatedColumnFormula>IFERROR(I6/$I$8,0)</calculatedColumnFormula>
    </tableColumn>
    <tableColumn id="11" xr3:uid="{36E1637C-6B69-40CD-9B68-03BFA559CA8D}" name="שעור מסך נכסי השקעה" dataDxfId="611">
      <calculatedColumnFormula>I6/'סכום נכסי הקרן'!$C$41</calculatedColumnFormula>
    </tableColumn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D1E228-1D61-48E4-BD53-83DEE0AB9FF9}" name="RowTitleRegion1.a1.b4.1" displayName="RowTitleRegion1.a1.b4.1_" ref="A1:B4" totalsRowShown="0" headerRowDxfId="610" dataDxfId="609" tableBorderDxfId="608" headerRowCellStyle="Normal_2007-16618" dataCellStyle="Normal_2007-16618">
  <autoFilter ref="A1:B4" xr:uid="{F1D1E228-1D61-48E4-BD53-83DEE0AB9FF9}">
    <filterColumn colId="0" hiddenButton="1"/>
    <filterColumn colId="1" hiddenButton="1"/>
  </autoFilter>
  <tableColumns count="2">
    <tableColumn id="1" xr3:uid="{A4CA4110-97F5-41F3-895C-08800F6DCDE7}" name="תאריך הדיווח" dataDxfId="607" dataCellStyle="Normal_2007-16618"/>
    <tableColumn id="2" xr3:uid="{7E29AB26-57DA-4B6C-933D-B5D492BE3BFE}" name="31/12/2023" dataDxfId="606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0E520E-CA15-4186-8FB1-6B208F31EEE6}" name="TitleRegion1.a6.q38.1" displayName="TitleRegion1.a6.q38.1" ref="A6:Q38" totalsRowShown="0" headerRowDxfId="605" dataDxfId="603" headerRowBorderDxfId="604" tableBorderDxfId="602">
  <autoFilter ref="A6:Q38" xr:uid="{DE0E520E-CA15-4186-8FB1-6B208F31EE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A035737-2427-452B-87F4-159640DC0325}" name="שם המנפיק/שם נייר ערך " dataDxfId="601"/>
    <tableColumn id="2" xr3:uid="{04B9F0FE-6972-492C-8F3F-6F25F1AAA01C}" name="מספר ני&quot;ע"/>
    <tableColumn id="3" xr3:uid="{CAE5A7EB-8BD9-4A41-9E18-BB9BB2F1A851}" name="זירת מסחר"/>
    <tableColumn id="4" xr3:uid="{75A5729F-E640-44A3-9CE8-984FB7074E0C}" name="דירוג" dataDxfId="600"/>
    <tableColumn id="5" xr3:uid="{9BA2BD18-EBC9-4F45-AE07-43A69D18E072}" name="שם מדרג" dataDxfId="599"/>
    <tableColumn id="6" xr3:uid="{919A5D7C-959B-4F49-82FB-B5E39ABB25E5}" name="תאריך רכישה" dataDxfId="598"/>
    <tableColumn id="7" xr3:uid="{780F6162-AFBD-4DB9-8F62-C29F37DC5186}" name="מח&quot;מ" dataDxfId="597"/>
    <tableColumn id="8" xr3:uid="{3CDE4355-80D8-4B5E-B080-C8EC17E3B8FA}" name="סוג מטבע" dataDxfId="596"/>
    <tableColumn id="9" xr3:uid="{ADF2948F-E724-4B82-A23F-45A3A81B7817}" name="שיעור ריבית" dataDxfId="595"/>
    <tableColumn id="10" xr3:uid="{09D6C0C5-799F-4D96-A4A5-05E519ECB7DE}" name="תשואה לפידיון" dataDxfId="594"/>
    <tableColumn id="11" xr3:uid="{9304F824-6004-4586-933B-367B0394BB93}" name="ערך נקוב****" dataDxfId="593"/>
    <tableColumn id="12" xr3:uid="{2065AB0A-58FA-4DDA-AFFB-3A43C82B6E94}" name="שער***" dataDxfId="592"/>
    <tableColumn id="13" xr3:uid="{07A5C3BB-8EB3-49DE-8EA5-70D4A9755C46}" name="פדיון/ ריבית/ דיבידנד לקבל*****  " dataDxfId="591"/>
    <tableColumn id="14" xr3:uid="{6A9F22AC-D14D-4631-A5EF-C7630E6F5731}" name="שווי שוק" dataDxfId="590"/>
    <tableColumn id="15" xr3:uid="{477D4F88-3488-4F5E-8E63-6048FD09E387}" name="שעור מערך נקוב**** מונפק" dataDxfId="589"/>
    <tableColumn id="16" xr3:uid="{2A20228E-9469-43D1-8320-EE36331C4CC6}" name="שעור מנכסי אפיק ההשקעה" dataDxfId="588"/>
    <tableColumn id="17" xr3:uid="{35625182-EA04-4CDC-B981-83AFC0527286}" name="שעור מסך נכסי השקעה**" dataDxfId="58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A4D1EE-2E9D-43EC-B204-538D60B5FEC3}" name="RowTitleRegion1.a1.b4.1" displayName="_RowTitleRegion1.a1.b4.1" ref="A1:B4" totalsRowShown="0" headerRowDxfId="586" dataDxfId="585" tableBorderDxfId="584" headerRowCellStyle="Normal_2007-16618" dataCellStyle="Normal_2007-16618">
  <autoFilter ref="A1:B4" xr:uid="{6BA4D1EE-2E9D-43EC-B204-538D60B5FEC3}">
    <filterColumn colId="0" hiddenButton="1"/>
    <filterColumn colId="1" hiddenButton="1"/>
  </autoFilter>
  <tableColumns count="2">
    <tableColumn id="1" xr3:uid="{D8AEE80A-8962-47B6-8133-D505D5F54C02}" name="תאריך הדיווח" dataDxfId="583" dataCellStyle="Normal_2007-16618"/>
    <tableColumn id="2" xr3:uid="{88AEB883-BC55-4721-862F-B23AC1D34BB7}" name="31/12/2023" dataDxfId="582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998EBA-47EF-476D-AF5A-BBB9CCD73585}" name="TitleRegion1.a6.s18.1" displayName="TitleRegion1.a6.s18.1" ref="A6:S18" totalsRowShown="0" headerRowDxfId="581" dataDxfId="579" headerRowBorderDxfId="580" tableBorderDxfId="578">
  <autoFilter ref="A6:S18" xr:uid="{8C998EBA-47EF-476D-AF5A-BBB9CCD735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3CC900E-38BC-4561-97D8-17D7523B7BDB}" name="שם המנפיק/שם נייר ערך " dataDxfId="577"/>
    <tableColumn id="2" xr3:uid="{4095FA1B-222A-4D79-B367-CFDE052A8361}" name="מספר ני&quot;ע" dataDxfId="576"/>
    <tableColumn id="3" xr3:uid="{E766C633-32F5-480B-B2B3-F2DE4382770D}" name="זירת מסחר" dataDxfId="575"/>
    <tableColumn id="4" xr3:uid="{1B5815B8-C8A5-4245-8640-049CD9A4F7F4}" name="ספק מידע" dataDxfId="574"/>
    <tableColumn id="5" xr3:uid="{9AF847F6-A6EB-496D-A667-85DD22CD74DD}" name="מספר מנפיק" dataDxfId="573"/>
    <tableColumn id="6" xr3:uid="{470211C2-3A98-4328-B816-1D37A9D84AA3}" name="ענף מסחר" dataDxfId="572"/>
    <tableColumn id="7" xr3:uid="{485640E5-3264-4765-A58B-CC54ECD77404}" name="דירוג" dataDxfId="571"/>
    <tableColumn id="8" xr3:uid="{5C5D00B2-DBC6-435B-88A6-FC679AE63939}" name="שם מדרג" dataDxfId="570"/>
    <tableColumn id="9" xr3:uid="{6D867CF3-FDC1-4277-ABA3-DE41A3EC4338}" name="תאריך רכישה" dataDxfId="569"/>
    <tableColumn id="10" xr3:uid="{CA8465D8-7A80-41D1-8B97-D84753D5E957}" name="מח&quot;מ" dataDxfId="568"/>
    <tableColumn id="11" xr3:uid="{00AC77FC-F4B9-4925-915A-69254B225CC5}" name="סוג מטבע" dataDxfId="567"/>
    <tableColumn id="12" xr3:uid="{4892B30B-7964-4161-8AE5-8002C3C4571E}" name="שיעור ריבית" dataDxfId="566"/>
    <tableColumn id="13" xr3:uid="{965F3497-6339-46A9-B4FB-14EC6D38010E}" name="תשואה לפידיון" dataDxfId="565"/>
    <tableColumn id="14" xr3:uid="{F4E8E2CA-BDB7-4FA0-A925-260E10458CAB}" name="ערך נקוב****" dataDxfId="564"/>
    <tableColumn id="15" xr3:uid="{EE11F5F9-E632-4E7D-AB62-90DF5916955F}" name="שער***" dataDxfId="563"/>
    <tableColumn id="16" xr3:uid="{646E17CC-403C-4CC6-B0F1-1B5866595451}" name="שווי שוק" dataDxfId="562"/>
    <tableColumn id="17" xr3:uid="{CE0E8A59-C91F-4023-8C62-213982695031}" name="שעור מערך נקוב מונפק" dataDxfId="561"/>
    <tableColumn id="18" xr3:uid="{1899C047-858E-4243-AE55-43FA6A043747}" name="שעור מנכסי אפיק ההשקעה" dataDxfId="560"/>
    <tableColumn id="19" xr3:uid="{266F0B06-1B37-4DBC-AE90-5D67873A4B81}" name="שעור מסך נכסי השקעה**" dataDxfId="55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2CD7F6-2410-4233-A021-F329E9C5939E}" name="RowTitleRegion1.a1.b4.1" displayName="_RowTitleRegion1.a1.b4.1_1" ref="A1:B4" totalsRowShown="0" headerRowDxfId="558" dataDxfId="557" tableBorderDxfId="556" headerRowCellStyle="Normal_2007-16618" dataCellStyle="Normal_2007-16618">
  <autoFilter ref="A1:B4" xr:uid="{712CD7F6-2410-4233-A021-F329E9C5939E}">
    <filterColumn colId="0" hiddenButton="1"/>
    <filterColumn colId="1" hiddenButton="1"/>
  </autoFilter>
  <tableColumns count="2">
    <tableColumn id="1" xr3:uid="{60268353-050E-4F2B-8B22-794C5F0A4EE7}" name="תאריך הדיווח" dataDxfId="555" dataCellStyle="Normal_2007-16618"/>
    <tableColumn id="2" xr3:uid="{AE0D63D9-AB9B-43B8-8DE1-4E9FAF676104}" name="31/12/2023" dataDxfId="554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DA6AD5-3248-42DF-B13C-8100D2EEE0CE}" name="TitleRegion1.a6.t224.1" displayName="TitleRegion1.a6.t224.1" ref="A6:T224" totalsRowShown="0" headerRowDxfId="553" dataDxfId="551" headerRowBorderDxfId="552" tableBorderDxfId="550">
  <autoFilter ref="A6:T224" xr:uid="{D7DA6AD5-3248-42DF-B13C-8100D2EEE0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73BF4E1-5C9E-4D07-B969-BA1E2B5691E2}" name="שם המנפיק/שם נייר ערך " dataDxfId="549"/>
    <tableColumn id="2" xr3:uid="{DCE65B36-182E-448E-A491-E2F666650319}" name="מספר ני&quot;ע" dataDxfId="548"/>
    <tableColumn id="3" xr3:uid="{AE3B0AA6-10DC-4C7E-A324-2C7E56163CC7}" name="זירת מסחר" dataDxfId="547"/>
    <tableColumn id="4" xr3:uid="{472AB93D-3577-4BB3-8912-EF5809F632D4}" name="ספק מידע" dataDxfId="546"/>
    <tableColumn id="5" xr3:uid="{8780371D-7B3A-4E14-889A-F6826B933AC0}" name="מספר מנפיק" dataDxfId="545"/>
    <tableColumn id="6" xr3:uid="{39D85095-3EB0-4A0A-89AF-FD5C2EED651C}" name="ענף מסחר" dataDxfId="544"/>
    <tableColumn id="7" xr3:uid="{9CE4AF15-27E5-481D-A7F8-D0BDD35ED3D7}" name="דירוג" dataDxfId="543"/>
    <tableColumn id="8" xr3:uid="{363B56B0-BDB5-4738-BE73-2D5FEE060D87}" name="שם מדרג" dataDxfId="542"/>
    <tableColumn id="9" xr3:uid="{7616DB7B-D39A-4226-BD4A-EC432DC8E369}" name="תאריך רכישה" dataDxfId="541"/>
    <tableColumn id="10" xr3:uid="{527A4A66-014A-4858-B75E-4F84EC8E8797}" name="מח&quot;מ" dataDxfId="540"/>
    <tableColumn id="11" xr3:uid="{97E48E5E-6631-45B5-8249-715A7E858467}" name="סוג מטבע" dataDxfId="539"/>
    <tableColumn id="12" xr3:uid="{0558F5E6-0474-4EFB-80AC-D63D4BEB1B39}" name="שיעור ריבית" dataDxfId="538"/>
    <tableColumn id="13" xr3:uid="{AF87E8D5-4E14-464B-8B21-0197427367C2}" name="תשואה לפידיון" dataDxfId="537"/>
    <tableColumn id="14" xr3:uid="{0617984F-137C-4E88-A59E-7CF13D9BE886}" name="ערך נקוב****" dataDxfId="536"/>
    <tableColumn id="15" xr3:uid="{8729A0CD-8BA8-438F-A780-6AEE4DE615D8}" name="שער***" dataDxfId="535"/>
    <tableColumn id="16" xr3:uid="{E2906552-FC96-4FAE-8446-C6701EC009E7}" name="פדיון/ ריבית/ דיבידנד לקבל*****  " dataDxfId="534"/>
    <tableColumn id="17" xr3:uid="{F9242F71-26BC-420D-94AE-CE06244950EE}" name="שווי שוק" dataDxfId="533"/>
    <tableColumn id="18" xr3:uid="{3EA48A19-A838-40BD-A3A6-B7CADDCDFC67}" name="שעור מערך נקוב מונפק" dataDxfId="532"/>
    <tableColumn id="19" xr3:uid="{97F56300-60B5-4660-BE84-9114974DC0A2}" name="שעור מנכסי אפיק ההשקעה" dataDxfId="531"/>
    <tableColumn id="20" xr3:uid="{D637535A-6EBB-46EA-89EB-9DD4AC63CA96}" name="שעור מסך נכסי השקעה**" dataDxfId="530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FB5803-B8DE-490F-8F44-8298F094C38C}" name="RowTitleRegion1.a1.b4.1" displayName="_RowTitleRegion1.a1.b4.1_2" ref="A1:B4" totalsRowShown="0" headerRowDxfId="529" dataDxfId="528" tableBorderDxfId="527" headerRowCellStyle="Normal_2007-16618" dataCellStyle="Normal_2007-16618">
  <autoFilter ref="A1:B4" xr:uid="{D8FB5803-B8DE-490F-8F44-8298F094C38C}">
    <filterColumn colId="0" hiddenButton="1"/>
    <filterColumn colId="1" hiddenButton="1"/>
  </autoFilter>
  <tableColumns count="2">
    <tableColumn id="1" xr3:uid="{B4B25864-1F2B-4A37-930A-856D9747FA69}" name="תאריך הדיווח" dataDxfId="526" dataCellStyle="Normal_2007-16618"/>
    <tableColumn id="2" xr3:uid="{ECF92535-00C5-4310-9E04-04A95D76A91E}" name="31/12/2023" dataDxfId="525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E54D23E-BAC5-4F0B-9DD6-33A25BE95054}" name="TitleRegion1.a6.n264.1" displayName="TitleRegion1.a6.n264.1" ref="A6:N264" totalsRowShown="0" headerRowDxfId="524" dataDxfId="522" headerRowBorderDxfId="523" tableBorderDxfId="521">
  <autoFilter ref="A6:N264" xr:uid="{BE54D23E-BAC5-4F0B-9DD6-33A25BE950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DEBB1E2-83D5-4504-8E94-80E08B3A43E7}" name="שם המנפיק/שם נייר ערך " dataDxfId="520"/>
    <tableColumn id="2" xr3:uid="{786E0090-821D-4BF4-9CB9-CA17744A44B0}" name="מספר ני&quot;ע" dataDxfId="519"/>
    <tableColumn id="3" xr3:uid="{9A6D4ED6-D403-4894-AAA4-3144B33420A3}" name="זירת מסחר" dataDxfId="518"/>
    <tableColumn id="4" xr3:uid="{8E323CF7-78BD-41CD-8FBB-658DFD73490E}" name="ספק מידע" dataDxfId="517"/>
    <tableColumn id="5" xr3:uid="{F915B07C-BAFE-4C27-B9EE-0B73266DCCCF}" name="מספר מנפיק" dataDxfId="516"/>
    <tableColumn id="6" xr3:uid="{E5B0E05B-D185-4CD8-92B1-A4BBCAA66DBA}" name="ענף מסחר" dataDxfId="515"/>
    <tableColumn id="7" xr3:uid="{23948732-7FB5-4379-A180-49989C631A7A}" name="סוג מטבע" dataDxfId="514"/>
    <tableColumn id="8" xr3:uid="{149A4DA2-CD6F-4B49-BE33-760472F5F847}" name="ערך נקוב****" dataDxfId="513"/>
    <tableColumn id="9" xr3:uid="{665A3222-AB76-4F19-BB09-C068A30A0EFF}" name="שער***" dataDxfId="512"/>
    <tableColumn id="10" xr3:uid="{C6AA19E6-729D-45DF-88A9-D4E85C6DBB49}" name="פדיון/ ריבית/ דיבידנד לקבל*****  " dataDxfId="511"/>
    <tableColumn id="11" xr3:uid="{46CF78CC-E186-4E98-928E-BDB09F135922}" name="שווי שוק" dataDxfId="510"/>
    <tableColumn id="12" xr3:uid="{E3D9BBAA-E5CE-40A4-8349-0DE8777F8C8B}" name="שעור מערך נקוב מונפק" dataDxfId="509"/>
    <tableColumn id="13" xr3:uid="{F6604BF3-FC77-493D-AE46-745CB8362280}" name="שעור מנכסי אפיק ההשקעה" dataDxfId="508"/>
    <tableColumn id="14" xr3:uid="{074E5416-4E73-4010-AD92-2EEC0120ED90}" name="שעור מסך נכסי השקעה**" dataDxfId="5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EFC003-7027-4448-86EF-B1BB73C2CAF8}" name="RowTitleRegion1.a1.b4.1" displayName="_RowTitleRegion1.a1.b4.1_3" ref="A1:B4" totalsRowShown="0" headerRowDxfId="506" dataDxfId="505" tableBorderDxfId="504" headerRowCellStyle="Normal_2007-16618" dataCellStyle="Normal_2007-16618">
  <autoFilter ref="A1:B4" xr:uid="{86EFC003-7027-4448-86EF-B1BB73C2CAF8}">
    <filterColumn colId="0" hiddenButton="1"/>
    <filterColumn colId="1" hiddenButton="1"/>
  </autoFilter>
  <tableColumns count="2">
    <tableColumn id="1" xr3:uid="{D25A776F-35E9-47F9-8E17-57317BD64E15}" name="תאריך הדיווח" dataDxfId="503" dataCellStyle="Normal_2007-16618"/>
    <tableColumn id="2" xr3:uid="{5C06DAB0-AFF2-4D59-9C8A-0EB7ED0D34CB}" name="31/12/2023" dataDxfId="502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738FD09-BB0D-49C5-A673-9183E400C7CC}" name="TitleRegion1.a6.m82.1" displayName="TitleRegion1.a6.m82.1" ref="A6:M82" totalsRowShown="0" headerRowDxfId="501" dataDxfId="499" headerRowBorderDxfId="500" tableBorderDxfId="498">
  <autoFilter ref="A6:M82" xr:uid="{1738FD09-BB0D-49C5-A673-9183E400C7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787FC5E-EA38-45E7-83BF-8969E4CF47C7}" name="שם המנפיק/שם נייר ערך " dataDxfId="497"/>
    <tableColumn id="2" xr3:uid="{BB385FCA-1ADA-417C-AAB7-8334B60CBBD1}" name="מספר ני&quot;ע" dataDxfId="496"/>
    <tableColumn id="3" xr3:uid="{F81B68BD-3C80-49E4-AFEF-3782C18FAAFA}" name="זירת מסחר" dataDxfId="495"/>
    <tableColumn id="4" xr3:uid="{774DD24B-36A4-4BCF-AE6E-784CA93DC862}" name="מספר מנפיק" dataDxfId="494"/>
    <tableColumn id="5" xr3:uid="{A3DF5856-E0ED-4D38-8095-9563F7169508}" name="ענף מסחר" dataDxfId="493"/>
    <tableColumn id="6" xr3:uid="{66F1AB7E-7C20-4537-AABD-2703F02A9C02}" name="סוג מטבע" dataDxfId="492"/>
    <tableColumn id="7" xr3:uid="{E6BD60C8-C9B3-49C8-9951-A582D7AAFC70}" name="ערך נקוב****" dataDxfId="491"/>
    <tableColumn id="8" xr3:uid="{F1DE2A79-7281-4609-85C4-AAFBD11EE91B}" name="שער***" dataDxfId="490"/>
    <tableColumn id="9" xr3:uid="{2F821345-3818-40F2-B8D9-586186FB8F22}" name="פדיון/ ריבית/ דיבידנד לקבל*****  " dataDxfId="489"/>
    <tableColumn id="10" xr3:uid="{36EE7001-1D96-4097-9981-3167EA1ED554}" name="שווי שוק" dataDxfId="488"/>
    <tableColumn id="11" xr3:uid="{104F5C71-8304-4E2D-91C3-AC48917EC7BD}" name="שעור מערך נקוב מונפק" dataDxfId="487"/>
    <tableColumn id="12" xr3:uid="{044F6FE3-5C34-4016-B1E7-90EF4BAD4246}" name="שעור מנכסי אפיק ההשקעה" dataDxfId="486"/>
    <tableColumn id="13" xr3:uid="{936A00F4-6AC2-480E-A592-4553E5C8D1C8}" name="שעור מסך נכסי השקעה**" dataDxfId="485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1759882-DB1E-492F-A856-81A5CFA63C77}" name="RowTitleRegion1.a1.b4.1" displayName="_RowTitleRegion1.a1.b4.1_4" ref="A1:B4" totalsRowShown="0" headerRowDxfId="484" dataDxfId="483" tableBorderDxfId="482" headerRowCellStyle="Normal_2007-16618" dataCellStyle="Normal_2007-16618">
  <autoFilter ref="A1:B4" xr:uid="{01759882-DB1E-492F-A856-81A5CFA63C77}">
    <filterColumn colId="0" hiddenButton="1"/>
    <filterColumn colId="1" hiddenButton="1"/>
  </autoFilter>
  <tableColumns count="2">
    <tableColumn id="1" xr3:uid="{3973B763-1DA7-4D73-B423-646BCF62EE7E}" name="תאריך הדיווח" dataDxfId="481" dataCellStyle="Normal_2007-16618"/>
    <tableColumn id="2" xr3:uid="{BFEF0329-6AB7-43FD-91A3-CE497F665FF0}" name="31/12/2023" dataDxfId="480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6A58DF-7D67-4133-AE51-BD1E79EDAF8B}" name="TitleRegion1.a6.n22.1" displayName="TitleRegion1.a6.n22.1" ref="A6:N22" totalsRowShown="0" headerRowDxfId="479" dataDxfId="477" headerRowBorderDxfId="478" tableBorderDxfId="476">
  <autoFilter ref="A6:N22" xr:uid="{B36A58DF-7D67-4133-AE51-BD1E79EDAF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FD5FB29-47C5-49E7-9405-153E290E0681}" name="שם המנפיק/שם נייר ערך " dataDxfId="475"/>
    <tableColumn id="2" xr3:uid="{C0E2C8FC-E8D2-40E9-983C-6D946D585256}" name="מספר ני&quot;ע" dataDxfId="474"/>
    <tableColumn id="3" xr3:uid="{1BDE6A02-3ECE-4A06-8B7C-99C115E7A024}" name="זירת מסחר" dataDxfId="473"/>
    <tableColumn id="4" xr3:uid="{AA281D6D-498D-4C1C-8977-014FFA58C42E}" name="מספר מנפיק" dataDxfId="472"/>
    <tableColumn id="5" xr3:uid="{12D077C5-DA2E-4B1F-A1F7-2FDF055CD0C6}" name="ענף מסחר" dataDxfId="471"/>
    <tableColumn id="6" xr3:uid="{B1B9FAB1-390F-454B-9F2E-F017E6A5A8FB}" name="דירוג" dataDxfId="470"/>
    <tableColumn id="7" xr3:uid="{2F9EF6AA-1267-49E5-B36D-E195D778CE54}" name="שם מדרג" dataDxfId="469"/>
    <tableColumn id="8" xr3:uid="{E3D7D530-C329-409C-AEFB-6CD48D0C3CAF}" name="סוג מטבע" dataDxfId="468"/>
    <tableColumn id="9" xr3:uid="{9F952091-7DF7-46CB-A9F8-8FEF38F1AD27}" name="ערך נקוב****" dataDxfId="467"/>
    <tableColumn id="10" xr3:uid="{AF856278-7A44-4A2B-903D-DCB07A657C28}" name="שער***" dataDxfId="466"/>
    <tableColumn id="11" xr3:uid="{2B0BB1AB-EB90-4FD3-9B28-1C635305F576}" name="שווי שוק" dataDxfId="465"/>
    <tableColumn id="12" xr3:uid="{4F510034-BCFE-445F-AEB5-F2D48A28502B}" name="שעור מערך נקוב מונפק" dataDxfId="464"/>
    <tableColumn id="13" xr3:uid="{465F30F1-AF31-418D-9A9F-4C17A55F8D68}" name="שעור מנכסי אפיק ההשקעה" dataDxfId="463"/>
    <tableColumn id="14" xr3:uid="{01947A53-8782-4EB7-9488-180926A090AC}" name="שעור מסך נכסי השקעה**" dataDxfId="462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905E524-C326-4CB2-9A4F-421FEE77599D}" name="RowTitleRegion1.a1.b4.1" displayName="_RowTitleRegion1.a1.b4.1_5" ref="A1:B4" totalsRowShown="0" headerRowDxfId="461" dataDxfId="460" tableBorderDxfId="459" headerRowCellStyle="Normal_2007-16618" dataCellStyle="Normal_2007-16618">
  <autoFilter ref="A1:B4" xr:uid="{3905E524-C326-4CB2-9A4F-421FEE77599D}">
    <filterColumn colId="0" hiddenButton="1"/>
    <filterColumn colId="1" hiddenButton="1"/>
  </autoFilter>
  <tableColumns count="2">
    <tableColumn id="1" xr3:uid="{FFAF53DA-DB2A-4202-AAC7-CBF7E43D5E79}" name="תאריך הדיווח" dataDxfId="458" dataCellStyle="Normal_2007-16618"/>
    <tableColumn id="2" xr3:uid="{F5DCE357-BDCC-44EF-994B-7F4EA46A2E20}" name="31/12/2023" dataDxfId="457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FD0DEFB-A4CE-4FA9-8652-C08D3705D77C}" name="TitleRegion1.a6.k27.1" displayName="TitleRegion1.a6.k27.1" ref="A6:K27" totalsRowShown="0" headerRowDxfId="456" dataDxfId="454" headerRowBorderDxfId="455" tableBorderDxfId="453">
  <autoFilter ref="A6:K27" xr:uid="{EFD0DEFB-A4CE-4FA9-8652-C08D3705D7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6F30FA-EF46-4C66-909A-E9C30B9498BB}" name="שם המנפיק/שם נייר ערך" dataDxfId="452"/>
    <tableColumn id="2" xr3:uid="{AC6F7D71-00BF-4C83-917D-A318FECF035E}" name="מספר ני&quot;ע" dataDxfId="451"/>
    <tableColumn id="3" xr3:uid="{81585346-3219-411F-B7F6-4BF43C4BE561}" name="זירת מסחר" dataDxfId="450"/>
    <tableColumn id="4" xr3:uid="{E43AA974-69B5-48A1-A173-896A852803E7}" name="ענף מסחר" dataDxfId="449"/>
    <tableColumn id="5" xr3:uid="{E0D5986E-D9C8-4215-994A-57570D5A9C3A}" name="סוג מטבע" dataDxfId="448"/>
    <tableColumn id="6" xr3:uid="{F7C03A1E-A295-4330-A38F-801A90FD3243}" name="ערך נקוב****" dataDxfId="447"/>
    <tableColumn id="7" xr3:uid="{7F686A79-D372-4357-94CB-1F5810155993}" name="שער***" dataDxfId="446"/>
    <tableColumn id="8" xr3:uid="{E1A8DD19-3B61-45E4-B369-11357E4BFA2C}" name="שווי שוק" dataDxfId="445"/>
    <tableColumn id="9" xr3:uid="{6BE851E4-9F97-46BD-B831-05A4EBF58606}" name="שעור מערך נקוב מונפק" dataDxfId="444"/>
    <tableColumn id="10" xr3:uid="{8BBD1451-E11D-4566-979A-8CED9A5FCD83}" name="שעור מנכסי אפיק ההשקעה" dataDxfId="443"/>
    <tableColumn id="11" xr3:uid="{8A7BDE67-92DA-42C5-AED6-6105509666BD}" name="שעור מסך נכסי השקעה**" dataDxfId="442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964A279-CAB9-469C-A42A-DB3D10BF20C1}" name="RowTitleRegion1.a1.b4.1" displayName="_RowTitleRegion1.a1.b4.1_6" ref="A1:B4" totalsRowShown="0" headerRowDxfId="441" dataDxfId="440" tableBorderDxfId="439" headerRowCellStyle="Normal_2007-16618" dataCellStyle="Normal_2007-16618">
  <autoFilter ref="A1:B4" xr:uid="{8964A279-CAB9-469C-A42A-DB3D10BF20C1}">
    <filterColumn colId="0" hiddenButton="1"/>
    <filterColumn colId="1" hiddenButton="1"/>
  </autoFilter>
  <tableColumns count="2">
    <tableColumn id="1" xr3:uid="{7BF010BA-F783-48E0-9315-E04B545CC1AD}" name="תאריך הדיווח" dataDxfId="438" dataCellStyle="Normal_2007-16618"/>
    <tableColumn id="2" xr3:uid="{588B6832-439A-47C6-8A0C-A426FAAC02C5}" name="31/12/2023" dataDxfId="437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B6DD6C1-357E-486D-B230-8220A18C4946}" name="TitleRegion1.a6.k25.1" displayName="TitleRegion1.a6.k25.1" ref="A6:K25" totalsRowShown="0" headerRowDxfId="436" dataDxfId="434" headerRowBorderDxfId="435" tableBorderDxfId="433">
  <autoFilter ref="A6:K25" xr:uid="{4B6DD6C1-357E-486D-B230-8220A18C49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B7A8107-A131-441C-82FF-9CB0A554A448}" name="שם המנפיק/שם נייר ערך" dataDxfId="432"/>
    <tableColumn id="2" xr3:uid="{C20EC36F-71DC-4F38-A4F0-BBDAA31A18B4}" name="מספר ני&quot;ע" dataDxfId="431"/>
    <tableColumn id="3" xr3:uid="{76B31AC9-F165-4E89-951C-50A5A0BEF2A2}" name="זירת מסחר" dataDxfId="430"/>
    <tableColumn id="4" xr3:uid="{4B9F3F39-53F1-41C0-B71E-D698788D7781}" name="ענף מסחר" dataDxfId="429"/>
    <tableColumn id="5" xr3:uid="{7D449DCA-B3E0-4236-8F58-89AA8C4E1386}" name="סוג מטבע" dataDxfId="428"/>
    <tableColumn id="6" xr3:uid="{0B7C8772-5CD4-491E-8C10-B3F4E5C46126}" name="ערך נקוב****" dataDxfId="427"/>
    <tableColumn id="7" xr3:uid="{456DBD7C-FC8E-4478-B172-FE9DD76B775E}" name="שער***" dataDxfId="426"/>
    <tableColumn id="8" xr3:uid="{9734FCBF-3DAA-4961-BF6C-15C172B6AACC}" name="שווי שוק" dataDxfId="425"/>
    <tableColumn id="9" xr3:uid="{6FB4A538-EC26-4E95-9B11-04D734ABBE92}" name="שעור מערך נקוב מונפק" dataDxfId="424"/>
    <tableColumn id="10" xr3:uid="{804CC64C-4C9E-428A-8A32-B72425DEAB58}" name="שעור מנכסי אפיק ההשקעה" dataDxfId="423"/>
    <tableColumn id="11" xr3:uid="{00A5508B-8FB3-4645-87FB-34303A76A9EF}" name="שעור מסך נכסי השקעה**" dataDxfId="42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9534B5A-64D7-4BFE-A8C4-25FC25AF0ECC}" name="RowTitleRegion1.a1.b4.1" displayName="_RowTitleRegion1.a1.b4.1_7" ref="A1:B4" totalsRowShown="0" headerRowDxfId="421" dataDxfId="420" tableBorderDxfId="419" headerRowCellStyle="Normal_2007-16618" dataCellStyle="Normal_2007-16618">
  <autoFilter ref="A1:B4" xr:uid="{B9534B5A-64D7-4BFE-A8C4-25FC25AF0ECC}">
    <filterColumn colId="0" hiddenButton="1"/>
    <filterColumn colId="1" hiddenButton="1"/>
  </autoFilter>
  <tableColumns count="2">
    <tableColumn id="1" xr3:uid="{5A675E43-AF5B-4BDF-8C68-689BB89BF7F4}" name="תאריך הדיווח" dataDxfId="418" dataCellStyle="Normal_2007-16618"/>
    <tableColumn id="2" xr3:uid="{2AAE2127-20D1-4F87-9DF9-259E395656B9}" name="31/12/2023" dataDxfId="417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FA20DC7-E12C-4884-896D-C6C3259A0E53}" name="TitleRegion1.a6.j22.1" displayName="TitleRegion1.a6.j22.1" ref="A6:J22" totalsRowShown="0" headerRowDxfId="416" dataDxfId="414" headerRowBorderDxfId="415" tableBorderDxfId="413">
  <autoFilter ref="A6:J22" xr:uid="{2FA20DC7-E12C-4884-896D-C6C3259A0E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E658B0A-F69A-400A-B4EE-331F2B6F0662}" name="שם המנפיק/שם נייר ערך" dataDxfId="412"/>
    <tableColumn id="2" xr3:uid="{DBDF6AB9-91B7-4A6E-B4BD-F42562DC0D41}" name="מספר ני&quot;ע" dataDxfId="411"/>
    <tableColumn id="3" xr3:uid="{51A397F5-FF42-49CB-9D73-B6A5A343FB3A}" name="זירת מסחר" dataDxfId="410"/>
    <tableColumn id="4" xr3:uid="{9427261E-487B-4249-9709-393AEF72DB83}" name="ענף מסחר" dataDxfId="409"/>
    <tableColumn id="5" xr3:uid="{01728629-77C3-456C-B4DD-159763749287}" name="סוג מטבע" dataDxfId="408"/>
    <tableColumn id="6" xr3:uid="{DA97771B-B7BE-4FAE-8C97-13D7E6A0B6CD}" name="ערך נקוב****" dataDxfId="407"/>
    <tableColumn id="7" xr3:uid="{6FB4088F-C34D-4221-8B44-1F2B3C253D15}" name="שער***" dataDxfId="406"/>
    <tableColumn id="8" xr3:uid="{36BA49A5-C9A1-4271-8573-AE22E70A5F65}" name="שווי שוק" dataDxfId="405"/>
    <tableColumn id="9" xr3:uid="{7E8F2B73-4A76-4A31-97A4-B125560BF8F1}" name="שעור מנכסי אפיק ההשקעה" dataDxfId="404"/>
    <tableColumn id="10" xr3:uid="{993E4C75-5FF2-429C-8A45-7F86E16F928F}" name="שעור מסך נכסי השקעה**" dataDxfId="40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70109A6-90CB-4153-B5F1-E06FA9EC28BB}" name="RowTitleRegion1.a1.b4.1" displayName="_RowTitleRegion1.a1.b4.1_8" ref="A1:B4" totalsRowShown="0" headerRowDxfId="402" dataDxfId="401" tableBorderDxfId="400" headerRowCellStyle="Normal_2007-16618" dataCellStyle="Normal_2007-16618">
  <autoFilter ref="A1:B4" xr:uid="{F70109A6-90CB-4153-B5F1-E06FA9EC28BB}">
    <filterColumn colId="0" hiddenButton="1"/>
    <filterColumn colId="1" hiddenButton="1"/>
  </autoFilter>
  <tableColumns count="2">
    <tableColumn id="1" xr3:uid="{9077E860-2A7A-4FE7-9BEC-22FD763F6735}" name="תאריך הדיווח" dataDxfId="399" dataCellStyle="Normal_2007-16618"/>
    <tableColumn id="2" xr3:uid="{0A64BB1E-4AA5-4F75-9972-94D1D1D5AFDD}" name="31/12/2023" dataDxfId="398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83054D1-32C8-41D7-877D-87709AC45C5C}" name="TitleRegion1.a6.p13.1" displayName="TitleRegion1.a6.p13.1" ref="A6:P13" totalsRowShown="0" headerRowDxfId="397" dataDxfId="395" headerRowBorderDxfId="396" tableBorderDxfId="394">
  <autoFilter ref="A6:P13" xr:uid="{983054D1-32C8-41D7-877D-87709AC45C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7BC076E-57D6-47CD-A02C-3AA488FB5F65}" name="שם המנפיק/שם נייר ערך" dataDxfId="393"/>
    <tableColumn id="2" xr3:uid="{AA974E93-06B9-449F-86C1-71D143FD956D}" name="מספר ני&quot;ע" dataDxfId="392"/>
    <tableColumn id="3" xr3:uid="{6FECFEDB-0A31-40F9-B734-B663E5CC2750}" name="נכס הבסיס" dataDxfId="391"/>
    <tableColumn id="4" xr3:uid="{8E6ED610-8770-4BE9-B835-22BBB10EF8AA}" name="דירוג" dataDxfId="390"/>
    <tableColumn id="5" xr3:uid="{A707E163-A69F-4039-A2E3-8741E53C3C50}" name="שם מדרג" dataDxfId="389"/>
    <tableColumn id="6" xr3:uid="{38935BF8-CA03-40AF-BC31-238FE38D1339}" name="תאריך רכישה" dataDxfId="388"/>
    <tableColumn id="7" xr3:uid="{9A16E61C-A1C5-4A49-A7F6-779942D2E8AE}" name="מח&quot;מ" dataDxfId="387"/>
    <tableColumn id="8" xr3:uid="{5F3E984C-1DF7-416A-943E-9FC1ED81F9C6}" name="סוג מטבע" dataDxfId="386"/>
    <tableColumn id="9" xr3:uid="{9D954B63-A4FD-47F0-8157-2498AB572A04}" name="שיעור ריבית" dataDxfId="385"/>
    <tableColumn id="10" xr3:uid="{EF78E9DC-EB92-425D-AF33-B7DC09C522A1}" name="תשואה לפידיון" dataDxfId="384"/>
    <tableColumn id="11" xr3:uid="{C06BD7CB-FEA2-4400-8718-56C72420338B}" name="ערך נקוב****" dataDxfId="383"/>
    <tableColumn id="12" xr3:uid="{73C20F41-8396-4229-9265-DD98370966E5}" name="שער***" dataDxfId="382"/>
    <tableColumn id="13" xr3:uid="{6975E86D-09C7-4A0C-AFA6-B8A7CF73C43C}" name="שווי שוק" dataDxfId="381"/>
    <tableColumn id="14" xr3:uid="{E80BD5D4-98D2-495C-847F-53952DBF4F0F}" name="שעור מערך נקוב מונפק" dataDxfId="380"/>
    <tableColumn id="15" xr3:uid="{701E04C5-5304-43A8-86C0-FA70544D909F}" name="שעור מנכסי אפיק ההשקעה" dataDxfId="379"/>
    <tableColumn id="16" xr3:uid="{6D05C9F7-E557-4FDB-A83A-F338E12C5A6F}" name="שעור מסך נכסי השקעה**" dataDxfId="378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BA03901-EC2D-443C-A005-5D74DEB9B8B4}" name="RowTitleRegion1.a1.b4.1" displayName="_RowTitleRegion1.a1.b4.1_9" ref="A1:B4" totalsRowShown="0" headerRowDxfId="377" dataDxfId="376" tableBorderDxfId="375" headerRowCellStyle="Normal_2007-16618" dataCellStyle="Normal_2007-16618">
  <autoFilter ref="A1:B4" xr:uid="{DBA03901-EC2D-443C-A005-5D74DEB9B8B4}">
    <filterColumn colId="0" hiddenButton="1"/>
    <filterColumn colId="1" hiddenButton="1"/>
  </autoFilter>
  <tableColumns count="2">
    <tableColumn id="1" xr3:uid="{6863D215-0D5F-4BE5-AB83-228BA5D64062}" name="תאריך הדיווח" dataDxfId="374" dataCellStyle="Normal_2007-16618"/>
    <tableColumn id="2" xr3:uid="{C9BD200D-6AD5-484E-AF4E-12FD7E3EFE94}" name="31/12/2023" dataDxfId="373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8E4A4F1-3492-4E6F-B56D-E7B8D1BEE325}" name="TitleRegion1.a6.o112.1" displayName="TitleRegion1.a6.o112.1" ref="A6:O112" totalsRowShown="0" headerRowDxfId="372" dataDxfId="370" headerRowBorderDxfId="371" tableBorderDxfId="369">
  <autoFilter ref="A6:O112" xr:uid="{88E4A4F1-3492-4E6F-B56D-E7B8D1BEE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4EE8EA1-B64A-4D8F-BA5D-648D52D0F015}" name="שם המנפיק/שם נייר ערך" dataDxfId="368"/>
    <tableColumn id="2" xr3:uid="{74CB0BC5-2BA7-4658-9CBF-24DBFF151874}" name="מספר ני&quot;ע" dataDxfId="367"/>
    <tableColumn id="3" xr3:uid="{37AC6DAF-E186-439A-AA50-4722983EBB0D}" name="דירוג" dataDxfId="366"/>
    <tableColumn id="4" xr3:uid="{D40098AD-DF07-4049-A43A-F7F9CE1C202E}" name="שם מדרג" dataDxfId="365"/>
    <tableColumn id="5" xr3:uid="{984499C2-0244-4A18-B658-E9B6714AECBC}" name="תאריך רכישה" dataDxfId="364"/>
    <tableColumn id="6" xr3:uid="{44FCB9B5-AF26-4325-8AD8-6FB7F7E31713}" name="מח&quot;מ" dataDxfId="363"/>
    <tableColumn id="7" xr3:uid="{6EB62043-C751-4DD7-9057-BF2466A341C8}" name="סוג מטבע" dataDxfId="362"/>
    <tableColumn id="8" xr3:uid="{3EEECF5C-68B0-4748-9DBB-45C4B406B5A4}" name="שיעור ריבית" dataDxfId="361"/>
    <tableColumn id="9" xr3:uid="{BD662DE5-CC3D-4CB9-9D72-A5F980BFC7E8}" name="תשואה לפידיון" dataDxfId="360"/>
    <tableColumn id="10" xr3:uid="{0F010A52-F6F6-479C-8F98-09786E002157}" name="ערך נקוב****" dataDxfId="359"/>
    <tableColumn id="11" xr3:uid="{0A967D52-53E3-410D-AEEB-4FFF1C07CB77}" name="שער***" dataDxfId="358"/>
    <tableColumn id="12" xr3:uid="{522EF806-01DB-4A4A-AC52-DB34DFEC5D30}" name="שווי הוגן" dataDxfId="357"/>
    <tableColumn id="13" xr3:uid="{C8B849D1-C699-42CE-9675-59082DAD8BF7}" name="שעור מערך נקוב מונפק" dataDxfId="356"/>
    <tableColumn id="14" xr3:uid="{22074B33-54EC-4E37-A825-6BB64FBA0F88}" name="שעור מנכסי אפיק ההשקעה" dataDxfId="355"/>
    <tableColumn id="15" xr3:uid="{8E05146B-6A83-436D-AE8E-73033E5B4FB9}" name="שעור מסך נכסי השקעה**" dataDxfId="35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3186009-F064-447F-97B3-E8EFBC47EBDD}" name="RowTitleRegion1.a1.b4.1" displayName="_RowTitleRegion1.a1.b4.1_10" ref="A1:B4" totalsRowShown="0" headerRowDxfId="353" dataDxfId="352" tableBorderDxfId="351" headerRowCellStyle="Normal_2007-16618" dataCellStyle="Normal_2007-16618">
  <autoFilter ref="A1:B4" xr:uid="{93186009-F064-447F-97B3-E8EFBC47EBDD}">
    <filterColumn colId="0" hiddenButton="1"/>
    <filterColumn colId="1" hiddenButton="1"/>
  </autoFilter>
  <tableColumns count="2">
    <tableColumn id="1" xr3:uid="{3B28C0D1-F9D6-46AA-B38B-BCBC1E8D6484}" name="תאריך הדיווח" dataDxfId="350" dataCellStyle="Normal_2007-16618"/>
    <tableColumn id="2" xr3:uid="{CD3800A8-2799-4E05-8D00-24E2592F7103}" name="31/12/2023" dataDxfId="349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C090375-110F-464B-BDF9-52FFCBC0F115}" name="TitleRegion1.a6.r17.1" displayName="TitleRegion1.a6.r17.1" ref="A6:R17" totalsRowShown="0" headerRowDxfId="348" dataDxfId="346" headerRowBorderDxfId="347" tableBorderDxfId="345">
  <autoFilter ref="A6:R17" xr:uid="{DC090375-110F-464B-BDF9-52FFCBC0F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7EDA48B-44DA-49CB-8D76-68F11B6280C2}" name="שם המנפיק/שם נייר ערך" dataDxfId="344"/>
    <tableColumn id="2" xr3:uid="{D873E560-5803-459C-9FE1-9CF621440552}" name="מספר ני&quot;ע" dataDxfId="343"/>
    <tableColumn id="3" xr3:uid="{E370053D-3A34-4BBF-8BE3-F9B027808E68}" name="ספק המידע" dataDxfId="342"/>
    <tableColumn id="4" xr3:uid="{7FCEBFEA-9679-4173-BBCA-4E8AA417B33D}" name="מספר מנפיק" dataDxfId="341"/>
    <tableColumn id="5" xr3:uid="{91E4B916-55DB-4FBB-A370-D88D696737AC}" name="ענף מסחר" dataDxfId="340"/>
    <tableColumn id="6" xr3:uid="{C9CF92DD-0C63-421F-9186-B2F957E261BE}" name="דירוג" dataDxfId="339"/>
    <tableColumn id="7" xr3:uid="{3F787412-5E26-410B-8B78-4C77C18F4105}" name="שם מדרג" dataDxfId="338"/>
    <tableColumn id="8" xr3:uid="{D8CF9D7E-EE25-49A3-9F6A-4B404E459A47}" name="תאריך רכישה" dataDxfId="337"/>
    <tableColumn id="9" xr3:uid="{B1114ABE-A5E2-4D06-8639-6BC9CF30696F}" name="מח&quot;מ" dataDxfId="336"/>
    <tableColumn id="10" xr3:uid="{817669EF-5BF1-4D02-8DF5-1737FF5FD150}" name="סוג מטבע" dataDxfId="335"/>
    <tableColumn id="11" xr3:uid="{BBFB057C-6014-468B-BDAE-5300121ADC9A}" name="שיעור ריבית" dataDxfId="334"/>
    <tableColumn id="12" xr3:uid="{6D4BDC99-DF46-44CB-A136-6D774868FAE6}" name="תשואה לפידיון" dataDxfId="333"/>
    <tableColumn id="13" xr3:uid="{4C34BDB1-D705-443E-BFD3-748590B794D7}" name="ערך נקוב****" dataDxfId="332"/>
    <tableColumn id="14" xr3:uid="{3E84B422-06AA-494E-BB33-EB060F2BC8C8}" name="שער***" dataDxfId="331"/>
    <tableColumn id="15" xr3:uid="{69B8F8D8-0B96-40D5-B596-37D8C2F3762F}" name="שווי הוגן" dataDxfId="330"/>
    <tableColumn id="16" xr3:uid="{055BAD3F-5249-4ADD-B0DF-4EFA88A115A5}" name="שעור מערך נקוב מונפק" dataDxfId="329"/>
    <tableColumn id="17" xr3:uid="{B959CC49-B9EC-4B77-87FB-4AB1038131B5}" name="שעור מנכסי אפיק ההשקעה" dataDxfId="328"/>
    <tableColumn id="18" xr3:uid="{D46A6F07-F543-435D-ABE4-5B2C32E603AA}" name="שעור מסך נכסי השקעה**" dataDxfId="327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6C3A054-00A6-417E-B13C-C2EA7C59B23A}" name="RowTitleRegion1.a1.b4.1" displayName="_RowTitleRegion1.a1.b4.1_11" ref="A1:B4" totalsRowShown="0" headerRowDxfId="326" dataDxfId="325" tableBorderDxfId="324" headerRowCellStyle="Normal_2007-16618" dataCellStyle="Normal_2007-16618">
  <autoFilter ref="A1:B4" xr:uid="{76C3A054-00A6-417E-B13C-C2EA7C59B23A}">
    <filterColumn colId="0" hiddenButton="1"/>
    <filterColumn colId="1" hiddenButton="1"/>
  </autoFilter>
  <tableColumns count="2">
    <tableColumn id="1" xr3:uid="{353C47AE-73E4-4218-ADCD-723F12B0ABA8}" name="תאריך הדיווח" dataDxfId="323" dataCellStyle="Normal_2007-16618"/>
    <tableColumn id="2" xr3:uid="{DCA738DE-EF16-461D-A486-658D92408253}" name="31/12/2023" dataDxfId="322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3D70444-0660-4A8C-B544-2771FDDCB33C}" name="TitleRegion1.a6.r45.1" displayName="TitleRegion1.a6.r45.1" ref="A6:R45" totalsRowShown="0" headerRowDxfId="321" dataDxfId="319" headerRowBorderDxfId="320" tableBorderDxfId="318">
  <autoFilter ref="A6:R45" xr:uid="{13D70444-0660-4A8C-B544-2771FDDCB3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83AAFF4-A759-4D81-AB66-36DB5778B5B1}" name="שם המנפיק/שם נייר ערך" dataDxfId="317"/>
    <tableColumn id="2" xr3:uid="{1ADEE3EE-B25F-486E-B8AE-39CFF8E477E6}" name="מספר ני&quot;ע" dataDxfId="316"/>
    <tableColumn id="3" xr3:uid="{8C14A404-CD13-498F-8A53-3B03FD07235C}" name="ספק המידע" dataDxfId="315"/>
    <tableColumn id="4" xr3:uid="{A99F81F8-9E96-441F-8AAC-DC5A1D8C14D1}" name="מספר מנפיק" dataDxfId="314"/>
    <tableColumn id="5" xr3:uid="{D96D1177-900C-49B4-A90B-F1A581070F09}" name="ענף מסחר" dataDxfId="313"/>
    <tableColumn id="6" xr3:uid="{81952CD5-B572-4E77-A903-D8D65F34EDAD}" name="דירוג" dataDxfId="312"/>
    <tableColumn id="7" xr3:uid="{07259F9B-B03A-40AA-A0B9-46DD3E74E791}" name="שם מדרג" dataDxfId="311"/>
    <tableColumn id="8" xr3:uid="{7AA58D66-B359-4C7A-824F-EE7128B86157}" name="תאריך רכישה" dataDxfId="310"/>
    <tableColumn id="9" xr3:uid="{22C5504B-96DF-49D5-8153-687167BACEAD}" name="מח&quot;מ" dataDxfId="309"/>
    <tableColumn id="10" xr3:uid="{CF5F02EF-807D-4FA2-98C2-11445FD1778C}" name="סוג מטבע" dataDxfId="308"/>
    <tableColumn id="11" xr3:uid="{BA6F4F1B-DAC0-402D-9514-FF0F4497CFA1}" name="שיעור ריבית" dataDxfId="307"/>
    <tableColumn id="12" xr3:uid="{DD8025B5-BE05-4619-BD9C-01967750EDE8}" name="תשואה לפידיון" dataDxfId="306"/>
    <tableColumn id="13" xr3:uid="{D1D972CD-6D77-484B-8E29-631A56B0AF8B}" name="ערך נקוב****" dataDxfId="305"/>
    <tableColumn id="14" xr3:uid="{FF6444B3-F23B-41CB-B634-66A24E96C6D7}" name="שער***" dataDxfId="304"/>
    <tableColumn id="15" xr3:uid="{72F07EB0-DE16-459C-BF91-413F99B91773}" name="שווי הוגן" dataDxfId="303"/>
    <tableColumn id="16" xr3:uid="{D11907B2-E553-4138-94A1-167CA4D05C57}" name="שעור מערך נקוב מונפק" dataDxfId="302"/>
    <tableColumn id="17" xr3:uid="{1C886B0C-3690-40EF-82E0-EC16C9E662AE}" name="שעור מנכסי אפיק ההשקעה" dataDxfId="301"/>
    <tableColumn id="18" xr3:uid="{8CC646E9-04FC-40CE-836E-1E6795E7DFB5}" name="שעור מסך נכסי השקעה**" dataDxfId="300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4F26588-C65F-40B3-B014-7BB31F388F8D}" name="RowTitleRegion1.a1.b4.1" displayName="_RowTitleRegion1.a1.b4.1_12" ref="A1:B4" totalsRowShown="0" headerRowDxfId="299" dataDxfId="298" tableBorderDxfId="297" headerRowCellStyle="Normal_2007-16618" dataCellStyle="Normal_2007-16618">
  <autoFilter ref="A1:B4" xr:uid="{C4F26588-C65F-40B3-B014-7BB31F388F8D}">
    <filterColumn colId="0" hiddenButton="1"/>
    <filterColumn colId="1" hiddenButton="1"/>
  </autoFilter>
  <tableColumns count="2">
    <tableColumn id="1" xr3:uid="{CF6EB553-0417-4FC0-9331-E7D2E1D2FD7B}" name="תאריך הדיווח" dataDxfId="296" dataCellStyle="Normal_2007-16618"/>
    <tableColumn id="2" xr3:uid="{0C00D39D-0900-420B-B57C-6FE43D93E4D4}" name="31/12/2023" dataDxfId="295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021B8D0-9A58-46AE-9AB0-B5D3021140AC}" name="TitleRegion1.a6.l46.1" displayName="TitleRegion1.a6.l46.1" ref="A6:L46" totalsRowShown="0" headerRowDxfId="294" dataDxfId="292" headerRowBorderDxfId="293" tableBorderDxfId="291">
  <autoFilter ref="A6:L46" xr:uid="{B021B8D0-9A58-46AE-9AB0-B5D3021140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13DD947-7D9D-4305-B506-010244FEF92A}" name="שם המנפיק/שם נייר ערך" dataDxfId="290"/>
    <tableColumn id="2" xr3:uid="{CA229350-1096-4A74-9302-4A47B24FD938}" name="מספר ני&quot;ע" dataDxfId="289"/>
    <tableColumn id="3" xr3:uid="{DE6A807E-2B1F-479F-8EA1-5060D17E051A}" name="ספק המידע" dataDxfId="288"/>
    <tableColumn id="4" xr3:uid="{BC7A13EF-7751-4A2B-80E2-1C26CB3B7A92}" name="מספר מנפיק" dataDxfId="287"/>
    <tableColumn id="5" xr3:uid="{0484C8A9-4ED9-4FA2-B986-180A0E967AB5}" name="ענף מסחר" dataDxfId="286"/>
    <tableColumn id="6" xr3:uid="{0CB9FC38-56A3-4F75-8C8E-0BE41EA1AF19}" name="סוג מטבע" dataDxfId="285"/>
    <tableColumn id="7" xr3:uid="{859FEBA2-933B-4A2A-B0FA-3D0574D58430}" name="ערך נקוב****" dataDxfId="284"/>
    <tableColumn id="8" xr3:uid="{574A048E-4BF3-4F2E-9663-C0A5E3BCB8CB}" name="שער***" dataDxfId="283"/>
    <tableColumn id="9" xr3:uid="{D20B4E59-FB85-41F6-A59F-F003AEE12ADE}" name="שווי הוגן" dataDxfId="282"/>
    <tableColumn id="10" xr3:uid="{A98B05E8-90E3-410A-B759-F20D6D17714A}" name="שעור מערך נקוב מונפק" dataDxfId="281"/>
    <tableColumn id="11" xr3:uid="{B53AE9D6-E11C-4B1C-87E4-CB106D6EAB8A}" name="שעור מנכסי אפיק ההשקעה" dataDxfId="280"/>
    <tableColumn id="12" xr3:uid="{3C2D6C3C-1FBC-46FB-ACDD-D7D399EF9D91}" name="שעור מסך נכסי השקעה**" dataDxfId="27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FCDD456-C670-479F-8EEC-8865047ED9D0}" name="RowTitleRegion1.a1.b4.1" displayName="_RowTitleRegion1.a1.b4.1_13" ref="A1:B4" totalsRowShown="0" headerRowDxfId="278" dataDxfId="277" tableBorderDxfId="276" headerRowCellStyle="Normal_2007-16618" dataCellStyle="Normal_2007-16618">
  <autoFilter ref="A1:B4" xr:uid="{CFCDD456-C670-479F-8EEC-8865047ED9D0}">
    <filterColumn colId="0" hiddenButton="1"/>
    <filterColumn colId="1" hiddenButton="1"/>
  </autoFilter>
  <tableColumns count="2">
    <tableColumn id="1" xr3:uid="{2A23864F-5D32-48E6-9ADA-A4DFFF3F1B29}" name="תאריך הדיווח" dataDxfId="275" dataCellStyle="Normal_2007-16618"/>
    <tableColumn id="2" xr3:uid="{46C3D904-207A-4392-B3EB-4B4865DCDCE1}" name="31/12/2023" dataDxfId="274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C9EC82-ACFA-4F87-8138-9FEDB2CD4736}" name="TitleRegion1.a6.j263.1" displayName="TitleRegion1.a6.j263.1" ref="A6:J263" totalsRowShown="0" headerRowDxfId="273" dataDxfId="271" headerRowBorderDxfId="272" tableBorderDxfId="270">
  <autoFilter ref="A6:J263" xr:uid="{22C9EC82-ACFA-4F87-8138-9FEDB2CD47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E48A13D-1DAE-43A0-BCAE-73C6EF8218AE}" name="שם המנפיק/שם נייר ערך" dataDxfId="269"/>
    <tableColumn id="2" xr3:uid="{AE1993F9-8F24-4EED-A195-2E16ED879E78}" name="מספר ני&quot;ע" dataDxfId="268"/>
    <tableColumn id="3" xr3:uid="{7A06A7C9-BBB8-4C17-A93C-46FC420775B1}" name="סוג מטבע" dataDxfId="267"/>
    <tableColumn id="4" xr3:uid="{9B76B5CD-F5FA-44A3-BCF5-E62E306E389C}" name="תאריך רכישה" dataDxfId="266"/>
    <tableColumn id="5" xr3:uid="{C647FB45-3062-49BF-88E9-33168C38BA81}" name="ערך נקוב****" dataDxfId="265"/>
    <tableColumn id="6" xr3:uid="{C24FC17D-ACAA-44D0-8547-0BD98B665D3B}" name="שער***" dataDxfId="264"/>
    <tableColumn id="7" xr3:uid="{02BB8C82-0E7E-43DA-AD1C-B30AEA1C4A54}" name="שווי הוגן" dataDxfId="263"/>
    <tableColumn id="8" xr3:uid="{4C4D5E5D-3922-48DA-A509-260A33EB46CD}" name="שעור מערך נקוב מונפק" dataDxfId="262"/>
    <tableColumn id="9" xr3:uid="{510DF85D-8BFE-4511-8826-FAF14E011B70}" name="שעור מנכסי אפיק ההשקעה" dataDxfId="261"/>
    <tableColumn id="10" xr3:uid="{240DACC7-006D-410C-91E0-9E94490DA74B}" name="שעור מסך נכסי השקעה**" dataDxfId="260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385A679-E693-4159-840C-E33378746217}" name="RowTitleRegion1.a1.b4.1" displayName="_RowTitleRegion1.a1.b4.1_14" ref="A1:B4" totalsRowShown="0" headerRowDxfId="259" dataDxfId="258" tableBorderDxfId="257" headerRowCellStyle="Normal_2007-16618" dataCellStyle="Normal_2007-16618">
  <autoFilter ref="A1:B4" xr:uid="{1385A679-E693-4159-840C-E33378746217}">
    <filterColumn colId="0" hiddenButton="1"/>
    <filterColumn colId="1" hiddenButton="1"/>
  </autoFilter>
  <tableColumns count="2">
    <tableColumn id="1" xr3:uid="{4BBE4394-4D04-4834-825C-9C814746D388}" name="תאריך הדיווח" dataDxfId="256" dataCellStyle="Normal_2007-16618"/>
    <tableColumn id="2" xr3:uid="{B902917E-53CB-45D5-B4AB-31815D384453}" name="31/12/2023" dataDxfId="255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9352736-05B9-4486-A84B-13F4B3CFC4EB}" name="TitleRegion1.a6.k15.1" displayName="TitleRegion1.a6.k15.1" ref="A6:K15" totalsRowShown="0" headerRowDxfId="254" dataDxfId="252" headerRowBorderDxfId="253" tableBorderDxfId="251">
  <autoFilter ref="A6:K15" xr:uid="{F9352736-05B9-4486-A84B-13F4B3CFC4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5D72FAB-E0D2-4A43-8106-4127CD233D10}" name="שם המנפיק/שם נייר ערך" dataDxfId="250"/>
    <tableColumn id="2" xr3:uid="{95E3FB4A-C4A2-4A9F-9E9A-5AA1FC2AD03D}" name="מספר ני&quot;ע" dataDxfId="249"/>
    <tableColumn id="3" xr3:uid="{C8CB32C6-E509-4877-9FDB-AEAB47E24B91}" name="ענף מסחר" dataDxfId="248"/>
    <tableColumn id="4" xr3:uid="{FF78F7F2-5D6D-4F4C-96BB-8D6C54319C5D}" name="סוג מטבע" dataDxfId="247"/>
    <tableColumn id="5" xr3:uid="{93F96D67-C295-4894-AF45-BF02FD32AB72}" name="תאריך רכישה" dataDxfId="246"/>
    <tableColumn id="6" xr3:uid="{64205DD3-AC03-4413-B08B-1D900C5B3D48}" name="ערך נקוב****" dataDxfId="245"/>
    <tableColumn id="7" xr3:uid="{8C8DC9F8-5530-4181-A38C-1A19897C9AD9}" name="שער***" dataDxfId="244"/>
    <tableColumn id="8" xr3:uid="{2736A791-80CF-459C-AEA5-E90FFE3733EC}" name="שווי הוגן" dataDxfId="243"/>
    <tableColumn id="9" xr3:uid="{AED13D74-FE79-4C0E-B6B8-D6D16DB8E905}" name="שעור מערך נקוב מונפק" dataDxfId="242"/>
    <tableColumn id="10" xr3:uid="{B8608024-A28E-408D-87DF-8A1863D46E39}" name="שעור מנכסי אפיק ההשקעה" dataDxfId="241">
      <calculatedColumnFormula>IFERROR(H7/$H$9,0)</calculatedColumnFormula>
    </tableColumn>
    <tableColumn id="11" xr3:uid="{E830ED14-FA80-4CBA-8062-AE577B8B8C7D}" name="שעור מסך נכסי השקעה**" dataDxfId="240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88055B5-E160-49B7-95ED-700040C2BF6E}" name="RowTitleRegion1.a1.b4.1" displayName="_RowTitleRegion1.a1.b4.1_15" ref="A1:B4" totalsRowShown="0" headerRowDxfId="239" dataDxfId="238" tableBorderDxfId="237" headerRowCellStyle="Normal_2007-16618" dataCellStyle="Normal_2007-16618">
  <autoFilter ref="A1:B4" xr:uid="{188055B5-E160-49B7-95ED-700040C2BF6E}">
    <filterColumn colId="0" hiddenButton="1"/>
    <filterColumn colId="1" hiddenButton="1"/>
  </autoFilter>
  <tableColumns count="2">
    <tableColumn id="1" xr3:uid="{7AE7FCB4-86AF-4A9B-90F1-69D348325FE9}" name="תאריך הדיווח" dataDxfId="236" dataCellStyle="Normal_2007-16618"/>
    <tableColumn id="2" xr3:uid="{54EE5E04-0327-4345-9E8D-55CB04446319}" name="31/12/2023" dataDxfId="235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E4C9488-1DAB-4205-A19C-4DAEDABA0993}" name="TitleRegion1.a6.k20.1" displayName="TitleRegion1.a6.k20.1" ref="A6:K20" totalsRowShown="0" headerRowDxfId="234" dataDxfId="232" headerRowBorderDxfId="233" tableBorderDxfId="231">
  <autoFilter ref="A6:K20" xr:uid="{3E4C9488-1DAB-4205-A19C-4DAEDABA09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929A642-8FE8-4D96-8A08-3B1567E048F4}" name="שם המנפיק/שם נייר ערך" dataDxfId="230"/>
    <tableColumn id="2" xr3:uid="{8A019659-F571-4CDE-8C5B-539B9778D4F0}" name="מספר ני&quot;ע" dataDxfId="229"/>
    <tableColumn id="3" xr3:uid="{66042D0D-A7CE-471C-8348-4F71B92E4EEB}" name="ענף מסחר" dataDxfId="228"/>
    <tableColumn id="4" xr3:uid="{24532F00-1DB9-4DD5-B3A9-06A284862E98}" name="סוג מטבע" dataDxfId="227"/>
    <tableColumn id="5" xr3:uid="{DFA44D69-16CB-4F57-9F82-D24964B86109}" name="תאריך רכישה" dataDxfId="226"/>
    <tableColumn id="6" xr3:uid="{4C3E8E1D-D22D-4AEA-B3C1-6BDA869D515F}" name="ערך נקוב****" dataDxfId="225"/>
    <tableColumn id="7" xr3:uid="{B0270ABF-ECA2-4FDA-9EDE-5CAD0D9180C6}" name="שער***" dataDxfId="224"/>
    <tableColumn id="8" xr3:uid="{4D6229E6-825C-4F4C-985E-432FFA0A48CA}" name="שווי הוגן" dataDxfId="223"/>
    <tableColumn id="9" xr3:uid="{A02BA2B6-D07F-4D1E-8188-9A660BD8A3A0}" name="שעור מערך נקוב מונפק" dataDxfId="222"/>
    <tableColumn id="10" xr3:uid="{CB13214D-D4A6-4D17-B32B-12C454E1CCDD}" name="שעור מנכסי אפיק ההשקעה" dataDxfId="221"/>
    <tableColumn id="11" xr3:uid="{CD41F469-98AE-4A08-9306-3A87DF2899D3}" name="שעור מסך נכסי השקעה**" dataDxfId="220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0E20DE9-A234-4FBB-84CD-1F820623AB90}" name="RowTitleRegion1.a1.b4.1" displayName="_RowTitleRegion1.a1.b4.1_16" ref="A1:B4" totalsRowShown="0" headerRowDxfId="219" dataDxfId="218" tableBorderDxfId="217" headerRowCellStyle="Normal_2007-16618" dataCellStyle="Normal_2007-16618">
  <autoFilter ref="A1:B4" xr:uid="{90E20DE9-A234-4FBB-84CD-1F820623AB90}">
    <filterColumn colId="0" hiddenButton="1"/>
    <filterColumn colId="1" hiddenButton="1"/>
  </autoFilter>
  <tableColumns count="2">
    <tableColumn id="1" xr3:uid="{C4C889D2-CF52-434E-8FD0-00129EF5DF2C}" name="תאריך הדיווח" dataDxfId="216" dataCellStyle="Normal_2007-16618"/>
    <tableColumn id="2" xr3:uid="{BA3C4224-17A3-4C54-BCFC-2215A3370858}" name="31/12/2023" dataDxfId="215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EE25B28-E87D-484F-9B6D-7D245541F698}" name="TitleRegion1.a6.j311.1" displayName="TitleRegion1.a6.j311.1" ref="A6:J311" totalsRowShown="0" headerRowDxfId="214" dataDxfId="212" headerRowBorderDxfId="213" tableBorderDxfId="211">
  <autoFilter ref="A6:J311" xr:uid="{FEE25B28-E87D-484F-9B6D-7D245541F6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3B41A07-E0DB-4B8F-9DBD-ACD3F50C161D}" name="שם המנפיק/שם נייר ערך" dataDxfId="210"/>
    <tableColumn id="2" xr3:uid="{D7C62893-20A8-4821-A4A6-8BA60472B85B}" name="מספר ני&quot;ע" dataDxfId="209"/>
    <tableColumn id="3" xr3:uid="{ECCB5DE9-1811-4C36-AEB0-F864D179C24C}" name="ענף מסחר" dataDxfId="208"/>
    <tableColumn id="4" xr3:uid="{6F9A2E6B-0C05-4096-9BC4-29DEBF165123}" name="סוג מטבע" dataDxfId="207"/>
    <tableColumn id="5" xr3:uid="{40EEA819-B927-4F11-B712-3ABF7FF08D7A}" name="תאריך רכישה" dataDxfId="206"/>
    <tableColumn id="6" xr3:uid="{8A5AE018-EACF-48F5-9F1A-87BADD6DCDCF}" name="ערך נקוב****" dataDxfId="205"/>
    <tableColumn id="7" xr3:uid="{676FC909-E070-4231-A649-F867DBB849FB}" name="שער***" dataDxfId="204"/>
    <tableColumn id="8" xr3:uid="{68A33A60-B5BF-464E-9E2F-32A247BED4BC}" name="שווי הוגן" dataDxfId="203"/>
    <tableColumn id="9" xr3:uid="{0BBBF085-3EE6-4539-8833-B5DBFAFDDEE2}" name="שעור מנכסי אפיק ההשקעה" dataDxfId="202"/>
    <tableColumn id="10" xr3:uid="{09975877-0198-4E56-B142-8B36377777E4}" name="שעור מסך נכסי השקעה**" dataDxfId="201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9F9C9F8-09C8-4050-8A0A-C42A278B7064}" name="RowTitleRegion1.a1.b4.1" displayName="_RowTitleRegion1.a1.b4.1_17" ref="A1:B4" totalsRowShown="0" headerRowDxfId="200" dataDxfId="199" tableBorderDxfId="198" headerRowCellStyle="Normal_2007-16618" dataCellStyle="Normal_2007-16618">
  <autoFilter ref="A1:B4" xr:uid="{B9F9C9F8-09C8-4050-8A0A-C42A278B7064}">
    <filterColumn colId="0" hiddenButton="1"/>
    <filterColumn colId="1" hiddenButton="1"/>
  </autoFilter>
  <tableColumns count="2">
    <tableColumn id="1" xr3:uid="{285F3068-9BFB-444A-A007-0D45CEC732AC}" name="תאריך הדיווח" dataDxfId="197" dataCellStyle="Normal_2007-16618"/>
    <tableColumn id="2" xr3:uid="{B8E1D5E5-909A-4CA7-8EE8-3CBC2797F5F3}" name="31/12/2023" dataDxfId="196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820952D-07D2-4E6A-9CA8-1F8B97AEF244}" name="TitleRegion1.a6.p13.1" displayName="TitleRegion1.a6.p13.1_" ref="A6:P13" totalsRowShown="0" headerRowDxfId="195" dataDxfId="193" headerRowBorderDxfId="194" tableBorderDxfId="192">
  <autoFilter ref="A6:P13" xr:uid="{9820952D-07D2-4E6A-9CA8-1F8B97AEF2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93B34BC-7519-4D79-8428-70EFC23AF43F}" name="שם המנפיק/שם נייר ערך" dataDxfId="191"/>
    <tableColumn id="2" xr3:uid="{3D460D9C-142A-44E6-9E73-C3036BD13850}" name="מספר ני&quot;ע" dataDxfId="190"/>
    <tableColumn id="3" xr3:uid="{CBE43FC9-9862-4741-8998-7A6CFC095ADF}" name="נכס הבסיס" dataDxfId="189"/>
    <tableColumn id="4" xr3:uid="{44DA1F72-7F2C-455C-BC5F-956B90EDF5A2}" name="דירוג" dataDxfId="188"/>
    <tableColumn id="5" xr3:uid="{4D016561-6D30-4AA1-99A9-40943801FAFE}" name="שם מדרג" dataDxfId="187"/>
    <tableColumn id="6" xr3:uid="{28B44743-8E22-4AFF-8143-8807FF71F6F5}" name="תאריך רכישה" dataDxfId="186"/>
    <tableColumn id="7" xr3:uid="{F5B50BA4-F307-4E51-8AB2-77F17261E917}" name="מח&quot;מ" dataDxfId="185"/>
    <tableColumn id="8" xr3:uid="{6336979E-C593-4177-91CD-456E8F01A2AE}" name="סוג מטבע" dataDxfId="184"/>
    <tableColumn id="9" xr3:uid="{20DC4042-A97C-4AAA-8A09-86032D0A413F}" name="שיעור ריבית" dataDxfId="183"/>
    <tableColumn id="10" xr3:uid="{6FED0DB2-6CE0-407D-85B6-6B0F49ED0868}" name="תשואה לפידיון" dataDxfId="182"/>
    <tableColumn id="11" xr3:uid="{F4BE8744-90DB-42FD-B519-E72429EEF7B6}" name="ערך נקוב****" dataDxfId="181"/>
    <tableColumn id="12" xr3:uid="{9FFFF6A4-1C0C-4513-BAC7-58FEC1968118}" name="שער***" dataDxfId="180"/>
    <tableColumn id="13" xr3:uid="{F8779150-0124-4E96-9955-EA34027E8AD2}" name="שווי הוגן" dataDxfId="179"/>
    <tableColumn id="14" xr3:uid="{40915B24-794F-4C70-9033-60DE1114C423}" name="שעור מערך נקוב מונפק" dataDxfId="178"/>
    <tableColumn id="15" xr3:uid="{A547EAF2-A512-4668-89B2-232CAB21814F}" name="שעור מנכסי אפיק ההשקעה" dataDxfId="177"/>
    <tableColumn id="16" xr3:uid="{006767EE-DE7A-4842-B144-B0A8F418D13F}" name="שעור מסך נכסי השקעה**" dataDxfId="17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82EB6D6-3C25-4D8A-B235-C710129338D6}" name="RowTitleRegion1.a1.b4.1" displayName="_RowTitleRegion1.a1.b4.1_18" ref="A1:B4" totalsRowShown="0" headerRowDxfId="175" dataDxfId="174" tableBorderDxfId="173" headerRowCellStyle="Normal_2007-16618" dataCellStyle="Normal_2007-16618">
  <autoFilter ref="A1:B4" xr:uid="{A82EB6D6-3C25-4D8A-B235-C710129338D6}">
    <filterColumn colId="0" hiddenButton="1"/>
    <filterColumn colId="1" hiddenButton="1"/>
  </autoFilter>
  <tableColumns count="2">
    <tableColumn id="1" xr3:uid="{BEC10DC3-EA47-4A1F-A5A4-2879BEF31042}" name="תאריך הדיווח" dataDxfId="172" dataCellStyle="Normal_2007-16618"/>
    <tableColumn id="2" xr3:uid="{710C301B-8311-4B0A-9CD4-804DDEFAEF64}" name="31/12/2023" dataDxfId="171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7C0BD4D-C5D1-4234-B59D-4EDAE23C3243}" name="TitleRegion1.a5.q390.1" displayName="TitleRegion1.a5.q390.1" ref="A5:Q390" totalsRowShown="0" headerRowDxfId="170" dataDxfId="168" headerRowBorderDxfId="169">
  <autoFilter ref="A5:Q390" xr:uid="{D7C0BD4D-C5D1-4234-B59D-4EDAE23C32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FE264C5-3B21-48CA-824F-52A06C409BAF}" name="שם המנפיק/שם נייר ערך" dataDxfId="167"/>
    <tableColumn id="2" xr3:uid="{82E7A1E3-377F-4659-9F02-F594A16E5D06}" name="קונסורציום כן/לא" dataDxfId="166"/>
    <tableColumn id="3" xr3:uid="{9C556CBF-5EA8-4FF4-8C46-3ED4556A77BB}" name="מספר ני&quot;ע" dataDxfId="165"/>
    <tableColumn id="4" xr3:uid="{E3B6B757-A600-4D5C-A9D0-EFCFE4356069}" name="מספר מנפיק" dataDxfId="164"/>
    <tableColumn id="5" xr3:uid="{544BE262-CDDD-40DD-A062-F9BB480B5208}" name="דירוג" dataDxfId="163"/>
    <tableColumn id="6" xr3:uid="{A1A5ED01-30CC-4256-951C-3DC4AA00C025}" name="תאריך רכישה" dataDxfId="162"/>
    <tableColumn id="7" xr3:uid="{E9AB6D8B-5447-4B90-98E8-B3771BB4B219}" name="שם מדרג" dataDxfId="161"/>
    <tableColumn id="8" xr3:uid="{7F0B366F-0859-4BE7-B20C-A007EA20C832}" name="מח&quot;מ" dataDxfId="160"/>
    <tableColumn id="9" xr3:uid="{C29D54AB-E37E-418F-8EAE-FE7DC72849D6}" name="ענף משק" dataDxfId="159"/>
    <tableColumn id="10" xr3:uid="{DB90B0BF-C521-4D52-A18C-EB9DC15C75CD}" name="סוג מטבע" dataDxfId="158"/>
    <tableColumn id="11" xr3:uid="{81938840-ADE5-4625-8338-8B3508042BC3}" name="שיעור ריבית ממוצע" dataDxfId="157"/>
    <tableColumn id="12" xr3:uid="{94BEE6BA-92B0-4A7B-A060-70A42D41A653}" name="תשואה לפידיון" dataDxfId="156"/>
    <tableColumn id="13" xr3:uid="{0E73BADF-3666-4DD3-8760-E37FA428E267}" name="ערך נקוב****" dataDxfId="155"/>
    <tableColumn id="14" xr3:uid="{197BC93B-09E8-4314-B215-156502780609}" name="שער***" dataDxfId="154"/>
    <tableColumn id="15" xr3:uid="{DD1D17E6-C181-457B-A926-C3971C6875BC}" name="שווי הוגן" dataDxfId="153"/>
    <tableColumn id="16" xr3:uid="{3F9B0BD2-EC3C-4905-B0F7-86AB017E8344}" name="שעור מנכסי אפיק ההשקעה" dataDxfId="152"/>
    <tableColumn id="17" xr3:uid="{F0603B1B-EE66-41E3-8606-616BE4CE91BA}" name="שעור מסך נכסי השקעה**" dataDxfId="151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9FB9E6D-2A30-496C-A080-E1A77837A720}" name="RowTitleRegion1.a1.b4.1" displayName="_RowTitleRegion1.a1.b4.1_19" ref="A1:B4" totalsRowShown="0" headerRowDxfId="150" dataDxfId="149" tableBorderDxfId="148" headerRowCellStyle="Normal_2007-16618" dataCellStyle="Normal_2007-16618">
  <autoFilter ref="A1:B4" xr:uid="{C9FB9E6D-2A30-496C-A080-E1A77837A720}">
    <filterColumn colId="0" hiddenButton="1"/>
    <filterColumn colId="1" hiddenButton="1"/>
  </autoFilter>
  <tableColumns count="2">
    <tableColumn id="1" xr3:uid="{9E4B4AA5-3CA9-4DFE-A3A1-1C219092F2BD}" name="תאריך הדיווח" dataDxfId="147" dataCellStyle="Normal_2007-16618"/>
    <tableColumn id="2" xr3:uid="{3ED24EA5-16F5-4880-A185-82CD28231E99}" name="31/12/2023" dataDxfId="146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683FF51-80D3-46BC-9B59-FA038FD5961D}" name="TitleRegion1.a5.n12.1" displayName="TitleRegion1.a5.n12.1" ref="A5:N12" totalsRowShown="0" headerRowDxfId="145" dataDxfId="143" headerRowBorderDxfId="144">
  <autoFilter ref="A5:N12" xr:uid="{F683FF51-80D3-46BC-9B59-FA038FD596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4116DC2-AE70-4AD5-949D-76F584A3F02F}" name="שם המנפיק/שם נייר ערך" dataDxfId="142"/>
    <tableColumn id="2" xr3:uid="{40DA1465-0FD1-4E58-85A7-7C3DD529AF13}" name="מספר ני&quot;ע" dataDxfId="141"/>
    <tableColumn id="3" xr3:uid="{1944F820-2451-4FCA-8BCE-5DC4A5B110E9}" name="מספר מנפיק" dataDxfId="140"/>
    <tableColumn id="4" xr3:uid="{969A9934-95EB-4247-B70D-849496861C28}" name="דירוג" dataDxfId="139"/>
    <tableColumn id="5" xr3:uid="{954C4895-0D8E-4F38-B30D-CDC2E32F1D60}" name="שם מדרג" dataDxfId="138"/>
    <tableColumn id="6" xr3:uid="{6D0968AA-F67A-4678-A7EC-799BD14F7510}" name="מח&quot;מ" dataDxfId="137"/>
    <tableColumn id="7" xr3:uid="{3AFD4F54-3954-45FA-8C68-663255901416}" name="סוג מטבע" dataDxfId="136"/>
    <tableColumn id="8" xr3:uid="{F69400E8-BD06-46BE-A04C-1614C16BB4AC}" name="תנאי ושיעור ריבית" dataDxfId="135"/>
    <tableColumn id="9" xr3:uid="{03230688-A55C-4072-A3C6-626D5ECB269E}" name="תשואה לפידיון" dataDxfId="134"/>
    <tableColumn id="10" xr3:uid="{97B60000-A23A-4963-BCC7-62D4080EDFEA}" name="ערך נקוב****" dataDxfId="133"/>
    <tableColumn id="11" xr3:uid="{385F231D-66A8-4DDE-A6FE-A972A8167C42}" name="שער***" dataDxfId="132"/>
    <tableColumn id="12" xr3:uid="{11CD5883-D0BE-436C-8828-8E777E8321D4}" name="שווי הוגן" dataDxfId="131"/>
    <tableColumn id="13" xr3:uid="{7328ABC2-BDCF-47D6-8E1D-A51F49F9BE52}" name="שעור מנכסי אפיק ההשקעה" dataDxfId="130"/>
    <tableColumn id="14" xr3:uid="{75C61CF5-8F74-403B-9B16-A8A41A947073}" name="שעור מסך נכסי השקעה**" dataDxfId="129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EAEBBE4-9EA3-4A7A-A007-32821E591F34}" name="RowTitleRegion1.a1.b4.1" displayName="_RowTitleRegion1.a1.b4.1_20" ref="A1:B4" totalsRowShown="0" headerRowDxfId="128" dataDxfId="127" tableBorderDxfId="126" headerRowCellStyle="Normal_2007-16618" dataCellStyle="Normal_2007-16618">
  <autoFilter ref="A1:B4" xr:uid="{8EAEBBE4-9EA3-4A7A-A007-32821E591F34}">
    <filterColumn colId="0" hiddenButton="1"/>
    <filterColumn colId="1" hiddenButton="1"/>
  </autoFilter>
  <tableColumns count="2">
    <tableColumn id="1" xr3:uid="{511D3C19-8693-4E1C-A36E-03CB3977FB87}" name="תאריך הדיווח" dataDxfId="125" dataCellStyle="Normal_2007-16618"/>
    <tableColumn id="2" xr3:uid="{855F2C75-83FC-4C87-A332-C4B12C3DF661}" name="31/12/2023" dataDxfId="124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00C2FDB-1E11-49C8-A06F-1CEFF09A17DB}" name="TitleRegion1.a5.i11.1" displayName="TitleRegion1.a5.i11.1" ref="A5:I11" totalsRowShown="0" headerRowDxfId="123" dataDxfId="121" headerRowBorderDxfId="122">
  <autoFilter ref="A5:I11" xr:uid="{200C2FDB-1E11-49C8-A06F-1CEFF09A17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725A37C-2BF5-4B7B-B12D-9F6DEDB06C17}" name="שם המנפיק/שם נייר ערך"/>
    <tableColumn id="2" xr3:uid="{6C447315-33FB-4911-8BCA-50ED6488DA44}" name="תאריך שערוך אחרון" dataDxfId="120"/>
    <tableColumn id="3" xr3:uid="{9CF0B069-03C8-494C-B21F-FB72B5FAADCF}" name="אופי הנכס" dataDxfId="119"/>
    <tableColumn id="4" xr3:uid="{B6628EB8-DE02-4137-B945-A024514F874A}" name="שעור תשואה במהלך התקופה" dataDxfId="118" dataCellStyle="Percent"/>
    <tableColumn id="5" xr3:uid="{03E12124-2B90-4D0D-A26A-615150A46E44}" name="סוג מטבע" dataDxfId="117"/>
    <tableColumn id="6" xr3:uid="{57F1E8CC-F4D2-4BC0-982D-42001F53A247}" name="שווי משוערך" dataDxfId="116"/>
    <tableColumn id="7" xr3:uid="{7AFA292D-B513-45FB-9B5B-9DB601B2E9A4}" name="שעור מנכסי אפיק ההשקעה" dataDxfId="115">
      <calculatedColumnFormula>IFERROR(F6/$F$8,0)</calculatedColumnFormula>
    </tableColumn>
    <tableColumn id="8" xr3:uid="{085CD797-E700-4670-B049-EC4B9D9642AF}" name="שעור מסך נכסי השקעה" dataDxfId="114">
      <calculatedColumnFormula>F6/'סכום נכסי הקרן'!$C$41</calculatedColumnFormula>
    </tableColumn>
    <tableColumn id="9" xr3:uid="{B1C350A5-C31C-4D63-A416-5A8F4574D8F2}" name="כתובת הנכס" dataDxfId="11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2C804BA-EDAD-49CB-ADF8-6C11E31493B6}" name="RowTitleRegion1.a1.b4.1" displayName="_RowTitleRegion1.a1.b4.1_21" ref="A1:B4" totalsRowShown="0" headerRowDxfId="112" dataDxfId="111" tableBorderDxfId="110" headerRowCellStyle="Normal_2007-16618" dataCellStyle="Normal_2007-16618">
  <autoFilter ref="A1:B4" xr:uid="{92C804BA-EDAD-49CB-ADF8-6C11E31493B6}">
    <filterColumn colId="0" hiddenButton="1"/>
    <filterColumn colId="1" hiddenButton="1"/>
  </autoFilter>
  <tableColumns count="2">
    <tableColumn id="1" xr3:uid="{E7264A3B-72A3-4CFB-A5C4-E91BFC8640E9}" name="תאריך הדיווח" dataDxfId="109" dataCellStyle="Normal_2007-16618"/>
    <tableColumn id="2" xr3:uid="{077EFAEE-1BCB-4AB7-AF92-5EA0418469D0}" name="31/12/2023" dataDxfId="108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41FED8B-F4B1-43AC-A586-920333F91B47}" name="TitleRegion1.a5.j8.1" displayName="TitleRegion1.a5.j8.1" ref="A5:J8" totalsRowShown="0" headerRowDxfId="107" headerRowBorderDxfId="106">
  <autoFilter ref="A5:J8" xr:uid="{B41FED8B-F4B1-43AC-A586-920333F91B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6F3530B-A644-4706-8218-DCA05E8A38B4}" name="שם המנפיק/שם נייר ערך"/>
    <tableColumn id="2" xr3:uid="{78BB6FB5-E9BE-4BB8-9D8A-A893C8FEAFFF}" name="מספר מנפיק"/>
    <tableColumn id="3" xr3:uid="{DB67C560-A1BD-4846-AE13-CEB4666AED83}" name="דירוג"/>
    <tableColumn id="4" xr3:uid="{77FE46EE-025D-4FB2-8E1B-30D6768867E9}" name="שם המדרג"/>
    <tableColumn id="5" xr3:uid="{F016D162-CE25-4EE9-B6EA-614E1D09CA1C}" name="שעור הריבית"/>
    <tableColumn id="6" xr3:uid="{552FF5F6-3410-4BC7-B297-923BB5F72A1D}" name="סוג מטבע"/>
    <tableColumn id="7" xr3:uid="{9E5CB387-D201-4C56-B5F3-BC03B9769C9A}" name="תשואה לפדיון"/>
    <tableColumn id="8" xr3:uid="{9F22EBBB-77CA-42FF-8B25-341EDF5149E1}" name="שווי הוגן"/>
    <tableColumn id="9" xr3:uid="{9D0596F1-3E84-467C-AA47-3AD16173234B}" name="שעור מנכסי אפיק ההשקעה"/>
    <tableColumn id="10" xr3:uid="{DCDE5249-924C-47E9-8B92-1A0A3ABB2D24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10C0501-5AF3-49EF-8A19-0A0CAFFACD15}" name="RowTitleRegion1.a1.b4.1" displayName="_RowTitleRegion1.a1.b4.1_22" ref="A1:B4" totalsRowShown="0" headerRowDxfId="105" dataDxfId="104" tableBorderDxfId="103" headerRowCellStyle="Normal_2007-16618" dataCellStyle="Normal_2007-16618">
  <autoFilter ref="A1:B4" xr:uid="{E10C0501-5AF3-49EF-8A19-0A0CAFFACD15}">
    <filterColumn colId="0" hiddenButton="1"/>
    <filterColumn colId="1" hiddenButton="1"/>
  </autoFilter>
  <tableColumns count="2">
    <tableColumn id="1" xr3:uid="{B8C3D459-D0CF-4A17-A1A0-CC8A667F1F4D}" name="תאריך הדיווח" dataDxfId="102" dataCellStyle="Normal_2007-16618"/>
    <tableColumn id="2" xr3:uid="{1A67D147-55CE-4BE2-8B27-74A2A071B4B3}" name="31/12/2023" dataDxfId="101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A787DDF-43CF-4D0B-8CDF-7482EE1ABC22}" name="TitleRegion1.a5.j18.1" displayName="TitleRegion1.a5.j18.1" ref="A5:J18" totalsRowShown="0" headerRowDxfId="100" dataDxfId="98" headerRowBorderDxfId="99">
  <autoFilter ref="A5:J18" xr:uid="{BA787DDF-43CF-4D0B-8CDF-7482EE1ABC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2037C21-84C9-4F77-B64F-7ADCADAE5CC9}" name="שם המנפיק/שם נייר ערך" dataDxfId="97"/>
    <tableColumn id="2" xr3:uid="{A1D5B376-1CD8-4777-9639-994F354FB735}" name="מספר ני&quot;ע"/>
    <tableColumn id="3" xr3:uid="{7CD6D3E6-AE6A-4344-9B9C-E7A100ACA704}" name="דירוג" dataDxfId="96"/>
    <tableColumn id="4" xr3:uid="{3FBCE3C0-86E8-49FE-83FD-89B28C8E9D16}" name="שם המדרג" dataDxfId="95"/>
    <tableColumn id="5" xr3:uid="{16A45130-76C1-4E9C-BAD9-677022490046}" name="שעור הריבית" dataDxfId="94"/>
    <tableColumn id="6" xr3:uid="{08EC709E-53D4-4E5F-A99E-F63E28C7A205}" name="סוג מטבע"/>
    <tableColumn id="7" xr3:uid="{8A88D3BC-8397-468B-958D-05776BC68EE2}" name="תשואה לפדיון" dataDxfId="93"/>
    <tableColumn id="8" xr3:uid="{44063076-77CB-4DEF-ABAA-63387F5A9CDB}" name="שווי הוגן" dataDxfId="92"/>
    <tableColumn id="9" xr3:uid="{D5E3069C-3BC0-450E-9235-C0E8BD65B4B9}" name="שעור מנכסי אפיק ההשקעה" dataDxfId="91">
      <calculatedColumnFormula>IFERROR(H6/$H$8,0)</calculatedColumnFormula>
    </tableColumn>
    <tableColumn id="10" xr3:uid="{7D16548E-940B-4F8A-A57F-D2732529FD0E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E42E411-F841-48B5-B9D1-B1BEBA4028B9}" name="RowTitleRegion1.a1.b4.1" displayName="_RowTitleRegion1.a1.b4.1_23" ref="A1:B4" totalsRowShown="0" headerRowDxfId="89" dataDxfId="88" tableBorderDxfId="87" headerRowCellStyle="Normal_2007-16618" dataCellStyle="Normal_2007-16618">
  <autoFilter ref="A1:B4" xr:uid="{7E42E411-F841-48B5-B9D1-B1BEBA4028B9}">
    <filterColumn colId="0" hiddenButton="1"/>
    <filterColumn colId="1" hiddenButton="1"/>
  </autoFilter>
  <tableColumns count="2">
    <tableColumn id="1" xr3:uid="{EF1016C7-A0C0-4A6B-8C07-13A96357256F}" name="תאריך הדיווח" dataDxfId="86" dataCellStyle="Normal_2007-16618"/>
    <tableColumn id="2" xr3:uid="{FC0409C7-5454-425A-8591-BDC856935B8B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022F2AB-8FB5-4A60-B454-A8BEF5035FBC}" name="TitleRegion1.a5.c202.1" displayName="TitleRegion1.a5.c202.1" ref="A5:C202" totalsRowShown="0" headerRowBorderDxfId="84">
  <autoFilter ref="A5:C202" xr:uid="{7022F2AB-8FB5-4A60-B454-A8BEF5035FBC}">
    <filterColumn colId="0" hiddenButton="1"/>
    <filterColumn colId="1" hiddenButton="1"/>
    <filterColumn colId="2" hiddenButton="1"/>
  </autoFilter>
  <tableColumns count="3">
    <tableColumn id="1" xr3:uid="{0055F19A-438A-4107-8467-76437B388769}" name="שם המנפיק/שם נייר ערך" dataDxfId="83"/>
    <tableColumn id="2" xr3:uid="{5CD6B9E1-1D56-4A9E-9467-FE295B35A047}" name="סכום ההתחייבות" dataDxfId="82"/>
    <tableColumn id="3" xr3:uid="{49E755C5-C6DE-4C09-91D0-17557CD6B4D7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7A26D70-E4F7-4183-A61E-D247925D4150}" name="RowTitleRegion1.a1.b4.1" displayName="_RowTitleRegion1.a1.b4.1_24" ref="A1:B4" totalsRowShown="0" headerRowDxfId="80" dataDxfId="79" tableBorderDxfId="78" headerRowCellStyle="Normal_2007-16618" dataCellStyle="Normal_2007-16618">
  <autoFilter ref="A1:B4" xr:uid="{47A26D70-E4F7-4183-A61E-D247925D4150}">
    <filterColumn colId="0" hiddenButton="1"/>
    <filterColumn colId="1" hiddenButton="1"/>
  </autoFilter>
  <tableColumns count="2">
    <tableColumn id="1" xr3:uid="{120F3FCE-D482-4ACC-B362-07F31CA7B3F9}" name="תאריך הדיווח" dataDxfId="77" dataCellStyle="Normal_2007-16618"/>
    <tableColumn id="2" xr3:uid="{0E465052-AAC6-4C64-A9AB-9A55C6DFB87C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C403C00-B058-402B-9133-5856800D6CFB}" name="TitleRegion1.a5.o11.1" displayName="TitleRegion1.a5.o11.1" ref="A5:O11" totalsRowShown="0" headerRowDxfId="75" dataDxfId="73" headerRowBorderDxfId="74" tableBorderDxfId="72">
  <autoFilter ref="A5:O11" xr:uid="{FC403C00-B058-402B-9133-5856800D6C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7D86E43-5998-4C7A-897A-6002D4A301A4}" name="שם המנפיק/שם נייר ערך" dataDxfId="71"/>
    <tableColumn id="2" xr3:uid="{FA13D240-E68C-4BDB-9390-F33B2E6405BB}" name="מספר ני&quot;ע" dataDxfId="70"/>
    <tableColumn id="3" xr3:uid="{496A24EA-92FC-4F5B-A993-D462EE14A582}" name="ענף מסחר" dataDxfId="69"/>
    <tableColumn id="4" xr3:uid="{0CAE07A5-31A9-4A20-9D8B-29B61D96C680}" name="דירוג" dataDxfId="68"/>
    <tableColumn id="5" xr3:uid="{BAA13EC6-E8E8-4EF7-B719-BE2430931339}" name="שם מדרג" dataDxfId="67"/>
    <tableColumn id="6" xr3:uid="{8D929B00-479E-416F-80BC-AD934CBF9035}" name="תאריך רכישה" dataDxfId="66"/>
    <tableColumn id="7" xr3:uid="{B909C9C1-F7F2-49A8-95CD-7427A26EF39A}" name="מח&quot;מ" dataDxfId="65"/>
    <tableColumn id="8" xr3:uid="{5038505F-7161-4681-AA67-44E357B1C57B}" name="סוג מטבע" dataDxfId="64"/>
    <tableColumn id="9" xr3:uid="{8C0373A6-F12D-45C3-925A-A60249D238C9}" name="שיעור ריבית" dataDxfId="63"/>
    <tableColumn id="10" xr3:uid="{B22B7BE1-B124-4C81-8AD0-664B1282ED8A}" name="ריבית אפקטיבית" dataDxfId="62"/>
    <tableColumn id="11" xr3:uid="{615B8D06-D713-489F-B0B1-230CF0286191}" name="ערך נקוב ****" dataDxfId="61"/>
    <tableColumn id="12" xr3:uid="{BA92C532-77DA-49D3-B5BF-396E020D4AA8}" name="עלות מתואמת" dataDxfId="60"/>
    <tableColumn id="13" xr3:uid="{46447DB9-7B28-4B07-BEE7-969A2B009BDD}" name="שעור מערך נקוב מונפק" dataDxfId="59"/>
    <tableColumn id="14" xr3:uid="{BA32925F-645C-4A94-AC75-7A68E68F6E17}" name="שעור מנכסי אפיק ההשקעה" dataDxfId="58"/>
    <tableColumn id="15" xr3:uid="{09989DD2-4FDC-4396-AE27-69F2C7285A80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E77CA38-BFAB-44D3-AFE5-F7B43E01DCC1}" name="RowTitleRegion1.a1.b4.1" displayName="_RowTitleRegion1.a1.b4.1_25" ref="A1:B4" totalsRowShown="0" headerRowDxfId="56" dataDxfId="55" tableBorderDxfId="54" headerRowCellStyle="Normal_2007-16618" dataCellStyle="Normal_2007-16618">
  <autoFilter ref="A1:B4" xr:uid="{6E77CA38-BFAB-44D3-AFE5-F7B43E01DCC1}">
    <filterColumn colId="0" hiddenButton="1"/>
    <filterColumn colId="1" hiddenButton="1"/>
  </autoFilter>
  <tableColumns count="2">
    <tableColumn id="1" xr3:uid="{3E93A271-E106-4147-B1D7-3E4335B68E9C}" name="תאריך הדיווח" dataDxfId="53" dataCellStyle="Normal_2007-16618"/>
    <tableColumn id="2" xr3:uid="{1CFC29C0-9A21-4B4E-A517-9B3F65E0E198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C60EA75-2982-4AD9-8540-18C3ED3CEC81}" name="TitleRegion1.a5.o11.1" displayName="TitleRegion1.a5.o11.1_" ref="A5:O11" totalsRowShown="0" headerRowDxfId="51" dataDxfId="49" headerRowBorderDxfId="50" tableBorderDxfId="48">
  <autoFilter ref="A5:O11" xr:uid="{FC60EA75-2982-4AD9-8540-18C3ED3CEC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DE5D1A-C10E-4F30-A8AE-4F7006C426D2}" name="שם המנפיק/שם נייר ערך" dataDxfId="47"/>
    <tableColumn id="2" xr3:uid="{6753EE05-A41D-48DA-8A4C-F4DBB3A24508}" name="מספר ני&quot;ע" dataDxfId="46"/>
    <tableColumn id="3" xr3:uid="{DE2AF37D-7BC3-45BA-A1B3-559468A7DAA9}" name="ענף מסחר" dataDxfId="45"/>
    <tableColumn id="4" xr3:uid="{6306E207-7ADF-488B-9225-2B8D25B07530}" name="דירוג" dataDxfId="44"/>
    <tableColumn id="5" xr3:uid="{A23DF23C-B673-4A13-9DF0-D47A34534372}" name="שם מדרג" dataDxfId="43"/>
    <tableColumn id="6" xr3:uid="{47E835BE-2488-48EE-BABE-C26355041602}" name="תאריך רכישה" dataDxfId="42"/>
    <tableColumn id="7" xr3:uid="{A3503D19-ACD8-4E1D-837A-AE99EB40A9FA}" name="מח&quot;מ" dataDxfId="41"/>
    <tableColumn id="8" xr3:uid="{3B3F7D7E-39F8-497B-AB24-E76B1F87F874}" name="סוג מטבע" dataDxfId="40"/>
    <tableColumn id="9" xr3:uid="{2DB4EE49-CA1F-4427-80A5-851D384463CD}" name="שיעור ריבית" dataDxfId="39"/>
    <tableColumn id="10" xr3:uid="{00468BFE-6405-4A44-90D7-8CD17602512A}" name="ריבית אפקטיבית" dataDxfId="38"/>
    <tableColumn id="11" xr3:uid="{926FF445-81FD-4134-9F34-CFD4E63C169A}" name="ערך נקוב****" dataDxfId="37"/>
    <tableColumn id="12" xr3:uid="{E8370B22-4692-4B7C-8D8E-B9F6979B1AE9}" name="עלות מתואמת" dataDxfId="36"/>
    <tableColumn id="13" xr3:uid="{C04B32B0-7C3D-44A3-9086-16B8FA4B8C5B}" name="שעור מערך נקוב מונפק" dataDxfId="35"/>
    <tableColumn id="14" xr3:uid="{093B31BF-66B0-470A-8996-B80C5810384D}" name="שעור מנכסי אפיק ההשקעה" dataDxfId="34"/>
    <tableColumn id="15" xr3:uid="{03D88763-B729-46A0-9EDA-F6E017155A4D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D4A8904-4149-4936-9164-923B1EEAA0F5}" name="RowTitleRegion1.a1.b4.1" displayName="_RowTitleRegion1.a1.b4.1_26" ref="A1:B4" totalsRowShown="0" headerRowDxfId="32" dataDxfId="31" tableBorderDxfId="30" headerRowCellStyle="Normal_2007-16618" dataCellStyle="Normal_2007-16618">
  <autoFilter ref="A1:B4" xr:uid="{1D4A8904-4149-4936-9164-923B1EEAA0F5}">
    <filterColumn colId="0" hiddenButton="1"/>
    <filterColumn colId="1" hiddenButton="1"/>
  </autoFilter>
  <tableColumns count="2">
    <tableColumn id="1" xr3:uid="{86D189B9-3EE4-4725-8350-724146FCD984}" name="תאריך הדיווח" dataDxfId="29" dataCellStyle="Normal_2007-16618"/>
    <tableColumn id="2" xr3:uid="{112C3A78-5F25-4B2C-8D8D-3413448B3451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CE583F7-8245-460B-AC40-8F8242CAD29D}" name="TitleRegion1.a5.o11.1" displayName="_TitleRegion1.a5.o11.1" ref="A5:O11" totalsRowShown="0" headerRowDxfId="27" dataDxfId="25" headerRowBorderDxfId="26" tableBorderDxfId="24">
  <autoFilter ref="A5:O11" xr:uid="{2CE583F7-8245-460B-AC40-8F8242CAD2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B9327DF-997C-4C75-8BDD-E1985622DF7D}" name="שם המנפיק/שם נייר ערך" dataDxfId="23"/>
    <tableColumn id="2" xr3:uid="{78784EA0-B471-4AFE-ADC6-0B3E86F29314}" name="מספר ני&quot;ע" dataDxfId="22"/>
    <tableColumn id="3" xr3:uid="{49BF2191-6C3C-49B0-8D73-8A6FC523A70E}" name="ענף מסחר" dataDxfId="21"/>
    <tableColumn id="4" xr3:uid="{407766CD-7E66-467B-BF42-DAA1C0097997}" name="דירוג" dataDxfId="20"/>
    <tableColumn id="5" xr3:uid="{33203986-D575-411F-8B30-E78ECD198DE3}" name="שם מדרג" dataDxfId="19"/>
    <tableColumn id="6" xr3:uid="{AE81F479-9716-49A8-AB8C-0F0F229101FD}" name="תאריך רכישה" dataDxfId="18"/>
    <tableColumn id="7" xr3:uid="{0C1671AA-229C-4A37-8EF8-4BBF2D116B5E}" name="מח&quot;מ" dataDxfId="17"/>
    <tableColumn id="8" xr3:uid="{22A51EDC-A42A-43C9-9FCA-A58EA0E9BB52}" name="סוג מטבע" dataDxfId="16"/>
    <tableColumn id="9" xr3:uid="{EDE7A404-98B4-4CCF-BEE9-E09FDF994350}" name="שיעור ריבית" dataDxfId="15"/>
    <tableColumn id="10" xr3:uid="{8722F217-8869-4828-93FD-8E641537E8F1}" name="ריבית אפקטיבית" dataDxfId="14"/>
    <tableColumn id="11" xr3:uid="{6D429DB8-52E8-4C20-800C-AAA0CFA2E04D}" name="ערך נקוב****" dataDxfId="13"/>
    <tableColumn id="12" xr3:uid="{DC50B6A5-C4EA-498E-915A-076F5B822BC0}" name="עלות מתואמת" dataDxfId="12"/>
    <tableColumn id="13" xr3:uid="{247D22B2-B24D-4D74-AFB9-D8FE3B1A2C03}" name="שעור מערך נקוב מונפק" dataDxfId="11"/>
    <tableColumn id="14" xr3:uid="{A5C1DE71-57C7-411B-91FC-5ACA3C617F5C}" name="שעור מנכסי אפיק ההשקעה" dataDxfId="10"/>
    <tableColumn id="15" xr3:uid="{D69E885E-86DC-4575-8F73-32244A84097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0" sqref="C10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31.28515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146</v>
      </c>
      <c r="C1" s="36" t="s" vm="1">
        <v>217</v>
      </c>
    </row>
    <row r="2" spans="1:4">
      <c r="B2" s="36" t="s">
        <v>145</v>
      </c>
      <c r="C2" s="36" t="s">
        <v>218</v>
      </c>
    </row>
    <row r="3" spans="1:4">
      <c r="B3" s="36" t="s">
        <v>147</v>
      </c>
      <c r="C3" s="36" t="s">
        <v>219</v>
      </c>
    </row>
    <row r="4" spans="1:4">
      <c r="B4" s="36" t="s">
        <v>148</v>
      </c>
      <c r="C4" s="36">
        <v>414</v>
      </c>
    </row>
    <row r="5" spans="1:4" ht="18.75">
      <c r="A5" s="100" t="s">
        <v>3180</v>
      </c>
      <c r="B5" s="99" t="s">
        <v>159</v>
      </c>
      <c r="C5" s="101" t="s">
        <v>3181</v>
      </c>
      <c r="D5" s="102" t="s">
        <v>3182</v>
      </c>
    </row>
    <row r="6" spans="1:4" s="9" customFormat="1">
      <c r="A6" s="103" t="s">
        <v>3180</v>
      </c>
      <c r="B6" s="104" t="s">
        <v>3180</v>
      </c>
      <c r="C6" s="18" t="s">
        <v>112</v>
      </c>
      <c r="D6" s="19" t="s">
        <v>110</v>
      </c>
    </row>
    <row r="7" spans="1:4" s="9" customFormat="1">
      <c r="A7" s="103" t="s">
        <v>3180</v>
      </c>
      <c r="B7" s="104" t="s">
        <v>3180</v>
      </c>
      <c r="C7" s="20" t="s">
        <v>197</v>
      </c>
      <c r="D7" s="21" t="s">
        <v>19</v>
      </c>
    </row>
    <row r="8" spans="1:4" s="10" customFormat="1" ht="20.25">
      <c r="A8" s="105" t="s">
        <v>3180</v>
      </c>
      <c r="B8" s="106" t="s">
        <v>3180</v>
      </c>
      <c r="C8" s="14" t="s">
        <v>0</v>
      </c>
      <c r="D8" s="22" t="s">
        <v>1</v>
      </c>
    </row>
    <row r="9" spans="1:4" s="10" customFormat="1" ht="20.25">
      <c r="A9" s="105" t="s">
        <v>3180</v>
      </c>
      <c r="B9" s="44" t="s">
        <v>158</v>
      </c>
      <c r="C9" s="55">
        <f>C10+C11+C22+C32+C34+C36</f>
        <v>1967034.3297571547</v>
      </c>
      <c r="D9" s="56">
        <f>C9/$C$41</f>
        <v>1</v>
      </c>
    </row>
    <row r="10" spans="1:4">
      <c r="A10" s="32" t="s">
        <v>126</v>
      </c>
      <c r="B10" s="23" t="s">
        <v>160</v>
      </c>
      <c r="C10" s="55">
        <f>מזומנים!I8</f>
        <v>100268.085605357</v>
      </c>
      <c r="D10" s="56">
        <f t="shared" ref="D10:D12" si="0">C10/$C$41</f>
        <v>5.0974242842897338E-2</v>
      </c>
    </row>
    <row r="11" spans="1:4">
      <c r="A11" s="100" t="s">
        <v>3180</v>
      </c>
      <c r="B11" s="23" t="s">
        <v>161</v>
      </c>
      <c r="C11" s="55">
        <f>SUM(C12:C20)</f>
        <v>785895.27118897613</v>
      </c>
      <c r="D11" s="56">
        <f t="shared" si="0"/>
        <v>0.39953307336837424</v>
      </c>
    </row>
    <row r="12" spans="1:4">
      <c r="A12" s="34" t="s">
        <v>126</v>
      </c>
      <c r="B12" s="24" t="s">
        <v>71</v>
      </c>
      <c r="C12" s="55" vm="2">
        <v>410323.669442271</v>
      </c>
      <c r="D12" s="56">
        <f t="shared" si="0"/>
        <v>0.20860015671049756</v>
      </c>
    </row>
    <row r="13" spans="1:4">
      <c r="A13" s="34" t="s">
        <v>126</v>
      </c>
      <c r="B13" s="24" t="s">
        <v>72</v>
      </c>
      <c r="C13" s="55" t="s" vm="3">
        <v>2636</v>
      </c>
      <c r="D13" s="56" t="s" vm="4">
        <v>2636</v>
      </c>
    </row>
    <row r="14" spans="1:4">
      <c r="A14" s="34" t="s">
        <v>126</v>
      </c>
      <c r="B14" s="24" t="s">
        <v>73</v>
      </c>
      <c r="C14" s="55" vm="5">
        <v>147526.92677467802</v>
      </c>
      <c r="D14" s="56">
        <f t="shared" ref="D14:D20" si="1">C14/$C$41</f>
        <v>7.4999670591865741E-2</v>
      </c>
    </row>
    <row r="15" spans="1:4">
      <c r="A15" s="34" t="s">
        <v>126</v>
      </c>
      <c r="B15" s="24" t="s">
        <v>74</v>
      </c>
      <c r="C15" s="55" vm="6">
        <v>108303.88897232503</v>
      </c>
      <c r="D15" s="56">
        <f t="shared" si="1"/>
        <v>5.5059480830563834E-2</v>
      </c>
    </row>
    <row r="16" spans="1:4">
      <c r="A16" s="34" t="s">
        <v>126</v>
      </c>
      <c r="B16" s="24" t="s">
        <v>210</v>
      </c>
      <c r="C16" s="55" vm="7">
        <v>113858.682767359</v>
      </c>
      <c r="D16" s="56">
        <f t="shared" si="1"/>
        <v>5.7883424323059839E-2</v>
      </c>
    </row>
    <row r="17" spans="1:4">
      <c r="A17" s="34" t="s">
        <v>126</v>
      </c>
      <c r="B17" s="24" t="s">
        <v>75</v>
      </c>
      <c r="C17" s="55" vm="8">
        <v>3677.16513098</v>
      </c>
      <c r="D17" s="56">
        <f t="shared" si="1"/>
        <v>1.8693955033484209E-3</v>
      </c>
    </row>
    <row r="18" spans="1:4">
      <c r="A18" s="34" t="s">
        <v>126</v>
      </c>
      <c r="B18" s="24" t="s">
        <v>76</v>
      </c>
      <c r="C18" s="55" vm="9">
        <v>11.580433100999999</v>
      </c>
      <c r="D18" s="56">
        <f t="shared" si="1"/>
        <v>5.8872552074013329E-6</v>
      </c>
    </row>
    <row r="19" spans="1:4">
      <c r="A19" s="34" t="s">
        <v>126</v>
      </c>
      <c r="B19" s="24" t="s">
        <v>77</v>
      </c>
      <c r="C19" s="55" vm="10">
        <v>291.005060474</v>
      </c>
      <c r="D19" s="56">
        <f t="shared" si="1"/>
        <v>1.4794101763842971E-4</v>
      </c>
    </row>
    <row r="20" spans="1:4">
      <c r="A20" s="34" t="s">
        <v>126</v>
      </c>
      <c r="B20" s="24" t="s">
        <v>78</v>
      </c>
      <c r="C20" s="55" vm="11">
        <v>1902.3526077879999</v>
      </c>
      <c r="D20" s="56">
        <f t="shared" si="1"/>
        <v>9.6711713619297116E-4</v>
      </c>
    </row>
    <row r="21" spans="1:4">
      <c r="A21" s="34" t="s">
        <v>126</v>
      </c>
      <c r="B21" s="24" t="s">
        <v>79</v>
      </c>
      <c r="C21" s="55" t="s" vm="12">
        <v>2636</v>
      </c>
      <c r="D21" s="56" t="s" vm="13">
        <v>2636</v>
      </c>
    </row>
    <row r="22" spans="1:4">
      <c r="A22" s="100" t="s">
        <v>3180</v>
      </c>
      <c r="B22" s="23" t="s">
        <v>162</v>
      </c>
      <c r="C22" s="55">
        <f>SUM(C23:C30)</f>
        <v>1003519.1168950133</v>
      </c>
      <c r="D22" s="56">
        <f t="shared" ref="D22:D30" si="2">C22/$C$41</f>
        <v>0.5101685830866538</v>
      </c>
    </row>
    <row r="23" spans="1:4">
      <c r="A23" s="34" t="s">
        <v>126</v>
      </c>
      <c r="B23" s="24" t="s">
        <v>80</v>
      </c>
      <c r="C23" s="55" vm="14">
        <v>755975.97690000013</v>
      </c>
      <c r="D23" s="56">
        <f t="shared" si="2"/>
        <v>0.38432271641813748</v>
      </c>
    </row>
    <row r="24" spans="1:4">
      <c r="A24" s="34" t="s">
        <v>126</v>
      </c>
      <c r="B24" s="24" t="s">
        <v>81</v>
      </c>
      <c r="C24" s="55" vm="15">
        <v>0.31233975500000005</v>
      </c>
      <c r="D24" s="56">
        <f t="shared" si="2"/>
        <v>1.5878713974379936E-7</v>
      </c>
    </row>
    <row r="25" spans="1:4">
      <c r="A25" s="34" t="s">
        <v>126</v>
      </c>
      <c r="B25" s="24" t="s">
        <v>73</v>
      </c>
      <c r="C25" s="55" vm="16">
        <v>11914.565276492</v>
      </c>
      <c r="D25" s="56">
        <f t="shared" si="2"/>
        <v>6.0571211677647452E-3</v>
      </c>
    </row>
    <row r="26" spans="1:4">
      <c r="A26" s="34" t="s">
        <v>126</v>
      </c>
      <c r="B26" s="24" t="s">
        <v>82</v>
      </c>
      <c r="C26" s="55">
        <f>'לא סחיר - מניות'!I9</f>
        <v>3614.4614766759996</v>
      </c>
      <c r="D26" s="56">
        <f t="shared" si="2"/>
        <v>1.8375182486633226E-3</v>
      </c>
    </row>
    <row r="27" spans="1:4">
      <c r="A27" s="34" t="s">
        <v>126</v>
      </c>
      <c r="B27" s="24" t="s">
        <v>83</v>
      </c>
      <c r="C27" s="55" vm="17">
        <v>220536.41314181796</v>
      </c>
      <c r="D27" s="56">
        <f t="shared" si="2"/>
        <v>0.11211619940006072</v>
      </c>
    </row>
    <row r="28" spans="1:4">
      <c r="A28" s="34" t="s">
        <v>126</v>
      </c>
      <c r="B28" s="24" t="s">
        <v>84</v>
      </c>
      <c r="C28" s="55" vm="18">
        <v>69.292349999999999</v>
      </c>
      <c r="D28" s="56">
        <f t="shared" si="2"/>
        <v>3.5226812746351337E-5</v>
      </c>
    </row>
    <row r="29" spans="1:4">
      <c r="A29" s="34" t="s">
        <v>126</v>
      </c>
      <c r="B29" s="24" t="s">
        <v>174</v>
      </c>
      <c r="C29" s="55" vm="19">
        <v>3.0948073829999987</v>
      </c>
      <c r="D29" s="56">
        <f t="shared" si="2"/>
        <v>1.5733367416023065E-6</v>
      </c>
    </row>
    <row r="30" spans="1:4">
      <c r="A30" s="34" t="s">
        <v>126</v>
      </c>
      <c r="B30" s="24" t="s">
        <v>107</v>
      </c>
      <c r="C30" s="55" vm="20">
        <v>11405.000602889</v>
      </c>
      <c r="D30" s="56">
        <f t="shared" si="2"/>
        <v>5.7980689153996788E-3</v>
      </c>
    </row>
    <row r="31" spans="1:4">
      <c r="A31" s="34" t="s">
        <v>126</v>
      </c>
      <c r="B31" s="24" t="s">
        <v>85</v>
      </c>
      <c r="C31" s="55" t="s" vm="21">
        <v>2636</v>
      </c>
      <c r="D31" s="56" t="s" vm="22">
        <v>2636</v>
      </c>
    </row>
    <row r="32" spans="1:4">
      <c r="A32" s="34" t="s">
        <v>126</v>
      </c>
      <c r="B32" s="23" t="s">
        <v>163</v>
      </c>
      <c r="C32" s="55">
        <f>הלוואות!O8</f>
        <v>74547.789631982974</v>
      </c>
      <c r="D32" s="56">
        <f>C32/$C$41</f>
        <v>3.7898570708314205E-2</v>
      </c>
    </row>
    <row r="33" spans="1:4">
      <c r="A33" s="34" t="s">
        <v>126</v>
      </c>
      <c r="B33" s="23" t="s">
        <v>164</v>
      </c>
      <c r="C33" s="55" t="s" vm="23">
        <v>2636</v>
      </c>
      <c r="D33" s="56" t="s" vm="24">
        <v>2636</v>
      </c>
    </row>
    <row r="34" spans="1:4">
      <c r="A34" s="34" t="s">
        <v>126</v>
      </c>
      <c r="B34" s="23" t="s">
        <v>165</v>
      </c>
      <c r="C34" s="55" vm="25">
        <v>2928.7504199999998</v>
      </c>
      <c r="D34" s="56">
        <f>C34/$C$41</f>
        <v>1.4889167797908114E-3</v>
      </c>
    </row>
    <row r="35" spans="1:4">
      <c r="A35" s="34" t="s">
        <v>126</v>
      </c>
      <c r="B35" s="35" t="s">
        <v>166</v>
      </c>
      <c r="C35" s="55" t="s" vm="26">
        <v>2636</v>
      </c>
      <c r="D35" s="56" t="s" vm="27">
        <v>2636</v>
      </c>
    </row>
    <row r="36" spans="1:4">
      <c r="A36" s="34" t="s">
        <v>126</v>
      </c>
      <c r="B36" s="23" t="s">
        <v>167</v>
      </c>
      <c r="C36" s="55">
        <f>'השקעות אחרות '!H8</f>
        <v>-124.683984174599</v>
      </c>
      <c r="D36" s="56" vm="28">
        <v>-5.1348225902122445E-5</v>
      </c>
    </row>
    <row r="37" spans="1:4">
      <c r="A37" s="107" t="s">
        <v>3180</v>
      </c>
      <c r="B37" s="45" t="s">
        <v>169</v>
      </c>
      <c r="C37" s="55">
        <v>0</v>
      </c>
      <c r="D37" s="56">
        <v>0</v>
      </c>
    </row>
    <row r="38" spans="1:4">
      <c r="A38" s="34" t="s">
        <v>126</v>
      </c>
      <c r="B38" s="46" t="s">
        <v>170</v>
      </c>
      <c r="C38" s="55" t="s" vm="29">
        <v>2636</v>
      </c>
      <c r="D38" s="56" t="s" vm="30">
        <v>2636</v>
      </c>
    </row>
    <row r="39" spans="1:4">
      <c r="A39" s="34" t="s">
        <v>126</v>
      </c>
      <c r="B39" s="46" t="s">
        <v>195</v>
      </c>
      <c r="C39" s="55" t="s" vm="31">
        <v>2636</v>
      </c>
      <c r="D39" s="56" t="s" vm="32">
        <v>2636</v>
      </c>
    </row>
    <row r="40" spans="1:4">
      <c r="A40" s="34" t="s">
        <v>126</v>
      </c>
      <c r="B40" s="46" t="s">
        <v>171</v>
      </c>
      <c r="C40" s="55" t="s" vm="33">
        <v>2636</v>
      </c>
      <c r="D40" s="56" t="s" vm="34">
        <v>2636</v>
      </c>
    </row>
    <row r="41" spans="1:4">
      <c r="A41" s="100" t="s">
        <v>3180</v>
      </c>
      <c r="B41" s="46" t="s">
        <v>86</v>
      </c>
      <c r="C41" s="55">
        <f>C9</f>
        <v>1967034.3297571547</v>
      </c>
      <c r="D41" s="56" vm="35">
        <v>1.0001365854055719</v>
      </c>
    </row>
    <row r="42" spans="1:4">
      <c r="A42" s="34" t="s">
        <v>126</v>
      </c>
      <c r="B42" s="46" t="s">
        <v>168</v>
      </c>
      <c r="C42" s="55">
        <f>'יתרת התחייבות להשקעה'!B8</f>
        <v>116616.87544174341</v>
      </c>
      <c r="D42" s="108" t="s">
        <v>3180</v>
      </c>
    </row>
    <row r="43" spans="1:4">
      <c r="A43" s="100" t="s">
        <v>3180</v>
      </c>
      <c r="B43" s="5" t="s">
        <v>111</v>
      </c>
      <c r="C43" s="100" t="s">
        <v>3180</v>
      </c>
      <c r="D43" s="100" t="s">
        <v>3180</v>
      </c>
    </row>
    <row r="44" spans="1:4">
      <c r="A44" s="100" t="s">
        <v>3180</v>
      </c>
      <c r="B44" s="109" t="s">
        <v>3180</v>
      </c>
      <c r="C44" s="49" t="s">
        <v>153</v>
      </c>
      <c r="D44" s="29" t="s">
        <v>106</v>
      </c>
    </row>
    <row r="45" spans="1:4">
      <c r="A45" s="100" t="s">
        <v>3180</v>
      </c>
      <c r="B45" s="109" t="s">
        <v>3180</v>
      </c>
      <c r="C45" s="50" t="s">
        <v>0</v>
      </c>
      <c r="D45" s="19" t="s">
        <v>1</v>
      </c>
    </row>
    <row r="46" spans="1:4">
      <c r="A46" s="100" t="s">
        <v>3180</v>
      </c>
      <c r="B46" s="109" t="s">
        <v>3180</v>
      </c>
      <c r="C46" s="57" t="s">
        <v>136</v>
      </c>
      <c r="D46" s="58" vm="36">
        <v>2.4752999999999998</v>
      </c>
    </row>
    <row r="47" spans="1:4">
      <c r="A47" s="100" t="s">
        <v>3180</v>
      </c>
      <c r="B47" s="109" t="s">
        <v>3180</v>
      </c>
      <c r="C47" s="57" t="s">
        <v>143</v>
      </c>
      <c r="D47" s="58">
        <v>0.74744976816074182</v>
      </c>
    </row>
    <row r="48" spans="1:4">
      <c r="A48" s="100" t="s">
        <v>3180</v>
      </c>
      <c r="B48" s="109" t="s">
        <v>3180</v>
      </c>
      <c r="C48" s="57" t="s">
        <v>140</v>
      </c>
      <c r="D48" s="58" vm="37">
        <v>2.7391000000000001</v>
      </c>
    </row>
    <row r="49" spans="1:4">
      <c r="A49" s="100" t="s">
        <v>3180</v>
      </c>
      <c r="B49" s="110" t="s">
        <v>3180</v>
      </c>
      <c r="C49" s="57" t="s">
        <v>2637</v>
      </c>
      <c r="D49" s="58" vm="38">
        <v>4.3135000000000003</v>
      </c>
    </row>
    <row r="50" spans="1:4">
      <c r="A50" s="100" t="s">
        <v>3180</v>
      </c>
      <c r="B50" s="109" t="s">
        <v>3180</v>
      </c>
      <c r="C50" s="57" t="s">
        <v>134</v>
      </c>
      <c r="D50" s="58" vm="39">
        <v>4.0115999999999996</v>
      </c>
    </row>
    <row r="51" spans="1:4">
      <c r="A51" s="100" t="s">
        <v>3180</v>
      </c>
      <c r="B51" s="109" t="s">
        <v>3180</v>
      </c>
      <c r="C51" s="57" t="s">
        <v>135</v>
      </c>
      <c r="D51" s="58" vm="40">
        <v>4.6208999999999998</v>
      </c>
    </row>
    <row r="52" spans="1:4">
      <c r="A52" s="100" t="s">
        <v>3180</v>
      </c>
      <c r="B52" s="109" t="s">
        <v>3180</v>
      </c>
      <c r="C52" s="57" t="s">
        <v>137</v>
      </c>
      <c r="D52" s="58">
        <v>0.46448192400783739</v>
      </c>
    </row>
    <row r="53" spans="1:4">
      <c r="A53" s="100" t="s">
        <v>3180</v>
      </c>
      <c r="B53" s="109" t="s">
        <v>3180</v>
      </c>
      <c r="C53" s="57" t="s">
        <v>141</v>
      </c>
      <c r="D53" s="58">
        <v>2.5637E-2</v>
      </c>
    </row>
    <row r="54" spans="1:4">
      <c r="A54" s="100" t="s">
        <v>3180</v>
      </c>
      <c r="B54" s="109" t="s">
        <v>3180</v>
      </c>
      <c r="C54" s="57" t="s">
        <v>142</v>
      </c>
      <c r="D54" s="58">
        <v>0.2137704222363675</v>
      </c>
    </row>
    <row r="55" spans="1:4">
      <c r="A55" s="100" t="s">
        <v>3180</v>
      </c>
      <c r="B55" s="109" t="s">
        <v>3180</v>
      </c>
      <c r="C55" s="57" t="s">
        <v>139</v>
      </c>
      <c r="D55" s="58" vm="41">
        <v>0.53820000000000001</v>
      </c>
    </row>
    <row r="56" spans="1:4">
      <c r="A56" s="100" t="s">
        <v>3180</v>
      </c>
      <c r="B56" s="109" t="s">
        <v>3180</v>
      </c>
      <c r="C56" s="57" t="s">
        <v>2638</v>
      </c>
      <c r="D56" s="58">
        <v>2.2929893999999997</v>
      </c>
    </row>
    <row r="57" spans="1:4">
      <c r="A57" s="100" t="s">
        <v>3180</v>
      </c>
      <c r="B57" s="109" t="s">
        <v>3180</v>
      </c>
      <c r="C57" s="57" t="s">
        <v>138</v>
      </c>
      <c r="D57" s="58" vm="42">
        <v>0.36270000000000002</v>
      </c>
    </row>
    <row r="58" spans="1:4">
      <c r="A58" s="100" t="s">
        <v>3180</v>
      </c>
      <c r="B58" s="109" t="s">
        <v>3180</v>
      </c>
      <c r="C58" s="57" t="s">
        <v>132</v>
      </c>
      <c r="D58" s="58" vm="43">
        <v>3.6269999999999998</v>
      </c>
    </row>
    <row r="59" spans="1:4">
      <c r="A59" s="100" t="s">
        <v>3180</v>
      </c>
      <c r="B59" s="109" t="s">
        <v>3180</v>
      </c>
      <c r="C59" s="57" t="s">
        <v>144</v>
      </c>
      <c r="D59" s="58" vm="44">
        <v>0.19539999999999999</v>
      </c>
    </row>
    <row r="60" spans="1:4">
      <c r="A60" s="100" t="s">
        <v>3180</v>
      </c>
      <c r="B60" s="109" t="s">
        <v>3180</v>
      </c>
      <c r="C60" s="57" t="s">
        <v>2639</v>
      </c>
      <c r="D60" s="58" vm="45">
        <v>0.35589999999999999</v>
      </c>
    </row>
    <row r="61" spans="1:4">
      <c r="A61" s="100" t="s">
        <v>3180</v>
      </c>
      <c r="B61" s="109" t="s">
        <v>3180</v>
      </c>
      <c r="C61" s="57" t="s">
        <v>2640</v>
      </c>
      <c r="D61" s="58">
        <v>4.0537957812358541E-2</v>
      </c>
    </row>
    <row r="62" spans="1:4">
      <c r="A62" s="100" t="s">
        <v>3180</v>
      </c>
      <c r="B62" s="109" t="s">
        <v>3180</v>
      </c>
      <c r="C62" s="57" t="s">
        <v>2641</v>
      </c>
      <c r="D62" s="58">
        <v>0.51084507042253524</v>
      </c>
    </row>
    <row r="63" spans="1:4">
      <c r="A63" s="100" t="s">
        <v>3180</v>
      </c>
      <c r="B63" s="109" t="s">
        <v>3180</v>
      </c>
      <c r="C63" s="57" t="s">
        <v>133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31.28515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146</v>
      </c>
      <c r="B1" s="36" t="s" vm="1">
        <v>217</v>
      </c>
    </row>
    <row r="2" spans="1:11">
      <c r="A2" s="36" t="s">
        <v>145</v>
      </c>
      <c r="B2" s="36" t="s">
        <v>218</v>
      </c>
    </row>
    <row r="3" spans="1:11">
      <c r="A3" s="36" t="s">
        <v>147</v>
      </c>
      <c r="B3" s="36" t="s">
        <v>219</v>
      </c>
    </row>
    <row r="4" spans="1:11">
      <c r="A4" s="36" t="s">
        <v>148</v>
      </c>
      <c r="B4" s="36">
        <v>414</v>
      </c>
    </row>
    <row r="5" spans="1:11" s="3" customFormat="1">
      <c r="A5" s="53" t="s">
        <v>116</v>
      </c>
      <c r="B5" s="39" t="s">
        <v>46</v>
      </c>
      <c r="C5" s="39" t="s">
        <v>118</v>
      </c>
      <c r="D5" s="39" t="s">
        <v>14</v>
      </c>
      <c r="E5" s="39" t="s">
        <v>68</v>
      </c>
      <c r="F5" s="39" t="s">
        <v>104</v>
      </c>
      <c r="G5" s="39" t="s">
        <v>16</v>
      </c>
      <c r="H5" s="39" t="s">
        <v>18</v>
      </c>
      <c r="I5" s="39" t="s">
        <v>64</v>
      </c>
      <c r="J5" s="39" t="s">
        <v>149</v>
      </c>
      <c r="K5" s="41" t="s">
        <v>150</v>
      </c>
    </row>
    <row r="6" spans="1:11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12" t="s">
        <v>3180</v>
      </c>
      <c r="F6" s="112" t="s">
        <v>3180</v>
      </c>
      <c r="G6" s="12" t="s">
        <v>19</v>
      </c>
      <c r="H6" s="12" t="s">
        <v>19</v>
      </c>
      <c r="I6" s="12" t="s">
        <v>197</v>
      </c>
      <c r="J6" s="12" t="s">
        <v>19</v>
      </c>
      <c r="K6" s="13" t="s">
        <v>19</v>
      </c>
    </row>
    <row r="7" spans="1:11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45</v>
      </c>
      <c r="B8" s="114" t="s">
        <v>3180</v>
      </c>
      <c r="C8" s="114" t="s">
        <v>3180</v>
      </c>
      <c r="D8" s="114" t="s">
        <v>3180</v>
      </c>
      <c r="E8" s="114" t="s">
        <v>3180</v>
      </c>
      <c r="F8" s="114" t="s">
        <v>3180</v>
      </c>
      <c r="G8" s="114" t="s">
        <v>3180</v>
      </c>
      <c r="H8" s="114" t="s">
        <v>3180</v>
      </c>
      <c r="I8" s="61">
        <f>I9+I54</f>
        <v>100268.085605357</v>
      </c>
      <c r="J8" s="62">
        <f>IFERROR(I8/$I$8,0)</f>
        <v>1</v>
      </c>
      <c r="K8" s="62">
        <f>I8/'סכום נכסי הקרן'!$C$41</f>
        <v>5.0974242842897338E-2</v>
      </c>
    </row>
    <row r="9" spans="1:11">
      <c r="A9" s="63" t="s">
        <v>186</v>
      </c>
      <c r="B9" s="115" t="s">
        <v>3180</v>
      </c>
      <c r="C9" s="115" t="s">
        <v>3180</v>
      </c>
      <c r="D9" s="115" t="s">
        <v>3180</v>
      </c>
      <c r="E9" s="115" t="s">
        <v>3180</v>
      </c>
      <c r="F9" s="115" t="s">
        <v>3180</v>
      </c>
      <c r="G9" s="115" t="s">
        <v>3180</v>
      </c>
      <c r="H9" s="115" t="s">
        <v>3180</v>
      </c>
      <c r="I9" s="66">
        <f>I10+I19</f>
        <v>95902.147365562996</v>
      </c>
      <c r="J9" s="67">
        <f t="shared" ref="J9:J54" si="0">IFERROR(I9/$I$8,0)</f>
        <v>0.95645734918109626</v>
      </c>
      <c r="K9" s="67">
        <f>I9/'סכום נכסי הקרן'!$C$41</f>
        <v>4.8754689186031056E-2</v>
      </c>
    </row>
    <row r="10" spans="1:11">
      <c r="A10" s="68" t="s">
        <v>43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66">
        <f>SUM(I11:I17)</f>
        <v>58467.239517671995</v>
      </c>
      <c r="J10" s="67">
        <f t="shared" si="0"/>
        <v>0.58310916344600361</v>
      </c>
      <c r="K10" s="67">
        <f>I10/'סכום נכסי הקרן'!$C$41</f>
        <v>2.9723548101415302E-2</v>
      </c>
    </row>
    <row r="11" spans="1:11">
      <c r="A11" s="69" t="s">
        <v>2642</v>
      </c>
      <c r="B11" s="54" t="s">
        <v>2643</v>
      </c>
      <c r="C11" s="54">
        <v>11</v>
      </c>
      <c r="D11" s="54" t="s">
        <v>265</v>
      </c>
      <c r="E11" s="54" t="s">
        <v>266</v>
      </c>
      <c r="F11" s="70" t="s">
        <v>133</v>
      </c>
      <c r="G11" s="116" t="s">
        <v>3180</v>
      </c>
      <c r="H11" s="116" t="s">
        <v>3180</v>
      </c>
      <c r="I11" s="72">
        <v>5021.5615864129995</v>
      </c>
      <c r="J11" s="73">
        <f t="shared" si="0"/>
        <v>5.0081354960513115E-2</v>
      </c>
      <c r="K11" s="73">
        <f>I11/'סכום נכסי הקרן'!$C$41</f>
        <v>2.5528591496585366E-3</v>
      </c>
    </row>
    <row r="12" spans="1:11">
      <c r="A12" s="69" t="s">
        <v>2642</v>
      </c>
      <c r="B12" s="54" t="s">
        <v>2644</v>
      </c>
      <c r="C12" s="54">
        <v>11</v>
      </c>
      <c r="D12" s="54" t="s">
        <v>265</v>
      </c>
      <c r="E12" s="54" t="s">
        <v>266</v>
      </c>
      <c r="F12" s="70" t="s">
        <v>133</v>
      </c>
      <c r="G12" s="116" t="s">
        <v>3180</v>
      </c>
      <c r="H12" s="116" t="s">
        <v>3180</v>
      </c>
      <c r="I12" s="72">
        <v>28599.64111</v>
      </c>
      <c r="J12" s="73">
        <f t="shared" si="0"/>
        <v>0.28523174584747446</v>
      </c>
      <c r="K12" s="73">
        <f>I12/'סכום נכסי הקרן'!$C$41</f>
        <v>1.4539472279332737E-2</v>
      </c>
    </row>
    <row r="13" spans="1:11">
      <c r="A13" s="69" t="s">
        <v>2645</v>
      </c>
      <c r="B13" s="54" t="s">
        <v>2646</v>
      </c>
      <c r="C13" s="54">
        <v>12</v>
      </c>
      <c r="D13" s="54" t="s">
        <v>265</v>
      </c>
      <c r="E13" s="54" t="s">
        <v>266</v>
      </c>
      <c r="F13" s="70" t="s">
        <v>133</v>
      </c>
      <c r="G13" s="116" t="s">
        <v>3180</v>
      </c>
      <c r="H13" s="116" t="s">
        <v>3180</v>
      </c>
      <c r="I13" s="72">
        <v>8338.3395844600018</v>
      </c>
      <c r="J13" s="73">
        <f t="shared" si="0"/>
        <v>8.3160454636370465E-2</v>
      </c>
      <c r="K13" s="73">
        <f>I13/'סכום נכסי הקרן'!$C$41</f>
        <v>4.2390412095600957E-3</v>
      </c>
    </row>
    <row r="14" spans="1:11">
      <c r="A14" s="69" t="s">
        <v>2647</v>
      </c>
      <c r="B14" s="54" t="s">
        <v>2648</v>
      </c>
      <c r="C14" s="54">
        <v>10</v>
      </c>
      <c r="D14" s="54" t="s">
        <v>265</v>
      </c>
      <c r="E14" s="54" t="s">
        <v>266</v>
      </c>
      <c r="F14" s="70" t="s">
        <v>133</v>
      </c>
      <c r="G14" s="116" t="s">
        <v>3180</v>
      </c>
      <c r="H14" s="116" t="s">
        <v>3180</v>
      </c>
      <c r="I14" s="72">
        <v>3037.9763040259995</v>
      </c>
      <c r="J14" s="73">
        <f t="shared" si="0"/>
        <v>3.029853702386525E-2</v>
      </c>
      <c r="K14" s="73">
        <f>I14/'סכום נכסי הקרן'!$C$41</f>
        <v>1.5444449840390233E-3</v>
      </c>
    </row>
    <row r="15" spans="1:11">
      <c r="A15" s="69" t="s">
        <v>2647</v>
      </c>
      <c r="B15" s="54" t="s">
        <v>2649</v>
      </c>
      <c r="C15" s="54">
        <v>10</v>
      </c>
      <c r="D15" s="54" t="s">
        <v>265</v>
      </c>
      <c r="E15" s="54" t="s">
        <v>266</v>
      </c>
      <c r="F15" s="70" t="s">
        <v>133</v>
      </c>
      <c r="G15" s="116" t="s">
        <v>3180</v>
      </c>
      <c r="H15" s="116" t="s">
        <v>3180</v>
      </c>
      <c r="I15" s="72">
        <v>12112.061755122</v>
      </c>
      <c r="J15" s="73">
        <f t="shared" si="0"/>
        <v>0.12079677877558771</v>
      </c>
      <c r="K15" s="73">
        <f>I15/'סכום נכסי הקרן'!$C$41</f>
        <v>6.1575243359465546E-3</v>
      </c>
    </row>
    <row r="16" spans="1:11">
      <c r="A16" s="69" t="s">
        <v>2650</v>
      </c>
      <c r="B16" s="54" t="s">
        <v>2651</v>
      </c>
      <c r="C16" s="54">
        <v>20</v>
      </c>
      <c r="D16" s="54" t="s">
        <v>265</v>
      </c>
      <c r="E16" s="54" t="s">
        <v>266</v>
      </c>
      <c r="F16" s="70" t="s">
        <v>133</v>
      </c>
      <c r="G16" s="116" t="s">
        <v>3180</v>
      </c>
      <c r="H16" s="116" t="s">
        <v>3180</v>
      </c>
      <c r="I16" s="72">
        <v>1335.554237651</v>
      </c>
      <c r="J16" s="73">
        <f t="shared" si="0"/>
        <v>1.3319833819382761E-2</v>
      </c>
      <c r="K16" s="73">
        <f>I16/'סכום נכסי הקרן'!$C$41</f>
        <v>6.7896844373625364E-4</v>
      </c>
    </row>
    <row r="17" spans="1:11">
      <c r="A17" s="69" t="s">
        <v>2652</v>
      </c>
      <c r="B17" s="54" t="s">
        <v>2653</v>
      </c>
      <c r="C17" s="54">
        <v>26</v>
      </c>
      <c r="D17" s="54" t="s">
        <v>265</v>
      </c>
      <c r="E17" s="54" t="s">
        <v>266</v>
      </c>
      <c r="F17" s="70" t="s">
        <v>133</v>
      </c>
      <c r="G17" s="116" t="s">
        <v>3180</v>
      </c>
      <c r="H17" s="116" t="s">
        <v>3180</v>
      </c>
      <c r="I17" s="72">
        <v>22.104939999999999</v>
      </c>
      <c r="J17" s="73">
        <f t="shared" si="0"/>
        <v>2.2045838280988384E-4</v>
      </c>
      <c r="K17" s="73">
        <f>I17/'סכום נכסי הקרן'!$C$41</f>
        <v>1.1237699142103443E-5</v>
      </c>
    </row>
    <row r="18" spans="1:11">
      <c r="A18" s="117" t="s">
        <v>3180</v>
      </c>
      <c r="B18" s="116" t="s">
        <v>3180</v>
      </c>
      <c r="C18" s="116" t="s">
        <v>3180</v>
      </c>
      <c r="D18" s="116" t="s">
        <v>3180</v>
      </c>
      <c r="E18" s="116" t="s">
        <v>3180</v>
      </c>
      <c r="F18" s="116" t="s">
        <v>3180</v>
      </c>
      <c r="G18" s="116" t="s">
        <v>3180</v>
      </c>
      <c r="H18" s="116" t="s">
        <v>3180</v>
      </c>
      <c r="I18" s="116" t="s">
        <v>3180</v>
      </c>
      <c r="J18" s="116" t="s">
        <v>3180</v>
      </c>
      <c r="K18" s="116" t="s">
        <v>3180</v>
      </c>
    </row>
    <row r="19" spans="1:11">
      <c r="A19" s="68" t="s">
        <v>44</v>
      </c>
      <c r="B19" s="115" t="s">
        <v>3180</v>
      </c>
      <c r="C19" s="115" t="s">
        <v>3180</v>
      </c>
      <c r="D19" s="115" t="s">
        <v>3180</v>
      </c>
      <c r="E19" s="115" t="s">
        <v>3180</v>
      </c>
      <c r="F19" s="115" t="s">
        <v>3180</v>
      </c>
      <c r="G19" s="116" t="s">
        <v>3180</v>
      </c>
      <c r="H19" s="116" t="s">
        <v>3180</v>
      </c>
      <c r="I19" s="66">
        <f>SUM(I20:I52)</f>
        <v>37434.907847890994</v>
      </c>
      <c r="J19" s="67">
        <f t="shared" si="0"/>
        <v>0.37334818573509265</v>
      </c>
      <c r="K19" s="67">
        <f>I19/'סכום נכסי הקרן'!$C$41</f>
        <v>1.903114108461575E-2</v>
      </c>
    </row>
    <row r="20" spans="1:11">
      <c r="A20" s="69" t="s">
        <v>2642</v>
      </c>
      <c r="B20" s="54" t="s">
        <v>2654</v>
      </c>
      <c r="C20" s="54">
        <v>11</v>
      </c>
      <c r="D20" s="54" t="s">
        <v>265</v>
      </c>
      <c r="E20" s="54" t="s">
        <v>266</v>
      </c>
      <c r="F20" s="70" t="s">
        <v>134</v>
      </c>
      <c r="G20" s="116" t="s">
        <v>3180</v>
      </c>
      <c r="H20" s="116" t="s">
        <v>3180</v>
      </c>
      <c r="I20" s="72">
        <v>214.39767462599997</v>
      </c>
      <c r="J20" s="73">
        <f t="shared" si="0"/>
        <v>2.1382444207605914E-3</v>
      </c>
      <c r="K20" s="73">
        <f>I20/'סכום נכסי הקרן'!$C$41</f>
        <v>1.0899539036132074E-4</v>
      </c>
    </row>
    <row r="21" spans="1:11">
      <c r="A21" s="69" t="s">
        <v>2642</v>
      </c>
      <c r="B21" s="54" t="s">
        <v>2655</v>
      </c>
      <c r="C21" s="54">
        <v>11</v>
      </c>
      <c r="D21" s="54" t="s">
        <v>265</v>
      </c>
      <c r="E21" s="54" t="s">
        <v>266</v>
      </c>
      <c r="F21" s="70" t="s">
        <v>136</v>
      </c>
      <c r="G21" s="116" t="s">
        <v>3180</v>
      </c>
      <c r="H21" s="116" t="s">
        <v>3180</v>
      </c>
      <c r="I21" s="72">
        <v>4.1685790709999999</v>
      </c>
      <c r="J21" s="73">
        <f t="shared" si="0"/>
        <v>4.157433589992952E-5</v>
      </c>
      <c r="K21" s="73">
        <f>I21/'סכום נכסי הקרן'!$C$41</f>
        <v>2.1192202941951921E-6</v>
      </c>
    </row>
    <row r="22" spans="1:11">
      <c r="A22" s="69" t="s">
        <v>2642</v>
      </c>
      <c r="B22" s="54" t="s">
        <v>2656</v>
      </c>
      <c r="C22" s="54">
        <v>11</v>
      </c>
      <c r="D22" s="54" t="s">
        <v>265</v>
      </c>
      <c r="E22" s="54" t="s">
        <v>266</v>
      </c>
      <c r="F22" s="70" t="s">
        <v>135</v>
      </c>
      <c r="G22" s="116" t="s">
        <v>3180</v>
      </c>
      <c r="H22" s="116" t="s">
        <v>3180</v>
      </c>
      <c r="I22" s="72">
        <v>1.126230007</v>
      </c>
      <c r="J22" s="73">
        <f t="shared" si="0"/>
        <v>1.1232188190295209E-5</v>
      </c>
      <c r="K22" s="73">
        <f>I22/'סכום נכסי הקרן'!$C$41</f>
        <v>5.7255228846923155E-7</v>
      </c>
    </row>
    <row r="23" spans="1:11">
      <c r="A23" s="69" t="s">
        <v>2642</v>
      </c>
      <c r="B23" s="54" t="s">
        <v>2657</v>
      </c>
      <c r="C23" s="54">
        <v>11</v>
      </c>
      <c r="D23" s="54" t="s">
        <v>265</v>
      </c>
      <c r="E23" s="54" t="s">
        <v>266</v>
      </c>
      <c r="F23" s="70" t="s">
        <v>132</v>
      </c>
      <c r="G23" s="116" t="s">
        <v>3180</v>
      </c>
      <c r="H23" s="116" t="s">
        <v>3180</v>
      </c>
      <c r="I23" s="72">
        <v>3336.3119785850004</v>
      </c>
      <c r="J23" s="73">
        <f t="shared" si="0"/>
        <v>3.3273917203489045E-2</v>
      </c>
      <c r="K23" s="73">
        <f>I23/'סכום נכסי הקרן'!$C$41</f>
        <v>1.6961127358651098E-3</v>
      </c>
    </row>
    <row r="24" spans="1:11">
      <c r="A24" s="69" t="s">
        <v>2645</v>
      </c>
      <c r="B24" s="54" t="s">
        <v>2658</v>
      </c>
      <c r="C24" s="54">
        <v>12</v>
      </c>
      <c r="D24" s="54" t="s">
        <v>265</v>
      </c>
      <c r="E24" s="54" t="s">
        <v>266</v>
      </c>
      <c r="F24" s="70" t="s">
        <v>134</v>
      </c>
      <c r="G24" s="116" t="s">
        <v>3180</v>
      </c>
      <c r="H24" s="116" t="s">
        <v>3180</v>
      </c>
      <c r="I24" s="72">
        <v>1.0671649999999999E-3</v>
      </c>
      <c r="J24" s="73">
        <f t="shared" si="0"/>
        <v>1.0643117334465042E-8</v>
      </c>
      <c r="K24" s="73">
        <f>I24/'סכום נכסי הקרן'!$C$41</f>
        <v>5.4252484761247127E-10</v>
      </c>
    </row>
    <row r="25" spans="1:11">
      <c r="A25" s="69" t="s">
        <v>2645</v>
      </c>
      <c r="B25" s="54" t="s">
        <v>2659</v>
      </c>
      <c r="C25" s="54">
        <v>12</v>
      </c>
      <c r="D25" s="54" t="s">
        <v>265</v>
      </c>
      <c r="E25" s="54" t="s">
        <v>266</v>
      </c>
      <c r="F25" s="70" t="s">
        <v>136</v>
      </c>
      <c r="G25" s="116" t="s">
        <v>3180</v>
      </c>
      <c r="H25" s="116" t="s">
        <v>3180</v>
      </c>
      <c r="I25" s="72">
        <v>3158.6592400000004</v>
      </c>
      <c r="J25" s="73">
        <f t="shared" si="0"/>
        <v>3.1502139698089973E-2</v>
      </c>
      <c r="K25" s="73">
        <f>I25/'סכום נכסי הקרן'!$C$41</f>
        <v>1.6057977190413147E-3</v>
      </c>
    </row>
    <row r="26" spans="1:11">
      <c r="A26" s="69" t="s">
        <v>2645</v>
      </c>
      <c r="B26" s="54" t="s">
        <v>2660</v>
      </c>
      <c r="C26" s="54">
        <v>12</v>
      </c>
      <c r="D26" s="54" t="s">
        <v>265</v>
      </c>
      <c r="E26" s="54" t="s">
        <v>266</v>
      </c>
      <c r="F26" s="70" t="s">
        <v>132</v>
      </c>
      <c r="G26" s="116" t="s">
        <v>3180</v>
      </c>
      <c r="H26" s="116" t="s">
        <v>3180</v>
      </c>
      <c r="I26" s="72">
        <v>3627.0894479019998</v>
      </c>
      <c r="J26" s="73">
        <f t="shared" si="0"/>
        <v>3.6173917413540563E-2</v>
      </c>
      <c r="K26" s="73">
        <f>I26/'סכום נכסי הקרן'!$C$41</f>
        <v>1.8439380508167296E-3</v>
      </c>
    </row>
    <row r="27" spans="1:11">
      <c r="A27" s="69" t="s">
        <v>2645</v>
      </c>
      <c r="B27" s="54" t="s">
        <v>2661</v>
      </c>
      <c r="C27" s="54">
        <v>12</v>
      </c>
      <c r="D27" s="54" t="s">
        <v>265</v>
      </c>
      <c r="E27" s="54" t="s">
        <v>266</v>
      </c>
      <c r="F27" s="70" t="s">
        <v>135</v>
      </c>
      <c r="G27" s="116" t="s">
        <v>3180</v>
      </c>
      <c r="H27" s="116" t="s">
        <v>3180</v>
      </c>
      <c r="I27" s="72">
        <v>4.7999700000000007E-4</v>
      </c>
      <c r="J27" s="73">
        <f t="shared" si="0"/>
        <v>4.7871363764658866E-9</v>
      </c>
      <c r="K27" s="73">
        <f>I27/'סכום נכסי הקרן'!$C$41</f>
        <v>2.4402065217603974E-10</v>
      </c>
    </row>
    <row r="28" spans="1:11">
      <c r="A28" s="69" t="s">
        <v>2645</v>
      </c>
      <c r="B28" s="54" t="s">
        <v>2662</v>
      </c>
      <c r="C28" s="54">
        <v>12</v>
      </c>
      <c r="D28" s="54" t="s">
        <v>265</v>
      </c>
      <c r="E28" s="54" t="s">
        <v>266</v>
      </c>
      <c r="F28" s="70" t="s">
        <v>141</v>
      </c>
      <c r="G28" s="116" t="s">
        <v>3180</v>
      </c>
      <c r="H28" s="116" t="s">
        <v>3180</v>
      </c>
      <c r="I28" s="72">
        <v>0.68369246299999997</v>
      </c>
      <c r="J28" s="73">
        <f t="shared" si="0"/>
        <v>6.8186448247444397E-6</v>
      </c>
      <c r="K28" s="73">
        <f>I28/'סכום נכסי הקרן'!$C$41</f>
        <v>3.475752571559882E-7</v>
      </c>
    </row>
    <row r="29" spans="1:11">
      <c r="A29" s="69" t="s">
        <v>2645</v>
      </c>
      <c r="B29" s="54" t="s">
        <v>2663</v>
      </c>
      <c r="C29" s="54">
        <v>12</v>
      </c>
      <c r="D29" s="54" t="s">
        <v>265</v>
      </c>
      <c r="E29" s="54" t="s">
        <v>266</v>
      </c>
      <c r="F29" s="70" t="s">
        <v>140</v>
      </c>
      <c r="G29" s="116" t="s">
        <v>3180</v>
      </c>
      <c r="H29" s="116" t="s">
        <v>3180</v>
      </c>
      <c r="I29" s="72">
        <v>0.15085978700000002</v>
      </c>
      <c r="J29" s="73">
        <f t="shared" si="0"/>
        <v>1.5045643495555087E-6</v>
      </c>
      <c r="K29" s="73">
        <f>I29/'סכום נכסי הקרן'!$C$41</f>
        <v>7.6694028527008383E-8</v>
      </c>
    </row>
    <row r="30" spans="1:11">
      <c r="A30" s="69" t="s">
        <v>2645</v>
      </c>
      <c r="B30" s="54" t="s">
        <v>2664</v>
      </c>
      <c r="C30" s="54">
        <v>12</v>
      </c>
      <c r="D30" s="54" t="s">
        <v>265</v>
      </c>
      <c r="E30" s="54" t="s">
        <v>266</v>
      </c>
      <c r="F30" s="70" t="s">
        <v>139</v>
      </c>
      <c r="G30" s="116" t="s">
        <v>3180</v>
      </c>
      <c r="H30" s="116" t="s">
        <v>3180</v>
      </c>
      <c r="I30" s="72">
        <v>0.29566999999999999</v>
      </c>
      <c r="J30" s="73">
        <f t="shared" si="0"/>
        <v>2.9487947058620544E-6</v>
      </c>
      <c r="K30" s="73">
        <f>I30/'סכום נכסי הקרן'!$C$41</f>
        <v>1.5031257743046239E-7</v>
      </c>
    </row>
    <row r="31" spans="1:11">
      <c r="A31" s="69" t="s">
        <v>2647</v>
      </c>
      <c r="B31" s="54" t="s">
        <v>2665</v>
      </c>
      <c r="C31" s="54">
        <v>10</v>
      </c>
      <c r="D31" s="54" t="s">
        <v>265</v>
      </c>
      <c r="E31" s="54" t="s">
        <v>266</v>
      </c>
      <c r="F31" s="70" t="s">
        <v>137</v>
      </c>
      <c r="G31" s="116" t="s">
        <v>3180</v>
      </c>
      <c r="H31" s="116" t="s">
        <v>3180</v>
      </c>
      <c r="I31" s="72">
        <v>1.9251120999999996E-2</v>
      </c>
      <c r="J31" s="73">
        <f t="shared" si="0"/>
        <v>1.9199649503402377E-7</v>
      </c>
      <c r="K31" s="73">
        <f>I31/'סכום נכסי הקרן'!$C$41</f>
        <v>9.7868759628494596E-9</v>
      </c>
    </row>
    <row r="32" spans="1:11">
      <c r="A32" s="69" t="s">
        <v>2647</v>
      </c>
      <c r="B32" s="54" t="s">
        <v>2666</v>
      </c>
      <c r="C32" s="54">
        <v>10</v>
      </c>
      <c r="D32" s="54" t="s">
        <v>265</v>
      </c>
      <c r="E32" s="54" t="s">
        <v>266</v>
      </c>
      <c r="F32" s="70" t="s">
        <v>134</v>
      </c>
      <c r="G32" s="116" t="s">
        <v>3180</v>
      </c>
      <c r="H32" s="116" t="s">
        <v>3180</v>
      </c>
      <c r="I32" s="72">
        <v>1001.275502945</v>
      </c>
      <c r="J32" s="73">
        <f t="shared" si="0"/>
        <v>9.9859840436756584E-3</v>
      </c>
      <c r="K32" s="73">
        <f>I32/'סכום נכסי הקרן'!$C$41</f>
        <v>5.0902797566762092E-4</v>
      </c>
    </row>
    <row r="33" spans="1:11">
      <c r="A33" s="69" t="s">
        <v>2647</v>
      </c>
      <c r="B33" s="54" t="s">
        <v>2667</v>
      </c>
      <c r="C33" s="54">
        <v>10</v>
      </c>
      <c r="D33" s="54" t="s">
        <v>265</v>
      </c>
      <c r="E33" s="54" t="s">
        <v>266</v>
      </c>
      <c r="F33" s="70" t="s">
        <v>132</v>
      </c>
      <c r="G33" s="116" t="s">
        <v>3180</v>
      </c>
      <c r="H33" s="116" t="s">
        <v>3180</v>
      </c>
      <c r="I33" s="72">
        <v>14118.83309</v>
      </c>
      <c r="J33" s="73">
        <f t="shared" si="0"/>
        <v>0.14081083731437749</v>
      </c>
      <c r="K33" s="73">
        <f>I33/'סכום נכסי הקרן'!$C$41</f>
        <v>7.1777258161747877E-3</v>
      </c>
    </row>
    <row r="34" spans="1:11">
      <c r="A34" s="69" t="s">
        <v>2647</v>
      </c>
      <c r="B34" s="54" t="s">
        <v>2668</v>
      </c>
      <c r="C34" s="54">
        <v>10</v>
      </c>
      <c r="D34" s="54" t="s">
        <v>265</v>
      </c>
      <c r="E34" s="54" t="s">
        <v>266</v>
      </c>
      <c r="F34" s="70" t="s">
        <v>134</v>
      </c>
      <c r="G34" s="116" t="s">
        <v>3180</v>
      </c>
      <c r="H34" s="116" t="s">
        <v>3180</v>
      </c>
      <c r="I34" s="72">
        <v>46.735099999999996</v>
      </c>
      <c r="J34" s="73">
        <f t="shared" si="0"/>
        <v>4.6610144910857944E-4</v>
      </c>
      <c r="K34" s="73">
        <f>I34/'סכום נכסי הקרן'!$C$41</f>
        <v>2.3759168456287084E-5</v>
      </c>
    </row>
    <row r="35" spans="1:11">
      <c r="A35" s="69" t="s">
        <v>2647</v>
      </c>
      <c r="B35" s="54" t="s">
        <v>2669</v>
      </c>
      <c r="C35" s="54">
        <v>10</v>
      </c>
      <c r="D35" s="54" t="s">
        <v>265</v>
      </c>
      <c r="E35" s="54" t="s">
        <v>266</v>
      </c>
      <c r="F35" s="70" t="s">
        <v>135</v>
      </c>
      <c r="G35" s="116" t="s">
        <v>3180</v>
      </c>
      <c r="H35" s="116" t="s">
        <v>3180</v>
      </c>
      <c r="I35" s="72">
        <v>0.412720472</v>
      </c>
      <c r="J35" s="73">
        <f t="shared" si="0"/>
        <v>4.1161698611103196E-6</v>
      </c>
      <c r="K35" s="73">
        <f>I35/'סכום נכסי הקרן'!$C$41</f>
        <v>2.0981864208285245E-7</v>
      </c>
    </row>
    <row r="36" spans="1:11">
      <c r="A36" s="69" t="s">
        <v>2647</v>
      </c>
      <c r="B36" s="54" t="s">
        <v>2670</v>
      </c>
      <c r="C36" s="54">
        <v>10</v>
      </c>
      <c r="D36" s="54" t="s">
        <v>265</v>
      </c>
      <c r="E36" s="54" t="s">
        <v>266</v>
      </c>
      <c r="F36" s="70" t="s">
        <v>140</v>
      </c>
      <c r="G36" s="116" t="s">
        <v>3180</v>
      </c>
      <c r="H36" s="116" t="s">
        <v>3180</v>
      </c>
      <c r="I36" s="72">
        <v>0.25506000000000001</v>
      </c>
      <c r="J36" s="73">
        <f t="shared" si="0"/>
        <v>2.543780490672627E-6</v>
      </c>
      <c r="K36" s="73">
        <f>I36/'סכום נכסי הקרן'!$C$41</f>
        <v>1.2966728447057102E-7</v>
      </c>
    </row>
    <row r="37" spans="1:11">
      <c r="A37" s="69" t="s">
        <v>2647</v>
      </c>
      <c r="B37" s="54" t="s">
        <v>2671</v>
      </c>
      <c r="C37" s="54">
        <v>10</v>
      </c>
      <c r="D37" s="54" t="s">
        <v>265</v>
      </c>
      <c r="E37" s="54" t="s">
        <v>266</v>
      </c>
      <c r="F37" s="70" t="s">
        <v>136</v>
      </c>
      <c r="G37" s="116" t="s">
        <v>3180</v>
      </c>
      <c r="H37" s="116" t="s">
        <v>3180</v>
      </c>
      <c r="I37" s="72">
        <v>27.709619988000004</v>
      </c>
      <c r="J37" s="73">
        <f t="shared" si="0"/>
        <v>2.7635533101790432E-4</v>
      </c>
      <c r="K37" s="73">
        <f>I37/'סכום נכסי הקרן'!$C$41</f>
        <v>1.4087003754235935E-5</v>
      </c>
    </row>
    <row r="38" spans="1:11">
      <c r="A38" s="69" t="s">
        <v>2647</v>
      </c>
      <c r="B38" s="54" t="s">
        <v>2672</v>
      </c>
      <c r="C38" s="54">
        <v>10</v>
      </c>
      <c r="D38" s="54" t="s">
        <v>265</v>
      </c>
      <c r="E38" s="54" t="s">
        <v>266</v>
      </c>
      <c r="F38" s="70" t="s">
        <v>141</v>
      </c>
      <c r="G38" s="116" t="s">
        <v>3180</v>
      </c>
      <c r="H38" s="116" t="s">
        <v>3180</v>
      </c>
      <c r="I38" s="72">
        <v>370.72052096699997</v>
      </c>
      <c r="J38" s="73">
        <f t="shared" si="0"/>
        <v>3.6972932985487612E-3</v>
      </c>
      <c r="K38" s="73">
        <f>I38/'סכום נכסי הקרן'!$C$41</f>
        <v>1.8846672646164147E-4</v>
      </c>
    </row>
    <row r="39" spans="1:11">
      <c r="A39" s="69" t="s">
        <v>2647</v>
      </c>
      <c r="B39" s="54" t="s">
        <v>2673</v>
      </c>
      <c r="C39" s="54">
        <v>10</v>
      </c>
      <c r="D39" s="54" t="s">
        <v>265</v>
      </c>
      <c r="E39" s="54" t="s">
        <v>266</v>
      </c>
      <c r="F39" s="70" t="s">
        <v>2637</v>
      </c>
      <c r="G39" s="116" t="s">
        <v>3180</v>
      </c>
      <c r="H39" s="116" t="s">
        <v>3180</v>
      </c>
      <c r="I39" s="72">
        <v>7.041106300000001E-2</v>
      </c>
      <c r="J39" s="73">
        <f t="shared" si="0"/>
        <v>7.0222805766063387E-7</v>
      </c>
      <c r="K39" s="73">
        <f>I39/'סכום נכסי הקרן'!$C$41</f>
        <v>3.5795543542289262E-8</v>
      </c>
    </row>
    <row r="40" spans="1:11">
      <c r="A40" s="69" t="s">
        <v>2647</v>
      </c>
      <c r="B40" s="54" t="s">
        <v>2674</v>
      </c>
      <c r="C40" s="54">
        <v>10</v>
      </c>
      <c r="D40" s="54" t="s">
        <v>265</v>
      </c>
      <c r="E40" s="54" t="s">
        <v>266</v>
      </c>
      <c r="F40" s="70" t="s">
        <v>135</v>
      </c>
      <c r="G40" s="116" t="s">
        <v>3180</v>
      </c>
      <c r="H40" s="116" t="s">
        <v>3180</v>
      </c>
      <c r="I40" s="72">
        <v>23.19932</v>
      </c>
      <c r="J40" s="73">
        <f t="shared" si="0"/>
        <v>2.3137292250008346E-4</v>
      </c>
      <c r="K40" s="73">
        <f>I40/'סכום נכסי הקרן'!$C$41</f>
        <v>1.179405953879012E-5</v>
      </c>
    </row>
    <row r="41" spans="1:11">
      <c r="A41" s="69" t="s">
        <v>2647</v>
      </c>
      <c r="B41" s="54" t="s">
        <v>2675</v>
      </c>
      <c r="C41" s="54">
        <v>10</v>
      </c>
      <c r="D41" s="54" t="s">
        <v>265</v>
      </c>
      <c r="E41" s="54" t="s">
        <v>266</v>
      </c>
      <c r="F41" s="70" t="s">
        <v>140</v>
      </c>
      <c r="G41" s="116" t="s">
        <v>3180</v>
      </c>
      <c r="H41" s="116" t="s">
        <v>3180</v>
      </c>
      <c r="I41" s="72">
        <v>8.1197932000000014E-2</v>
      </c>
      <c r="J41" s="73">
        <f t="shared" si="0"/>
        <v>8.098083404083848E-7</v>
      </c>
      <c r="K41" s="73">
        <f>I41/'סכום נכסי הקרן'!$C$41</f>
        <v>4.1279367000180679E-8</v>
      </c>
    </row>
    <row r="42" spans="1:11">
      <c r="A42" s="69" t="s">
        <v>2647</v>
      </c>
      <c r="B42" s="54" t="s">
        <v>2676</v>
      </c>
      <c r="C42" s="54">
        <v>10</v>
      </c>
      <c r="D42" s="54" t="s">
        <v>265</v>
      </c>
      <c r="E42" s="54" t="s">
        <v>266</v>
      </c>
      <c r="F42" s="70" t="s">
        <v>132</v>
      </c>
      <c r="G42" s="116" t="s">
        <v>3180</v>
      </c>
      <c r="H42" s="116" t="s">
        <v>3180</v>
      </c>
      <c r="I42" s="72">
        <v>135.06427467399999</v>
      </c>
      <c r="J42" s="73">
        <f t="shared" si="0"/>
        <v>1.3470315490573597E-3</v>
      </c>
      <c r="K42" s="73">
        <f>I42/'סכום נכסי הקרן'!$C$41</f>
        <v>6.8663913298694026E-5</v>
      </c>
    </row>
    <row r="43" spans="1:11">
      <c r="A43" s="69" t="s">
        <v>2647</v>
      </c>
      <c r="B43" s="54" t="s">
        <v>2677</v>
      </c>
      <c r="C43" s="54">
        <v>10</v>
      </c>
      <c r="D43" s="54" t="s">
        <v>265</v>
      </c>
      <c r="E43" s="54" t="s">
        <v>266</v>
      </c>
      <c r="F43" s="70" t="s">
        <v>2639</v>
      </c>
      <c r="G43" s="116" t="s">
        <v>3180</v>
      </c>
      <c r="H43" s="116" t="s">
        <v>3180</v>
      </c>
      <c r="I43" s="72">
        <v>5.892446E-3</v>
      </c>
      <c r="J43" s="73">
        <f t="shared" si="0"/>
        <v>5.8766914361883311E-8</v>
      </c>
      <c r="K43" s="73">
        <f>I43/'סכום נכסי הקרן'!$C$41</f>
        <v>2.9955989638103911E-9</v>
      </c>
    </row>
    <row r="44" spans="1:11">
      <c r="A44" s="69" t="s">
        <v>2647</v>
      </c>
      <c r="B44" s="54" t="s">
        <v>2678</v>
      </c>
      <c r="C44" s="54">
        <v>10</v>
      </c>
      <c r="D44" s="54" t="s">
        <v>265</v>
      </c>
      <c r="E44" s="54" t="s">
        <v>266</v>
      </c>
      <c r="F44" s="70" t="s">
        <v>132</v>
      </c>
      <c r="G44" s="116" t="s">
        <v>3180</v>
      </c>
      <c r="H44" s="116" t="s">
        <v>3180</v>
      </c>
      <c r="I44" s="72">
        <v>3970.6943393420006</v>
      </c>
      <c r="J44" s="73">
        <f t="shared" si="0"/>
        <v>3.9600779404228091E-2</v>
      </c>
      <c r="K44" s="73">
        <f>I44/'סכום נכסי הקרן'!$C$41</f>
        <v>2.0186197461191302E-3</v>
      </c>
    </row>
    <row r="45" spans="1:11">
      <c r="A45" s="69" t="s">
        <v>2647</v>
      </c>
      <c r="B45" s="54" t="s">
        <v>2679</v>
      </c>
      <c r="C45" s="54">
        <v>10</v>
      </c>
      <c r="D45" s="54" t="s">
        <v>265</v>
      </c>
      <c r="E45" s="54" t="s">
        <v>266</v>
      </c>
      <c r="F45" s="70" t="s">
        <v>138</v>
      </c>
      <c r="G45" s="116" t="s">
        <v>3180</v>
      </c>
      <c r="H45" s="116" t="s">
        <v>3180</v>
      </c>
      <c r="I45" s="72">
        <v>5.5079000000000006E-5</v>
      </c>
      <c r="J45" s="73">
        <f t="shared" si="0"/>
        <v>5.493173592321714E-10</v>
      </c>
      <c r="K45" s="73">
        <f>I45/'סכום נכסי הקרן'!$C$41</f>
        <v>2.8001036467319778E-11</v>
      </c>
    </row>
    <row r="46" spans="1:11">
      <c r="A46" s="69" t="s">
        <v>2650</v>
      </c>
      <c r="B46" s="54" t="s">
        <v>2680</v>
      </c>
      <c r="C46" s="54">
        <v>20</v>
      </c>
      <c r="D46" s="54" t="s">
        <v>265</v>
      </c>
      <c r="E46" s="54" t="s">
        <v>266</v>
      </c>
      <c r="F46" s="70" t="s">
        <v>141</v>
      </c>
      <c r="G46" s="116" t="s">
        <v>3180</v>
      </c>
      <c r="H46" s="116" t="s">
        <v>3180</v>
      </c>
      <c r="I46" s="72">
        <v>13.455159025999999</v>
      </c>
      <c r="J46" s="73">
        <f t="shared" si="0"/>
        <v>1.3419184125004511E-4</v>
      </c>
      <c r="K46" s="73">
        <f>I46/'סכום נכסי הקרן'!$C$41</f>
        <v>6.8403275034153272E-6</v>
      </c>
    </row>
    <row r="47" spans="1:11">
      <c r="A47" s="69" t="s">
        <v>2650</v>
      </c>
      <c r="B47" s="54" t="s">
        <v>2681</v>
      </c>
      <c r="C47" s="54">
        <v>20</v>
      </c>
      <c r="D47" s="54" t="s">
        <v>265</v>
      </c>
      <c r="E47" s="54" t="s">
        <v>266</v>
      </c>
      <c r="F47" s="70" t="s">
        <v>132</v>
      </c>
      <c r="G47" s="116" t="s">
        <v>3180</v>
      </c>
      <c r="H47" s="116" t="s">
        <v>3180</v>
      </c>
      <c r="I47" s="72">
        <v>7378.4506558319999</v>
      </c>
      <c r="J47" s="73">
        <f t="shared" si="0"/>
        <v>7.3587229787877725E-2</v>
      </c>
      <c r="K47" s="73">
        <f>I47/'סכום נכסי הקרן'!$C$41</f>
        <v>3.7510533213433676E-3</v>
      </c>
    </row>
    <row r="48" spans="1:11">
      <c r="A48" s="69" t="s">
        <v>2650</v>
      </c>
      <c r="B48" s="54" t="s">
        <v>2682</v>
      </c>
      <c r="C48" s="54">
        <v>20</v>
      </c>
      <c r="D48" s="54" t="s">
        <v>265</v>
      </c>
      <c r="E48" s="54" t="s">
        <v>266</v>
      </c>
      <c r="F48" s="70" t="s">
        <v>138</v>
      </c>
      <c r="G48" s="116" t="s">
        <v>3180</v>
      </c>
      <c r="H48" s="116" t="s">
        <v>3180</v>
      </c>
      <c r="I48" s="72">
        <v>2.5930000000000004E-6</v>
      </c>
      <c r="J48" s="73">
        <f t="shared" si="0"/>
        <v>2.5860671262895487E-11</v>
      </c>
      <c r="K48" s="73">
        <f>I48/'סכום נכסי הקרן'!$C$41</f>
        <v>1.318228137035171E-12</v>
      </c>
    </row>
    <row r="49" spans="1:11">
      <c r="A49" s="69" t="s">
        <v>2650</v>
      </c>
      <c r="B49" s="54" t="s">
        <v>2683</v>
      </c>
      <c r="C49" s="54">
        <v>20</v>
      </c>
      <c r="D49" s="54" t="s">
        <v>265</v>
      </c>
      <c r="E49" s="54" t="s">
        <v>266</v>
      </c>
      <c r="F49" s="70" t="s">
        <v>134</v>
      </c>
      <c r="G49" s="116" t="s">
        <v>3180</v>
      </c>
      <c r="H49" s="116" t="s">
        <v>3180</v>
      </c>
      <c r="I49" s="72">
        <v>2.8050612950000002</v>
      </c>
      <c r="J49" s="73">
        <f t="shared" si="0"/>
        <v>2.7975614354904317E-5</v>
      </c>
      <c r="K49" s="73">
        <f>I49/'סכום נכסי הקרן'!$C$41</f>
        <v>1.4260357598061373E-6</v>
      </c>
    </row>
    <row r="50" spans="1:11">
      <c r="A50" s="69" t="s">
        <v>2650</v>
      </c>
      <c r="B50" s="54" t="s">
        <v>2684</v>
      </c>
      <c r="C50" s="54">
        <v>20</v>
      </c>
      <c r="D50" s="54" t="s">
        <v>265</v>
      </c>
      <c r="E50" s="54" t="s">
        <v>266</v>
      </c>
      <c r="F50" s="70" t="s">
        <v>140</v>
      </c>
      <c r="G50" s="116" t="s">
        <v>3180</v>
      </c>
      <c r="H50" s="116" t="s">
        <v>3180</v>
      </c>
      <c r="I50" s="72">
        <v>2.2025410249999999</v>
      </c>
      <c r="J50" s="73">
        <f t="shared" si="0"/>
        <v>2.1966521168748883E-5</v>
      </c>
      <c r="K50" s="73">
        <f>I50/'סכום נכסי הקרן'!$C$41</f>
        <v>1.1197267844694507E-6</v>
      </c>
    </row>
    <row r="51" spans="1:11">
      <c r="A51" s="69" t="s">
        <v>2650</v>
      </c>
      <c r="B51" s="54" t="s">
        <v>2685</v>
      </c>
      <c r="C51" s="54">
        <v>20</v>
      </c>
      <c r="D51" s="54" t="s">
        <v>265</v>
      </c>
      <c r="E51" s="54" t="s">
        <v>266</v>
      </c>
      <c r="F51" s="70" t="s">
        <v>136</v>
      </c>
      <c r="G51" s="116" t="s">
        <v>3180</v>
      </c>
      <c r="H51" s="116" t="s">
        <v>3180</v>
      </c>
      <c r="I51" s="72">
        <v>3.3052487999999998E-2</v>
      </c>
      <c r="J51" s="73">
        <f t="shared" si="0"/>
        <v>3.296411595020431E-7</v>
      </c>
      <c r="K51" s="73">
        <f>I51/'סכום נכסי הקרן'!$C$41</f>
        <v>1.6803208515471398E-8</v>
      </c>
    </row>
    <row r="52" spans="1:11">
      <c r="A52" s="69" t="s">
        <v>2652</v>
      </c>
      <c r="B52" s="54" t="s">
        <v>2686</v>
      </c>
      <c r="C52" s="54">
        <v>26</v>
      </c>
      <c r="D52" s="54" t="s">
        <v>265</v>
      </c>
      <c r="E52" s="54" t="s">
        <v>266</v>
      </c>
      <c r="F52" s="70" t="s">
        <v>141</v>
      </c>
      <c r="G52" s="116" t="s">
        <v>3180</v>
      </c>
      <c r="H52" s="116" t="s">
        <v>3180</v>
      </c>
      <c r="I52" s="72">
        <v>1E-4</v>
      </c>
      <c r="J52" s="73">
        <f t="shared" si="0"/>
        <v>9.9732631171984127E-10</v>
      </c>
      <c r="K52" s="73">
        <f>I52/'סכום נכסי הקרן'!$C$41</f>
        <v>5.0837953607218318E-11</v>
      </c>
    </row>
    <row r="53" spans="1:11">
      <c r="A53" s="117" t="s">
        <v>3180</v>
      </c>
      <c r="B53" s="116" t="s">
        <v>3180</v>
      </c>
      <c r="C53" s="116" t="s">
        <v>3180</v>
      </c>
      <c r="D53" s="116" t="s">
        <v>3180</v>
      </c>
      <c r="E53" s="116" t="s">
        <v>3180</v>
      </c>
      <c r="F53" s="116" t="s">
        <v>3180</v>
      </c>
      <c r="G53" s="116" t="s">
        <v>3180</v>
      </c>
      <c r="H53" s="116" t="s">
        <v>3180</v>
      </c>
      <c r="I53" s="116" t="s">
        <v>3180</v>
      </c>
      <c r="J53" s="116" t="s">
        <v>3180</v>
      </c>
      <c r="K53" s="116" t="s">
        <v>3180</v>
      </c>
    </row>
    <row r="54" spans="1:11">
      <c r="A54" s="63" t="s">
        <v>185</v>
      </c>
      <c r="B54" s="115" t="s">
        <v>3180</v>
      </c>
      <c r="C54" s="115" t="s">
        <v>3180</v>
      </c>
      <c r="D54" s="115" t="s">
        <v>3180</v>
      </c>
      <c r="E54" s="115" t="s">
        <v>3180</v>
      </c>
      <c r="F54" s="115" t="s">
        <v>3180</v>
      </c>
      <c r="G54" s="116" t="s">
        <v>3180</v>
      </c>
      <c r="H54" s="116" t="s">
        <v>3180</v>
      </c>
      <c r="I54" s="66">
        <f>I55</f>
        <v>4365.9382397940008</v>
      </c>
      <c r="J54" s="67">
        <f t="shared" si="0"/>
        <v>4.3542650818903662E-2</v>
      </c>
      <c r="K54" s="67">
        <f>I54/'סכום נכסי הקרן'!$C$41</f>
        <v>2.2195536568662779E-3</v>
      </c>
    </row>
    <row r="55" spans="1:11">
      <c r="A55" s="68" t="s">
        <v>44</v>
      </c>
      <c r="B55" s="115" t="s">
        <v>3180</v>
      </c>
      <c r="C55" s="115" t="s">
        <v>3180</v>
      </c>
      <c r="D55" s="115" t="s">
        <v>3180</v>
      </c>
      <c r="E55" s="115" t="s">
        <v>3180</v>
      </c>
      <c r="F55" s="115" t="s">
        <v>3180</v>
      </c>
      <c r="G55" s="116" t="s">
        <v>3180</v>
      </c>
      <c r="H55" s="116" t="s">
        <v>3180</v>
      </c>
      <c r="I55" s="66">
        <f>SUM(I56:I58)</f>
        <v>4365.9382397940008</v>
      </c>
      <c r="J55" s="67">
        <f t="shared" ref="J55" si="1">IFERROR(I55/$I$8,0)</f>
        <v>4.3542650818903662E-2</v>
      </c>
      <c r="K55" s="67">
        <f>I55/'סכום נכסי הקרן'!$C$41</f>
        <v>2.2195536568662779E-3</v>
      </c>
    </row>
    <row r="56" spans="1:11">
      <c r="A56" s="69" t="s">
        <v>2687</v>
      </c>
      <c r="B56" s="54" t="s">
        <v>2688</v>
      </c>
      <c r="C56" s="54">
        <v>85</v>
      </c>
      <c r="D56" s="54" t="s">
        <v>2689</v>
      </c>
      <c r="E56" s="54" t="s">
        <v>2690</v>
      </c>
      <c r="F56" s="70" t="s">
        <v>141</v>
      </c>
      <c r="G56" s="116" t="s">
        <v>3180</v>
      </c>
      <c r="H56" s="116" t="s">
        <v>3180</v>
      </c>
      <c r="I56" s="72">
        <v>98.499895757000004</v>
      </c>
      <c r="J56" s="73">
        <f>IFERROR(I56/$I$8,0)</f>
        <v>9.8236537740117652E-4</v>
      </c>
      <c r="K56" s="73">
        <f>I56/'סכום נכסי הקרן'!$C$41</f>
        <v>5.0075331308102064E-5</v>
      </c>
    </row>
    <row r="57" spans="1:11">
      <c r="A57" s="69" t="s">
        <v>2687</v>
      </c>
      <c r="B57" s="54" t="s">
        <v>2691</v>
      </c>
      <c r="C57" s="54">
        <v>85</v>
      </c>
      <c r="D57" s="54" t="s">
        <v>2689</v>
      </c>
      <c r="E57" s="54" t="s">
        <v>2690</v>
      </c>
      <c r="F57" s="70" t="s">
        <v>134</v>
      </c>
      <c r="G57" s="116" t="s">
        <v>3180</v>
      </c>
      <c r="H57" s="116" t="s">
        <v>3180</v>
      </c>
      <c r="I57" s="72">
        <v>230.72171808700003</v>
      </c>
      <c r="J57" s="73">
        <f>IFERROR(I57/$I$8,0)</f>
        <v>2.3010484013337271E-3</v>
      </c>
      <c r="K57" s="73">
        <f>I57/'סכום נכסי הקרן'!$C$41</f>
        <v>1.172942000028461E-4</v>
      </c>
    </row>
    <row r="58" spans="1:11">
      <c r="A58" s="69" t="s">
        <v>2687</v>
      </c>
      <c r="B58" s="54" t="s">
        <v>2692</v>
      </c>
      <c r="C58" s="54">
        <v>85</v>
      </c>
      <c r="D58" s="54" t="s">
        <v>2689</v>
      </c>
      <c r="E58" s="54" t="s">
        <v>2690</v>
      </c>
      <c r="F58" s="70" t="s">
        <v>132</v>
      </c>
      <c r="G58" s="116" t="s">
        <v>3180</v>
      </c>
      <c r="H58" s="116" t="s">
        <v>3180</v>
      </c>
      <c r="I58" s="72">
        <v>4036.7166259500004</v>
      </c>
      <c r="J58" s="73">
        <f>IFERROR(I58/$I$8,0)</f>
        <v>4.025923704016876E-2</v>
      </c>
      <c r="K58" s="73">
        <f>I58/'סכום נכסי הקרן'!$C$41</f>
        <v>2.0521841255553295E-3</v>
      </c>
    </row>
    <row r="59" spans="1:11" hidden="1">
      <c r="A59" s="69"/>
      <c r="B59" s="54"/>
      <c r="C59" s="54"/>
      <c r="D59" s="54"/>
      <c r="E59" s="54"/>
      <c r="F59" s="70"/>
      <c r="G59" s="71"/>
      <c r="H59" s="71"/>
      <c r="I59" s="72"/>
      <c r="J59" s="73"/>
      <c r="K59" s="73"/>
    </row>
    <row r="60" spans="1:11" hidden="1">
      <c r="A60" s="69"/>
      <c r="B60" s="54"/>
      <c r="C60" s="54"/>
      <c r="D60" s="54"/>
      <c r="E60" s="54"/>
      <c r="F60" s="70"/>
      <c r="G60" s="71"/>
      <c r="H60" s="71"/>
      <c r="I60" s="72"/>
      <c r="J60" s="73"/>
      <c r="K60" s="73"/>
    </row>
    <row r="61" spans="1:11" hidden="1">
      <c r="A61" s="69"/>
      <c r="B61" s="54"/>
      <c r="C61" s="54"/>
      <c r="D61" s="54"/>
      <c r="E61" s="54"/>
      <c r="F61" s="70"/>
      <c r="G61" s="71"/>
      <c r="H61" s="71"/>
      <c r="I61" s="72"/>
      <c r="J61" s="73"/>
      <c r="K61" s="73"/>
    </row>
    <row r="62" spans="1:11" hidden="1">
      <c r="A62" s="69"/>
      <c r="B62" s="54"/>
      <c r="C62" s="54"/>
      <c r="D62" s="54"/>
      <c r="E62" s="54"/>
      <c r="F62" s="70"/>
      <c r="G62" s="71"/>
      <c r="H62" s="71"/>
      <c r="I62" s="72"/>
      <c r="J62" s="73"/>
      <c r="K62" s="73"/>
    </row>
    <row r="63" spans="1:11" hidden="1">
      <c r="A63" s="69"/>
      <c r="B63" s="54"/>
      <c r="C63" s="54"/>
      <c r="D63" s="54"/>
      <c r="E63" s="54"/>
      <c r="F63" s="70"/>
      <c r="G63" s="71"/>
      <c r="H63" s="71"/>
      <c r="I63" s="72"/>
      <c r="J63" s="73"/>
      <c r="K63" s="73"/>
    </row>
    <row r="64" spans="1:11" hidden="1">
      <c r="A64" s="69"/>
      <c r="B64" s="54"/>
      <c r="C64" s="54"/>
      <c r="D64" s="54"/>
      <c r="E64" s="54"/>
      <c r="F64" s="70"/>
      <c r="G64" s="71"/>
      <c r="H64" s="71"/>
      <c r="I64" s="72"/>
      <c r="J64" s="73"/>
      <c r="K64" s="73"/>
    </row>
    <row r="65" spans="1:11" hidden="1">
      <c r="A65" s="69"/>
      <c r="B65" s="54"/>
      <c r="C65" s="54"/>
      <c r="D65" s="54"/>
      <c r="E65" s="54"/>
      <c r="F65" s="70"/>
      <c r="G65" s="71"/>
      <c r="H65" s="71"/>
      <c r="I65" s="72"/>
      <c r="J65" s="73"/>
      <c r="K65" s="73"/>
    </row>
    <row r="66" spans="1:11" hidden="1">
      <c r="A66" s="69"/>
      <c r="B66" s="54"/>
      <c r="C66" s="54"/>
      <c r="D66" s="54"/>
      <c r="E66" s="54"/>
      <c r="F66" s="70"/>
      <c r="G66" s="71"/>
      <c r="H66" s="71"/>
      <c r="I66" s="72"/>
      <c r="J66" s="73"/>
      <c r="K66" s="73"/>
    </row>
    <row r="67" spans="1:11" hidden="1">
      <c r="A67" s="69"/>
      <c r="B67" s="54"/>
      <c r="C67" s="54"/>
      <c r="D67" s="54"/>
      <c r="E67" s="54"/>
      <c r="F67" s="70"/>
      <c r="G67" s="71"/>
      <c r="H67" s="71"/>
      <c r="I67" s="72"/>
      <c r="J67" s="73"/>
      <c r="K67" s="73"/>
    </row>
    <row r="68" spans="1:11" hidden="1">
      <c r="A68" s="69"/>
      <c r="B68" s="54"/>
      <c r="C68" s="54"/>
      <c r="D68" s="54"/>
      <c r="E68" s="54"/>
      <c r="F68" s="70"/>
      <c r="G68" s="71"/>
      <c r="H68" s="71"/>
      <c r="I68" s="72"/>
      <c r="J68" s="73"/>
      <c r="K68" s="73"/>
    </row>
    <row r="69" spans="1:11" hidden="1">
      <c r="C69" s="1"/>
    </row>
    <row r="70" spans="1:11" hidden="1">
      <c r="C70" s="1"/>
    </row>
    <row r="71" spans="1:11" hidden="1">
      <c r="C71" s="1"/>
    </row>
    <row r="72" spans="1:11" hidden="1">
      <c r="A72" s="75"/>
      <c r="C72" s="1"/>
    </row>
    <row r="73" spans="1:11" hidden="1">
      <c r="A73" s="76"/>
      <c r="C73" s="1"/>
    </row>
    <row r="74" spans="1:11" hidden="1">
      <c r="C74" s="1"/>
    </row>
    <row r="75" spans="1:11" hidden="1">
      <c r="C75" s="1"/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C79" s="1"/>
    </row>
    <row r="80" spans="1:11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4:4" hidden="1">
      <c r="D51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16.285156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5.42578125" style="1" bestFit="1" customWidth="1"/>
    <col min="12" max="12" width="9.5703125" style="1" customWidth="1"/>
    <col min="13" max="13" width="32.2851562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146</v>
      </c>
      <c r="B1" s="36" t="s" vm="1">
        <v>217</v>
      </c>
    </row>
    <row r="2" spans="1:17">
      <c r="A2" s="36" t="s">
        <v>145</v>
      </c>
      <c r="B2" s="36" t="s">
        <v>218</v>
      </c>
    </row>
    <row r="3" spans="1:17">
      <c r="A3" s="36" t="s">
        <v>147</v>
      </c>
      <c r="B3" s="36" t="s">
        <v>219</v>
      </c>
    </row>
    <row r="4" spans="1:17">
      <c r="A4" s="36" t="s">
        <v>148</v>
      </c>
      <c r="B4" s="36">
        <v>414</v>
      </c>
    </row>
    <row r="5" spans="1:17">
      <c r="A5" s="137" t="s">
        <v>90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9"/>
    </row>
    <row r="6" spans="1:17" s="3" customFormat="1">
      <c r="A6" s="37" t="s">
        <v>116</v>
      </c>
      <c r="B6" s="38" t="s">
        <v>46</v>
      </c>
      <c r="C6" s="38" t="s">
        <v>120</v>
      </c>
      <c r="D6" s="38" t="s">
        <v>14</v>
      </c>
      <c r="E6" s="38" t="s">
        <v>68</v>
      </c>
      <c r="F6" s="38" t="s">
        <v>105</v>
      </c>
      <c r="G6" s="38" t="s">
        <v>17</v>
      </c>
      <c r="H6" s="38" t="s">
        <v>104</v>
      </c>
      <c r="I6" s="38" t="s">
        <v>16</v>
      </c>
      <c r="J6" s="38" t="s">
        <v>18</v>
      </c>
      <c r="K6" s="38" t="s">
        <v>194</v>
      </c>
      <c r="L6" s="38" t="s">
        <v>193</v>
      </c>
      <c r="M6" s="38" t="s">
        <v>208</v>
      </c>
      <c r="N6" s="38" t="s">
        <v>64</v>
      </c>
      <c r="O6" s="38" t="s">
        <v>196</v>
      </c>
      <c r="P6" s="38" t="s">
        <v>149</v>
      </c>
      <c r="Q6" s="118" t="s">
        <v>151</v>
      </c>
    </row>
    <row r="7" spans="1:17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26" t="s">
        <v>21</v>
      </c>
      <c r="G7" s="26" t="s">
        <v>20</v>
      </c>
      <c r="H7" s="112" t="s">
        <v>3180</v>
      </c>
      <c r="I7" s="26" t="s">
        <v>19</v>
      </c>
      <c r="J7" s="26" t="s">
        <v>19</v>
      </c>
      <c r="K7" s="26" t="s">
        <v>201</v>
      </c>
      <c r="L7" s="112" t="s">
        <v>3180</v>
      </c>
      <c r="M7" s="12" t="s">
        <v>197</v>
      </c>
      <c r="N7" s="26" t="s">
        <v>202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3" t="s">
        <v>3180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114</v>
      </c>
      <c r="Q8" s="15" t="s">
        <v>115</v>
      </c>
    </row>
    <row r="9" spans="1:17" s="4" customFormat="1" ht="20.25">
      <c r="A9" s="54" t="s">
        <v>26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72">
        <v>16.462446119890593</v>
      </c>
      <c r="H9" s="116" t="s">
        <v>3180</v>
      </c>
      <c r="I9" s="116" t="s">
        <v>3180</v>
      </c>
      <c r="J9" s="73">
        <v>2.2123801761732138E-2</v>
      </c>
      <c r="K9" s="116" t="s">
        <v>3180</v>
      </c>
      <c r="L9" s="116" t="s">
        <v>3180</v>
      </c>
      <c r="M9" s="116" t="s">
        <v>3180</v>
      </c>
      <c r="N9" s="72">
        <v>410323.669442271</v>
      </c>
      <c r="O9" s="116" t="s">
        <v>3180</v>
      </c>
      <c r="P9" s="73">
        <f>IFERROR(N9/$N$9,0)</f>
        <v>1</v>
      </c>
      <c r="Q9" s="73">
        <f>N9/'סכום נכסי הקרן'!$C$41</f>
        <v>0.20860015671049756</v>
      </c>
    </row>
    <row r="10" spans="1:17">
      <c r="A10" s="63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66">
        <v>16.462446119890597</v>
      </c>
      <c r="H10" s="115" t="s">
        <v>3180</v>
      </c>
      <c r="I10" s="115" t="s">
        <v>3180</v>
      </c>
      <c r="J10" s="67">
        <v>2.2123801761732134E-2</v>
      </c>
      <c r="K10" s="115" t="s">
        <v>3180</v>
      </c>
      <c r="L10" s="115" t="s">
        <v>3180</v>
      </c>
      <c r="M10" s="115" t="s">
        <v>3180</v>
      </c>
      <c r="N10" s="66">
        <v>410323.669442271</v>
      </c>
      <c r="O10" s="115" t="s">
        <v>3180</v>
      </c>
      <c r="P10" s="67">
        <f t="shared" ref="P10:P32" si="0">IFERROR(N10/$N$9,0)</f>
        <v>1</v>
      </c>
      <c r="Q10" s="67">
        <f>N10/'סכום נכסי הקרן'!$C$41</f>
        <v>0.20860015671049756</v>
      </c>
    </row>
    <row r="11" spans="1:17">
      <c r="A11" s="74" t="s">
        <v>24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72">
        <v>17.192512980100961</v>
      </c>
      <c r="H11" s="116" t="s">
        <v>3180</v>
      </c>
      <c r="I11" s="116" t="s">
        <v>3180</v>
      </c>
      <c r="J11" s="73">
        <v>1.6762352361552789E-2</v>
      </c>
      <c r="K11" s="116" t="s">
        <v>3180</v>
      </c>
      <c r="L11" s="116" t="s">
        <v>3180</v>
      </c>
      <c r="M11" s="116" t="s">
        <v>3180</v>
      </c>
      <c r="N11" s="72">
        <v>329151.779752167</v>
      </c>
      <c r="O11" s="116" t="s">
        <v>3180</v>
      </c>
      <c r="P11" s="73">
        <f t="shared" si="0"/>
        <v>0.80217595099879024</v>
      </c>
      <c r="Q11" s="73">
        <f>N11/'סכום נכסי הקרן'!$C$41</f>
        <v>0.16733402908774006</v>
      </c>
    </row>
    <row r="12" spans="1:17">
      <c r="A12" s="80" t="s">
        <v>23</v>
      </c>
      <c r="B12" s="115" t="s">
        <v>3180</v>
      </c>
      <c r="C12" s="115" t="s">
        <v>3180</v>
      </c>
      <c r="D12" s="115" t="s">
        <v>3180</v>
      </c>
      <c r="E12" s="115" t="s">
        <v>3180</v>
      </c>
      <c r="F12" s="115" t="s">
        <v>3180</v>
      </c>
      <c r="G12" s="66">
        <v>17.192512980100961</v>
      </c>
      <c r="H12" s="115" t="s">
        <v>3180</v>
      </c>
      <c r="I12" s="115" t="s">
        <v>3180</v>
      </c>
      <c r="J12" s="67">
        <v>1.6762352361552789E-2</v>
      </c>
      <c r="K12" s="115" t="s">
        <v>3180</v>
      </c>
      <c r="L12" s="115" t="s">
        <v>3180</v>
      </c>
      <c r="M12" s="115" t="s">
        <v>3180</v>
      </c>
      <c r="N12" s="66">
        <v>329151.779752167</v>
      </c>
      <c r="O12" s="115" t="s">
        <v>3180</v>
      </c>
      <c r="P12" s="67">
        <f t="shared" si="0"/>
        <v>0.80217595099879024</v>
      </c>
      <c r="Q12" s="67">
        <f>N12/'סכום נכסי הקרן'!$C$41</f>
        <v>0.16733402908774006</v>
      </c>
    </row>
    <row r="13" spans="1:17">
      <c r="A13" s="81" t="s">
        <v>220</v>
      </c>
      <c r="B13" s="54" t="s">
        <v>221</v>
      </c>
      <c r="C13" s="70" t="s">
        <v>121</v>
      </c>
      <c r="D13" s="54" t="s">
        <v>222</v>
      </c>
      <c r="E13" s="116" t="s">
        <v>3180</v>
      </c>
      <c r="F13" s="116" t="s">
        <v>3180</v>
      </c>
      <c r="G13" s="72">
        <v>3.3700000000012329</v>
      </c>
      <c r="H13" s="70" t="s">
        <v>133</v>
      </c>
      <c r="I13" s="71">
        <v>7.4999999999999997E-3</v>
      </c>
      <c r="J13" s="73">
        <v>1.1600000000009696E-2</v>
      </c>
      <c r="K13" s="72">
        <v>887246.09465999994</v>
      </c>
      <c r="L13" s="78">
        <v>111.6</v>
      </c>
      <c r="M13" s="116" t="s">
        <v>3180</v>
      </c>
      <c r="N13" s="72">
        <v>990.16669709399991</v>
      </c>
      <c r="O13" s="73">
        <v>4.2372201879159094E-5</v>
      </c>
      <c r="P13" s="73">
        <f t="shared" si="0"/>
        <v>2.4131357044059284E-3</v>
      </c>
      <c r="Q13" s="73">
        <f>N13/'סכום נכסי הקרן'!$C$41</f>
        <v>5.0338048610277359E-4</v>
      </c>
    </row>
    <row r="14" spans="1:17">
      <c r="A14" s="81" t="s">
        <v>223</v>
      </c>
      <c r="B14" s="54" t="s">
        <v>224</v>
      </c>
      <c r="C14" s="70" t="s">
        <v>121</v>
      </c>
      <c r="D14" s="54" t="s">
        <v>222</v>
      </c>
      <c r="E14" s="116" t="s">
        <v>3180</v>
      </c>
      <c r="F14" s="116" t="s">
        <v>3180</v>
      </c>
      <c r="G14" s="72">
        <v>5.3400000000010026</v>
      </c>
      <c r="H14" s="70" t="s">
        <v>133</v>
      </c>
      <c r="I14" s="71">
        <v>5.0000000000000001E-3</v>
      </c>
      <c r="J14" s="73">
        <v>1.2600000000005969E-2</v>
      </c>
      <c r="K14" s="72">
        <v>1278538.912583</v>
      </c>
      <c r="L14" s="78">
        <v>107.42</v>
      </c>
      <c r="M14" s="116" t="s">
        <v>3180</v>
      </c>
      <c r="N14" s="72">
        <v>1373.4065163430002</v>
      </c>
      <c r="O14" s="73">
        <v>6.2903052204918574E-5</v>
      </c>
      <c r="P14" s="73">
        <f t="shared" si="0"/>
        <v>3.3471296408754377E-3</v>
      </c>
      <c r="Q14" s="73">
        <f>N14/'סכום נכסי הקרן'!$C$41</f>
        <v>6.9821176761696772E-4</v>
      </c>
    </row>
    <row r="15" spans="1:17">
      <c r="A15" s="81" t="s">
        <v>225</v>
      </c>
      <c r="B15" s="54" t="s">
        <v>226</v>
      </c>
      <c r="C15" s="70" t="s">
        <v>121</v>
      </c>
      <c r="D15" s="54" t="s">
        <v>222</v>
      </c>
      <c r="E15" s="116" t="s">
        <v>3180</v>
      </c>
      <c r="F15" s="116" t="s">
        <v>3180</v>
      </c>
      <c r="G15" s="72">
        <v>10.159999999999878</v>
      </c>
      <c r="H15" s="70" t="s">
        <v>133</v>
      </c>
      <c r="I15" s="71">
        <v>0.04</v>
      </c>
      <c r="J15" s="73">
        <v>1.529999999999988E-2</v>
      </c>
      <c r="K15" s="72">
        <v>40194895.618932001</v>
      </c>
      <c r="L15" s="78">
        <v>172.48</v>
      </c>
      <c r="M15" s="116" t="s">
        <v>3180</v>
      </c>
      <c r="N15" s="72">
        <v>69328.151705077005</v>
      </c>
      <c r="O15" s="73">
        <v>2.5228553347831761E-3</v>
      </c>
      <c r="P15" s="73">
        <f t="shared" si="0"/>
        <v>0.16895966981215271</v>
      </c>
      <c r="Q15" s="73">
        <f>N15/'סכום נכסי הקרן'!$C$41</f>
        <v>3.5245013600568982E-2</v>
      </c>
    </row>
    <row r="16" spans="1:17">
      <c r="A16" s="81" t="s">
        <v>227</v>
      </c>
      <c r="B16" s="54" t="s">
        <v>228</v>
      </c>
      <c r="C16" s="70" t="s">
        <v>121</v>
      </c>
      <c r="D16" s="54" t="s">
        <v>222</v>
      </c>
      <c r="E16" s="116" t="s">
        <v>3180</v>
      </c>
      <c r="F16" s="116" t="s">
        <v>3180</v>
      </c>
      <c r="G16" s="72">
        <v>19.079999999999917</v>
      </c>
      <c r="H16" s="70" t="s">
        <v>133</v>
      </c>
      <c r="I16" s="71">
        <v>0.01</v>
      </c>
      <c r="J16" s="73">
        <v>1.7299999999999933E-2</v>
      </c>
      <c r="K16" s="72">
        <v>154147949.736974</v>
      </c>
      <c r="L16" s="78">
        <v>98.46</v>
      </c>
      <c r="M16" s="116" t="s">
        <v>3180</v>
      </c>
      <c r="N16" s="72">
        <v>151774.07402478499</v>
      </c>
      <c r="O16" s="73">
        <v>8.5140604404688319E-3</v>
      </c>
      <c r="P16" s="73">
        <f t="shared" si="0"/>
        <v>0.36988866431001316</v>
      </c>
      <c r="Q16" s="73">
        <f>N16/'סכום נכסי הקרן'!$C$41</f>
        <v>7.715883334050537E-2</v>
      </c>
    </row>
    <row r="17" spans="1:17">
      <c r="A17" s="81" t="s">
        <v>229</v>
      </c>
      <c r="B17" s="54" t="s">
        <v>230</v>
      </c>
      <c r="C17" s="70" t="s">
        <v>121</v>
      </c>
      <c r="D17" s="54" t="s">
        <v>222</v>
      </c>
      <c r="E17" s="116" t="s">
        <v>3180</v>
      </c>
      <c r="F17" s="116" t="s">
        <v>3180</v>
      </c>
      <c r="G17" s="72">
        <v>14.419999999999792</v>
      </c>
      <c r="H17" s="70" t="s">
        <v>133</v>
      </c>
      <c r="I17" s="71">
        <v>2.75E-2</v>
      </c>
      <c r="J17" s="73">
        <v>1.649999999999981E-2</v>
      </c>
      <c r="K17" s="72">
        <v>35627784.906213999</v>
      </c>
      <c r="L17" s="78">
        <v>140.35</v>
      </c>
      <c r="M17" s="116" t="s">
        <v>3180</v>
      </c>
      <c r="N17" s="72">
        <v>50003.598329763001</v>
      </c>
      <c r="O17" s="73">
        <v>1.954835226236672E-3</v>
      </c>
      <c r="P17" s="73">
        <f t="shared" si="0"/>
        <v>0.12186379205891283</v>
      </c>
      <c r="Q17" s="73">
        <f>N17/'סכום נכסי הקרן'!$C$41</f>
        <v>2.5420806120824705E-2</v>
      </c>
    </row>
    <row r="18" spans="1:17">
      <c r="A18" s="81" t="s">
        <v>231</v>
      </c>
      <c r="B18" s="54" t="s">
        <v>232</v>
      </c>
      <c r="C18" s="70" t="s">
        <v>121</v>
      </c>
      <c r="D18" s="54" t="s">
        <v>222</v>
      </c>
      <c r="E18" s="116" t="s">
        <v>3180</v>
      </c>
      <c r="F18" s="116" t="s">
        <v>3180</v>
      </c>
      <c r="G18" s="72">
        <v>1.8299999999999423</v>
      </c>
      <c r="H18" s="70" t="s">
        <v>133</v>
      </c>
      <c r="I18" s="71">
        <v>7.4999999999999997E-3</v>
      </c>
      <c r="J18" s="73">
        <v>1.2500000000014284E-2</v>
      </c>
      <c r="K18" s="72">
        <v>315077.21499999997</v>
      </c>
      <c r="L18" s="78">
        <v>111.09</v>
      </c>
      <c r="M18" s="116" t="s">
        <v>3180</v>
      </c>
      <c r="N18" s="72">
        <v>350.01928129400011</v>
      </c>
      <c r="O18" s="73">
        <v>1.4517862331539976E-5</v>
      </c>
      <c r="P18" s="73">
        <f t="shared" si="0"/>
        <v>8.5303214842507354E-4</v>
      </c>
      <c r="Q18" s="73">
        <f>N18/'סכום נכסי הקרן'!$C$41</f>
        <v>1.7794263984056275E-4</v>
      </c>
    </row>
    <row r="19" spans="1:17">
      <c r="A19" s="81" t="s">
        <v>233</v>
      </c>
      <c r="B19" s="54" t="s">
        <v>234</v>
      </c>
      <c r="C19" s="70" t="s">
        <v>121</v>
      </c>
      <c r="D19" s="54" t="s">
        <v>222</v>
      </c>
      <c r="E19" s="116" t="s">
        <v>3180</v>
      </c>
      <c r="F19" s="116" t="s">
        <v>3180</v>
      </c>
      <c r="G19" s="72">
        <v>7.8900000000001249</v>
      </c>
      <c r="H19" s="70" t="s">
        <v>133</v>
      </c>
      <c r="I19" s="71">
        <v>1E-3</v>
      </c>
      <c r="J19" s="73">
        <v>1.4600000000000966E-2</v>
      </c>
      <c r="K19" s="72">
        <v>5356312.6550000003</v>
      </c>
      <c r="L19" s="78">
        <v>100.3</v>
      </c>
      <c r="M19" s="116" t="s">
        <v>3180</v>
      </c>
      <c r="N19" s="72">
        <v>5372.3816874880013</v>
      </c>
      <c r="O19" s="73">
        <v>2.0760439079361604E-4</v>
      </c>
      <c r="P19" s="73">
        <f t="shared" si="0"/>
        <v>1.3093033835436221E-2</v>
      </c>
      <c r="Q19" s="73">
        <f>N19/'סכום נכסי הקרן'!$C$41</f>
        <v>2.7312089098878423E-3</v>
      </c>
    </row>
    <row r="20" spans="1:17">
      <c r="A20" s="81" t="s">
        <v>235</v>
      </c>
      <c r="B20" s="54" t="s">
        <v>236</v>
      </c>
      <c r="C20" s="70" t="s">
        <v>121</v>
      </c>
      <c r="D20" s="54" t="s">
        <v>222</v>
      </c>
      <c r="E20" s="116" t="s">
        <v>3180</v>
      </c>
      <c r="F20" s="116" t="s">
        <v>3180</v>
      </c>
      <c r="G20" s="72">
        <v>25.700000000000014</v>
      </c>
      <c r="H20" s="70" t="s">
        <v>133</v>
      </c>
      <c r="I20" s="71">
        <v>5.0000000000000001E-3</v>
      </c>
      <c r="J20" s="73">
        <v>1.7899999999999965E-2</v>
      </c>
      <c r="K20" s="72">
        <v>62309781.260656998</v>
      </c>
      <c r="L20" s="78">
        <v>80.180000000000007</v>
      </c>
      <c r="M20" s="116" t="s">
        <v>3180</v>
      </c>
      <c r="N20" s="72">
        <v>49959.981510322999</v>
      </c>
      <c r="O20" s="73">
        <v>3.9682357414571661E-3</v>
      </c>
      <c r="P20" s="73">
        <f t="shared" si="0"/>
        <v>0.12175749348856887</v>
      </c>
      <c r="Q20" s="73">
        <f>N20/'סכום נכסי הקרן'!$C$41</f>
        <v>2.5398632222392855E-2</v>
      </c>
    </row>
    <row r="21" spans="1:17">
      <c r="A21" s="119" t="s">
        <v>3180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  <c r="K21" s="116" t="s">
        <v>3180</v>
      </c>
      <c r="L21" s="116" t="s">
        <v>3180</v>
      </c>
      <c r="M21" s="116" t="s">
        <v>3180</v>
      </c>
      <c r="N21" s="116" t="s">
        <v>3180</v>
      </c>
      <c r="O21" s="116" t="s">
        <v>3180</v>
      </c>
      <c r="P21" s="116" t="s">
        <v>3180</v>
      </c>
      <c r="Q21" s="116" t="s">
        <v>3180</v>
      </c>
    </row>
    <row r="22" spans="1:17">
      <c r="A22" s="74" t="s">
        <v>48</v>
      </c>
      <c r="B22" s="116" t="s">
        <v>3180</v>
      </c>
      <c r="C22" s="116" t="s">
        <v>3180</v>
      </c>
      <c r="D22" s="116" t="s">
        <v>3180</v>
      </c>
      <c r="E22" s="116" t="s">
        <v>3180</v>
      </c>
      <c r="F22" s="116" t="s">
        <v>3180</v>
      </c>
      <c r="G22" s="72">
        <v>13.502027096830519</v>
      </c>
      <c r="H22" s="116" t="s">
        <v>3180</v>
      </c>
      <c r="I22" s="116" t="s">
        <v>3180</v>
      </c>
      <c r="J22" s="73">
        <v>4.3864463693560556E-2</v>
      </c>
      <c r="K22" s="116" t="s">
        <v>3180</v>
      </c>
      <c r="L22" s="116" t="s">
        <v>3180</v>
      </c>
      <c r="M22" s="116" t="s">
        <v>3180</v>
      </c>
      <c r="N22" s="72">
        <v>81171.889690104013</v>
      </c>
      <c r="O22" s="116" t="s">
        <v>3180</v>
      </c>
      <c r="P22" s="73">
        <f t="shared" si="0"/>
        <v>0.19782404900120976</v>
      </c>
      <c r="Q22" s="73">
        <f>N22/'סכום נכסי הקרן'!$C$41</f>
        <v>4.1266127622757505E-2</v>
      </c>
    </row>
    <row r="23" spans="1:17">
      <c r="A23" s="80" t="s">
        <v>22</v>
      </c>
      <c r="B23" s="115" t="s">
        <v>3180</v>
      </c>
      <c r="C23" s="115" t="s">
        <v>3180</v>
      </c>
      <c r="D23" s="115" t="s">
        <v>3180</v>
      </c>
      <c r="E23" s="115" t="s">
        <v>3180</v>
      </c>
      <c r="F23" s="115" t="s">
        <v>3180</v>
      </c>
      <c r="G23" s="66">
        <v>13.502027096830519</v>
      </c>
      <c r="H23" s="115" t="s">
        <v>3180</v>
      </c>
      <c r="I23" s="115" t="s">
        <v>3180</v>
      </c>
      <c r="J23" s="67">
        <v>4.3864463693560556E-2</v>
      </c>
      <c r="K23" s="115" t="s">
        <v>3180</v>
      </c>
      <c r="L23" s="115" t="s">
        <v>3180</v>
      </c>
      <c r="M23" s="115" t="s">
        <v>3180</v>
      </c>
      <c r="N23" s="66">
        <v>81171.889690104013</v>
      </c>
      <c r="O23" s="115" t="s">
        <v>3180</v>
      </c>
      <c r="P23" s="67">
        <f t="shared" si="0"/>
        <v>0.19782404900120976</v>
      </c>
      <c r="Q23" s="67">
        <f>N23/'סכום נכסי הקרן'!$C$41</f>
        <v>4.1266127622757505E-2</v>
      </c>
    </row>
    <row r="24" spans="1:17">
      <c r="A24" s="81" t="s">
        <v>237</v>
      </c>
      <c r="B24" s="54" t="s">
        <v>238</v>
      </c>
      <c r="C24" s="70" t="s">
        <v>121</v>
      </c>
      <c r="D24" s="54" t="s">
        <v>222</v>
      </c>
      <c r="E24" s="116" t="s">
        <v>3180</v>
      </c>
      <c r="F24" s="116" t="s">
        <v>3180</v>
      </c>
      <c r="G24" s="72">
        <v>11.790000000001017</v>
      </c>
      <c r="H24" s="70" t="s">
        <v>133</v>
      </c>
      <c r="I24" s="71">
        <v>5.5E-2</v>
      </c>
      <c r="J24" s="73">
        <v>4.4100000000001555E-2</v>
      </c>
      <c r="K24" s="72">
        <v>3460862.9089859999</v>
      </c>
      <c r="L24" s="78">
        <v>118.5</v>
      </c>
      <c r="M24" s="116" t="s">
        <v>3180</v>
      </c>
      <c r="N24" s="72">
        <v>4101.1223812959997</v>
      </c>
      <c r="O24" s="73">
        <v>1.792446231377016E-4</v>
      </c>
      <c r="P24" s="73">
        <f t="shared" si="0"/>
        <v>9.994847206524585E-3</v>
      </c>
      <c r="Q24" s="73">
        <f>N24/'סכום נכסי הקרן'!$C$41</f>
        <v>2.0849266935785071E-3</v>
      </c>
    </row>
    <row r="25" spans="1:17">
      <c r="A25" s="81" t="s">
        <v>239</v>
      </c>
      <c r="B25" s="54" t="s">
        <v>240</v>
      </c>
      <c r="C25" s="70" t="s">
        <v>121</v>
      </c>
      <c r="D25" s="54" t="s">
        <v>222</v>
      </c>
      <c r="E25" s="116" t="s">
        <v>3180</v>
      </c>
      <c r="F25" s="116" t="s">
        <v>3180</v>
      </c>
      <c r="G25" s="72">
        <v>2.1400000000001729</v>
      </c>
      <c r="H25" s="70" t="s">
        <v>133</v>
      </c>
      <c r="I25" s="71">
        <v>5.0000000000000001E-3</v>
      </c>
      <c r="J25" s="73">
        <v>3.7600000000004755E-2</v>
      </c>
      <c r="K25" s="72">
        <v>1972762.6527189999</v>
      </c>
      <c r="L25" s="78">
        <v>93.78</v>
      </c>
      <c r="M25" s="116" t="s">
        <v>3180</v>
      </c>
      <c r="N25" s="72">
        <v>1850.0567753620001</v>
      </c>
      <c r="O25" s="73">
        <v>7.3826116247984553E-5</v>
      </c>
      <c r="P25" s="73">
        <f t="shared" si="0"/>
        <v>4.5087742022698182E-3</v>
      </c>
      <c r="Q25" s="73">
        <f>N25/'סכום נכסי הקרן'!$C$41</f>
        <v>9.4053100516573273E-4</v>
      </c>
    </row>
    <row r="26" spans="1:17">
      <c r="A26" s="81" t="s">
        <v>241</v>
      </c>
      <c r="B26" s="54" t="s">
        <v>242</v>
      </c>
      <c r="C26" s="70" t="s">
        <v>121</v>
      </c>
      <c r="D26" s="54" t="s">
        <v>222</v>
      </c>
      <c r="E26" s="116" t="s">
        <v>3180</v>
      </c>
      <c r="F26" s="116" t="s">
        <v>3180</v>
      </c>
      <c r="G26" s="72">
        <v>6.019999999992887</v>
      </c>
      <c r="H26" s="70" t="s">
        <v>133</v>
      </c>
      <c r="I26" s="71">
        <v>0.01</v>
      </c>
      <c r="J26" s="73">
        <v>3.8099999999967216E-2</v>
      </c>
      <c r="K26" s="72">
        <v>421522.54198300006</v>
      </c>
      <c r="L26" s="78">
        <v>85.38</v>
      </c>
      <c r="M26" s="116" t="s">
        <v>3180</v>
      </c>
      <c r="N26" s="72">
        <v>359.89596707800001</v>
      </c>
      <c r="O26" s="73">
        <v>1.1164547924341985E-5</v>
      </c>
      <c r="P26" s="73">
        <f t="shared" si="0"/>
        <v>8.7710262380716569E-4</v>
      </c>
      <c r="Q26" s="73">
        <f>N26/'סכום נכסי הקרן'!$C$41</f>
        <v>1.8296374477736333E-4</v>
      </c>
    </row>
    <row r="27" spans="1:17">
      <c r="A27" s="81" t="s">
        <v>243</v>
      </c>
      <c r="B27" s="54" t="s">
        <v>244</v>
      </c>
      <c r="C27" s="70" t="s">
        <v>121</v>
      </c>
      <c r="D27" s="54" t="s">
        <v>222</v>
      </c>
      <c r="E27" s="116" t="s">
        <v>3180</v>
      </c>
      <c r="F27" s="116" t="s">
        <v>3180</v>
      </c>
      <c r="G27" s="72">
        <v>14.969999999999331</v>
      </c>
      <c r="H27" s="70" t="s">
        <v>133</v>
      </c>
      <c r="I27" s="71">
        <v>3.7499999999999999E-2</v>
      </c>
      <c r="J27" s="73">
        <v>4.509999999999758E-2</v>
      </c>
      <c r="K27" s="72">
        <v>20285416.146157999</v>
      </c>
      <c r="L27" s="78">
        <v>92</v>
      </c>
      <c r="M27" s="116" t="s">
        <v>3180</v>
      </c>
      <c r="N27" s="72">
        <v>18662.583354549999</v>
      </c>
      <c r="O27" s="73">
        <v>8.0431632120782663E-4</v>
      </c>
      <c r="P27" s="73">
        <f t="shared" si="0"/>
        <v>4.5482590316851472E-2</v>
      </c>
      <c r="Q27" s="73">
        <f>N27/'סכום נכסי הקרן'!$C$41</f>
        <v>9.487675467694575E-3</v>
      </c>
    </row>
    <row r="28" spans="1:17">
      <c r="A28" s="81" t="s">
        <v>245</v>
      </c>
      <c r="B28" s="54" t="s">
        <v>246</v>
      </c>
      <c r="C28" s="70" t="s">
        <v>121</v>
      </c>
      <c r="D28" s="54" t="s">
        <v>222</v>
      </c>
      <c r="E28" s="116" t="s">
        <v>3180</v>
      </c>
      <c r="F28" s="116" t="s">
        <v>3180</v>
      </c>
      <c r="G28" s="72">
        <v>7.8200000000001886</v>
      </c>
      <c r="H28" s="70" t="s">
        <v>133</v>
      </c>
      <c r="I28" s="71">
        <v>1.3000000000000001E-2</v>
      </c>
      <c r="J28" s="73">
        <v>3.9700000000001137E-2</v>
      </c>
      <c r="K28" s="72">
        <v>14768911.591949999</v>
      </c>
      <c r="L28" s="78">
        <v>82.23</v>
      </c>
      <c r="M28" s="116" t="s">
        <v>3180</v>
      </c>
      <c r="N28" s="72">
        <v>12144.476649746</v>
      </c>
      <c r="O28" s="73">
        <v>6.8586054846742051E-4</v>
      </c>
      <c r="P28" s="73">
        <f t="shared" si="0"/>
        <v>2.9597309524584038E-2</v>
      </c>
      <c r="Q28" s="73">
        <f>N28/'סכום נכסי הקרן'!$C$41</f>
        <v>6.1740034050373326E-3</v>
      </c>
    </row>
    <row r="29" spans="1:17">
      <c r="A29" s="81" t="s">
        <v>247</v>
      </c>
      <c r="B29" s="54" t="s">
        <v>248</v>
      </c>
      <c r="C29" s="70" t="s">
        <v>121</v>
      </c>
      <c r="D29" s="54" t="s">
        <v>222</v>
      </c>
      <c r="E29" s="116" t="s">
        <v>3180</v>
      </c>
      <c r="F29" s="116" t="s">
        <v>3180</v>
      </c>
      <c r="G29" s="72">
        <v>11.839999999999518</v>
      </c>
      <c r="H29" s="70" t="s">
        <v>133</v>
      </c>
      <c r="I29" s="71">
        <v>1.4999999999999999E-2</v>
      </c>
      <c r="J29" s="73">
        <v>4.3299999999997986E-2</v>
      </c>
      <c r="K29" s="72">
        <v>29565216.984565996</v>
      </c>
      <c r="L29" s="78">
        <v>72.52</v>
      </c>
      <c r="M29" s="116" t="s">
        <v>3180</v>
      </c>
      <c r="N29" s="72">
        <v>21440.695843203997</v>
      </c>
      <c r="O29" s="73">
        <v>1.1689481178873843E-3</v>
      </c>
      <c r="P29" s="73">
        <f t="shared" si="0"/>
        <v>5.2253129516869168E-2</v>
      </c>
      <c r="Q29" s="73">
        <f>N29/'סכום נכסי הקרן'!$C$41</f>
        <v>1.0900011005832834E-2</v>
      </c>
    </row>
    <row r="30" spans="1:17">
      <c r="A30" s="81" t="s">
        <v>249</v>
      </c>
      <c r="B30" s="54" t="s">
        <v>250</v>
      </c>
      <c r="C30" s="70" t="s">
        <v>121</v>
      </c>
      <c r="D30" s="54" t="s">
        <v>222</v>
      </c>
      <c r="E30" s="116" t="s">
        <v>3180</v>
      </c>
      <c r="F30" s="116" t="s">
        <v>3180</v>
      </c>
      <c r="G30" s="72">
        <v>4.5200000000689613</v>
      </c>
      <c r="H30" s="70" t="s">
        <v>133</v>
      </c>
      <c r="I30" s="71">
        <v>2.2499999999999999E-2</v>
      </c>
      <c r="J30" s="73">
        <v>3.6700000000490687E-2</v>
      </c>
      <c r="K30" s="72">
        <v>39900.315000000002</v>
      </c>
      <c r="L30" s="78">
        <v>94.49</v>
      </c>
      <c r="M30" s="116" t="s">
        <v>3180</v>
      </c>
      <c r="N30" s="72">
        <v>37.701806845000007</v>
      </c>
      <c r="O30" s="73">
        <v>1.4750840256127132E-6</v>
      </c>
      <c r="P30" s="73">
        <f t="shared" si="0"/>
        <v>9.1883090478903816E-5</v>
      </c>
      <c r="Q30" s="73">
        <f>N30/'סכום נכסי הקרן'!$C$41</f>
        <v>1.9166827072944161E-5</v>
      </c>
    </row>
    <row r="31" spans="1:17">
      <c r="A31" s="81" t="s">
        <v>251</v>
      </c>
      <c r="B31" s="54" t="s">
        <v>252</v>
      </c>
      <c r="C31" s="70" t="s">
        <v>121</v>
      </c>
      <c r="D31" s="54" t="s">
        <v>222</v>
      </c>
      <c r="E31" s="116" t="s">
        <v>3180</v>
      </c>
      <c r="F31" s="116" t="s">
        <v>3180</v>
      </c>
      <c r="G31" s="72">
        <v>2.6599999999512223</v>
      </c>
      <c r="H31" s="70" t="s">
        <v>133</v>
      </c>
      <c r="I31" s="71">
        <v>6.25E-2</v>
      </c>
      <c r="J31" s="73">
        <v>3.6599999999512224E-2</v>
      </c>
      <c r="K31" s="72">
        <v>13300.105</v>
      </c>
      <c r="L31" s="78">
        <v>107.9</v>
      </c>
      <c r="M31" s="116" t="s">
        <v>3180</v>
      </c>
      <c r="N31" s="72">
        <v>14.350813295</v>
      </c>
      <c r="O31" s="73">
        <v>8.9285284621655859E-7</v>
      </c>
      <c r="P31" s="73">
        <f t="shared" si="0"/>
        <v>3.4974373558576874E-5</v>
      </c>
      <c r="Q31" s="73">
        <f>N31/'סכום נכסי הקרן'!$C$41</f>
        <v>7.2956598051706179E-6</v>
      </c>
    </row>
    <row r="32" spans="1:17">
      <c r="A32" s="81" t="s">
        <v>253</v>
      </c>
      <c r="B32" s="54" t="s">
        <v>254</v>
      </c>
      <c r="C32" s="70" t="s">
        <v>121</v>
      </c>
      <c r="D32" s="54" t="s">
        <v>222</v>
      </c>
      <c r="E32" s="116" t="s">
        <v>3180</v>
      </c>
      <c r="F32" s="116" t="s">
        <v>3180</v>
      </c>
      <c r="G32" s="72">
        <v>18.309999999999928</v>
      </c>
      <c r="H32" s="70" t="s">
        <v>133</v>
      </c>
      <c r="I32" s="71">
        <v>2.7999999999999997E-2</v>
      </c>
      <c r="J32" s="73">
        <v>4.6199999999999838E-2</v>
      </c>
      <c r="K32" s="72">
        <v>31545031.140153002</v>
      </c>
      <c r="L32" s="78">
        <v>71.52</v>
      </c>
      <c r="M32" s="116" t="s">
        <v>3180</v>
      </c>
      <c r="N32" s="72">
        <v>22561.006098727998</v>
      </c>
      <c r="O32" s="73">
        <v>2.767660555752447E-3</v>
      </c>
      <c r="P32" s="73">
        <f t="shared" si="0"/>
        <v>5.4983438146265988E-2</v>
      </c>
      <c r="Q32" s="73">
        <f>N32/'סכום נכסי הקרן'!$C$41</f>
        <v>1.1469553813793033E-2</v>
      </c>
    </row>
    <row r="33" spans="1:17">
      <c r="A33" s="119" t="s">
        <v>3180</v>
      </c>
      <c r="B33" s="116" t="s">
        <v>3180</v>
      </c>
      <c r="C33" s="116" t="s">
        <v>3180</v>
      </c>
      <c r="D33" s="116" t="s">
        <v>3180</v>
      </c>
      <c r="E33" s="116" t="s">
        <v>3180</v>
      </c>
      <c r="F33" s="116" t="s">
        <v>3180</v>
      </c>
      <c r="G33" s="116" t="s">
        <v>3180</v>
      </c>
      <c r="H33" s="116" t="s">
        <v>3180</v>
      </c>
      <c r="I33" s="116" t="s">
        <v>3180</v>
      </c>
      <c r="J33" s="116" t="s">
        <v>3180</v>
      </c>
      <c r="K33" s="116" t="s">
        <v>3180</v>
      </c>
      <c r="L33" s="116" t="s">
        <v>3180</v>
      </c>
      <c r="M33" s="116" t="s">
        <v>3180</v>
      </c>
      <c r="N33" s="116" t="s">
        <v>3180</v>
      </c>
      <c r="O33" s="116" t="s">
        <v>3180</v>
      </c>
      <c r="P33" s="116" t="s">
        <v>3180</v>
      </c>
      <c r="Q33" s="116" t="s">
        <v>3180</v>
      </c>
    </row>
    <row r="34" spans="1:17">
      <c r="A34" s="116" t="s">
        <v>3180</v>
      </c>
      <c r="B34" s="116" t="s">
        <v>3180</v>
      </c>
      <c r="C34" s="116" t="s">
        <v>3180</v>
      </c>
      <c r="D34" s="116" t="s">
        <v>3180</v>
      </c>
      <c r="E34" s="116" t="s">
        <v>3180</v>
      </c>
      <c r="F34" s="116" t="s">
        <v>3180</v>
      </c>
      <c r="G34" s="116" t="s">
        <v>3180</v>
      </c>
      <c r="H34" s="116" t="s">
        <v>3180</v>
      </c>
      <c r="I34" s="116" t="s">
        <v>3180</v>
      </c>
      <c r="J34" s="116" t="s">
        <v>3180</v>
      </c>
      <c r="K34" s="116" t="s">
        <v>3180</v>
      </c>
      <c r="L34" s="116" t="s">
        <v>3180</v>
      </c>
      <c r="M34" s="116" t="s">
        <v>3180</v>
      </c>
      <c r="N34" s="116" t="s">
        <v>3180</v>
      </c>
      <c r="O34" s="116" t="s">
        <v>3180</v>
      </c>
      <c r="P34" s="116" t="s">
        <v>3180</v>
      </c>
      <c r="Q34" s="116" t="s">
        <v>3180</v>
      </c>
    </row>
    <row r="35" spans="1:17">
      <c r="A35" s="116" t="s">
        <v>3180</v>
      </c>
      <c r="B35" s="116" t="s">
        <v>3180</v>
      </c>
      <c r="C35" s="116" t="s">
        <v>3180</v>
      </c>
      <c r="D35" s="116" t="s">
        <v>3180</v>
      </c>
      <c r="E35" s="116" t="s">
        <v>3180</v>
      </c>
      <c r="F35" s="116" t="s">
        <v>3180</v>
      </c>
      <c r="G35" s="116" t="s">
        <v>3180</v>
      </c>
      <c r="H35" s="116" t="s">
        <v>3180</v>
      </c>
      <c r="I35" s="116" t="s">
        <v>3180</v>
      </c>
      <c r="J35" s="116" t="s">
        <v>3180</v>
      </c>
      <c r="K35" s="116" t="s">
        <v>3180</v>
      </c>
      <c r="L35" s="116" t="s">
        <v>3180</v>
      </c>
      <c r="M35" s="116" t="s">
        <v>3180</v>
      </c>
      <c r="N35" s="116" t="s">
        <v>3180</v>
      </c>
      <c r="O35" s="116" t="s">
        <v>3180</v>
      </c>
      <c r="P35" s="116" t="s">
        <v>3180</v>
      </c>
      <c r="Q35" s="116" t="s">
        <v>3180</v>
      </c>
    </row>
    <row r="36" spans="1:17">
      <c r="A36" s="75" t="s">
        <v>113</v>
      </c>
      <c r="B36" s="120" t="s">
        <v>3180</v>
      </c>
      <c r="C36" s="120" t="s">
        <v>3180</v>
      </c>
      <c r="D36" s="116" t="s">
        <v>3180</v>
      </c>
      <c r="E36" s="116" t="s">
        <v>3180</v>
      </c>
      <c r="F36" s="116" t="s">
        <v>3180</v>
      </c>
      <c r="G36" s="116" t="s">
        <v>3180</v>
      </c>
      <c r="H36" s="116" t="s">
        <v>3180</v>
      </c>
      <c r="I36" s="116" t="s">
        <v>3180</v>
      </c>
      <c r="J36" s="116" t="s">
        <v>3180</v>
      </c>
      <c r="K36" s="116" t="s">
        <v>3180</v>
      </c>
      <c r="L36" s="116" t="s">
        <v>3180</v>
      </c>
      <c r="M36" s="116" t="s">
        <v>3180</v>
      </c>
      <c r="N36" s="116" t="s">
        <v>3180</v>
      </c>
      <c r="O36" s="116" t="s">
        <v>3180</v>
      </c>
      <c r="P36" s="116" t="s">
        <v>3180</v>
      </c>
      <c r="Q36" s="116" t="s">
        <v>3180</v>
      </c>
    </row>
    <row r="37" spans="1:17">
      <c r="A37" s="75" t="s">
        <v>192</v>
      </c>
      <c r="B37" s="120" t="s">
        <v>3180</v>
      </c>
      <c r="C37" s="120" t="s">
        <v>3180</v>
      </c>
      <c r="D37" s="116" t="s">
        <v>3180</v>
      </c>
      <c r="E37" s="116" t="s">
        <v>3180</v>
      </c>
      <c r="F37" s="116" t="s">
        <v>3180</v>
      </c>
      <c r="G37" s="116" t="s">
        <v>3180</v>
      </c>
      <c r="H37" s="116" t="s">
        <v>3180</v>
      </c>
      <c r="I37" s="116" t="s">
        <v>3180</v>
      </c>
      <c r="J37" s="116" t="s">
        <v>3180</v>
      </c>
      <c r="K37" s="116" t="s">
        <v>3180</v>
      </c>
      <c r="L37" s="116" t="s">
        <v>3180</v>
      </c>
      <c r="M37" s="116" t="s">
        <v>3180</v>
      </c>
      <c r="N37" s="116" t="s">
        <v>3180</v>
      </c>
      <c r="O37" s="116" t="s">
        <v>3180</v>
      </c>
      <c r="P37" s="116" t="s">
        <v>3180</v>
      </c>
      <c r="Q37" s="116" t="s">
        <v>3180</v>
      </c>
    </row>
    <row r="38" spans="1:17">
      <c r="A38" s="75" t="s">
        <v>200</v>
      </c>
      <c r="B38" s="121" t="s">
        <v>3180</v>
      </c>
      <c r="C38" s="121" t="s">
        <v>3180</v>
      </c>
      <c r="D38" s="116" t="s">
        <v>3180</v>
      </c>
      <c r="E38" s="116" t="s">
        <v>3180</v>
      </c>
      <c r="F38" s="116" t="s">
        <v>3180</v>
      </c>
      <c r="G38" s="116" t="s">
        <v>3180</v>
      </c>
      <c r="H38" s="116" t="s">
        <v>3180</v>
      </c>
      <c r="I38" s="116" t="s">
        <v>3180</v>
      </c>
      <c r="J38" s="116" t="s">
        <v>3180</v>
      </c>
      <c r="K38" s="116" t="s">
        <v>3180</v>
      </c>
      <c r="L38" s="116" t="s">
        <v>3180</v>
      </c>
      <c r="M38" s="116" t="s">
        <v>3180</v>
      </c>
      <c r="N38" s="116" t="s">
        <v>3180</v>
      </c>
      <c r="O38" s="116" t="s">
        <v>3180</v>
      </c>
      <c r="P38" s="116" t="s">
        <v>3180</v>
      </c>
      <c r="Q38" s="116" t="s">
        <v>3180</v>
      </c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 hidden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 hidden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 hidden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 hidden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idden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 hidden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 hidden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 hidden="1">
      <c r="B133" s="1"/>
      <c r="C133" s="1"/>
    </row>
    <row r="134" spans="1:17" hidden="1">
      <c r="B134" s="1"/>
      <c r="C134" s="1"/>
    </row>
    <row r="135" spans="1:17" hidden="1">
      <c r="B135" s="1"/>
      <c r="C135" s="1"/>
    </row>
    <row r="136" spans="1:17" hidden="1">
      <c r="B136" s="1"/>
      <c r="C136" s="1"/>
    </row>
    <row r="137" spans="1:17" hidden="1">
      <c r="B137" s="1"/>
      <c r="C137" s="1"/>
    </row>
    <row r="138" spans="1:17" hidden="1">
      <c r="B138" s="1"/>
      <c r="C138" s="1"/>
    </row>
    <row r="139" spans="1:17" hidden="1">
      <c r="B139" s="1"/>
      <c r="C139" s="1"/>
    </row>
    <row r="140" spans="1:17" hidden="1">
      <c r="B140" s="1"/>
      <c r="C140" s="1"/>
    </row>
    <row r="141" spans="1:17" hidden="1">
      <c r="B141" s="1"/>
      <c r="C141" s="1"/>
    </row>
    <row r="142" spans="1:17" hidden="1">
      <c r="B142" s="1"/>
      <c r="C142" s="1"/>
    </row>
    <row r="143" spans="1:17" hidden="1">
      <c r="B143" s="1"/>
      <c r="C143" s="1"/>
    </row>
    <row r="144" spans="1:17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5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31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146</v>
      </c>
      <c r="B1" s="36" t="s" vm="1">
        <v>217</v>
      </c>
    </row>
    <row r="2" spans="1:19">
      <c r="A2" s="36" t="s">
        <v>145</v>
      </c>
      <c r="B2" s="36" t="s">
        <v>218</v>
      </c>
    </row>
    <row r="3" spans="1:19">
      <c r="A3" s="36" t="s">
        <v>147</v>
      </c>
      <c r="B3" s="36" t="s">
        <v>219</v>
      </c>
    </row>
    <row r="4" spans="1:19">
      <c r="A4" s="36" t="s">
        <v>148</v>
      </c>
      <c r="B4" s="36">
        <v>414</v>
      </c>
    </row>
    <row r="5" spans="1:19" ht="18.75">
      <c r="A5" s="137" t="s">
        <v>91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/>
    </row>
    <row r="6" spans="1:19" s="3" customFormat="1">
      <c r="A6" s="122" t="s">
        <v>116</v>
      </c>
      <c r="B6" s="39" t="s">
        <v>46</v>
      </c>
      <c r="C6" s="39" t="s">
        <v>120</v>
      </c>
      <c r="D6" s="39" t="s">
        <v>177</v>
      </c>
      <c r="E6" s="39" t="s">
        <v>118</v>
      </c>
      <c r="F6" s="39" t="s">
        <v>67</v>
      </c>
      <c r="G6" s="39" t="s">
        <v>14</v>
      </c>
      <c r="H6" s="39" t="s">
        <v>68</v>
      </c>
      <c r="I6" s="39" t="s">
        <v>105</v>
      </c>
      <c r="J6" s="39" t="s">
        <v>17</v>
      </c>
      <c r="K6" s="39" t="s">
        <v>104</v>
      </c>
      <c r="L6" s="39" t="s">
        <v>16</v>
      </c>
      <c r="M6" s="39" t="s">
        <v>18</v>
      </c>
      <c r="N6" s="39" t="s">
        <v>194</v>
      </c>
      <c r="O6" s="39" t="s">
        <v>193</v>
      </c>
      <c r="P6" s="39" t="s">
        <v>64</v>
      </c>
      <c r="Q6" s="39" t="s">
        <v>61</v>
      </c>
      <c r="R6" s="39" t="s">
        <v>149</v>
      </c>
      <c r="S6" s="123" t="s">
        <v>151</v>
      </c>
    </row>
    <row r="7" spans="1:19" s="3" customFormat="1">
      <c r="A7" s="124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112" t="s">
        <v>3180</v>
      </c>
      <c r="I7" s="12" t="s">
        <v>21</v>
      </c>
      <c r="J7" s="12" t="s">
        <v>20</v>
      </c>
      <c r="K7" s="112" t="s">
        <v>3180</v>
      </c>
      <c r="L7" s="12" t="s">
        <v>19</v>
      </c>
      <c r="M7" s="12" t="s">
        <v>19</v>
      </c>
      <c r="N7" s="12" t="s">
        <v>201</v>
      </c>
      <c r="O7" s="112" t="s">
        <v>3180</v>
      </c>
      <c r="P7" s="12" t="s">
        <v>197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5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114</v>
      </c>
      <c r="Q8" s="14" t="s">
        <v>115</v>
      </c>
      <c r="R8" s="33" t="s">
        <v>152</v>
      </c>
      <c r="S8" s="47" t="s">
        <v>178</v>
      </c>
    </row>
    <row r="9" spans="1:19" s="4" customFormat="1" ht="20.25">
      <c r="A9" s="64" t="s">
        <v>47</v>
      </c>
      <c r="B9" s="115" t="s">
        <v>3180</v>
      </c>
      <c r="C9" s="115" t="s">
        <v>3180</v>
      </c>
      <c r="D9" s="115" t="s">
        <v>3180</v>
      </c>
      <c r="E9" s="115" t="s">
        <v>3180</v>
      </c>
      <c r="F9" s="115" t="s">
        <v>3180</v>
      </c>
      <c r="G9" s="115" t="s">
        <v>3180</v>
      </c>
      <c r="H9" s="115" t="s">
        <v>3180</v>
      </c>
      <c r="I9" s="115" t="s">
        <v>3180</v>
      </c>
      <c r="J9" s="115" t="s">
        <v>3180</v>
      </c>
      <c r="K9" s="115" t="s">
        <v>3180</v>
      </c>
      <c r="L9" s="115" t="s">
        <v>3180</v>
      </c>
      <c r="M9" s="115" t="s">
        <v>3180</v>
      </c>
      <c r="N9" s="115" t="s">
        <v>3180</v>
      </c>
      <c r="O9" s="115" t="s">
        <v>3180</v>
      </c>
      <c r="P9" s="66">
        <v>0</v>
      </c>
      <c r="Q9" s="115" t="s">
        <v>3180</v>
      </c>
      <c r="R9" s="67">
        <v>0</v>
      </c>
      <c r="S9" s="67">
        <v>0</v>
      </c>
    </row>
    <row r="10" spans="1:19">
      <c r="A10" s="126" t="s">
        <v>3180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  <c r="P10" s="116" t="s">
        <v>3180</v>
      </c>
      <c r="Q10" s="116" t="s">
        <v>3180</v>
      </c>
      <c r="R10" s="116" t="s">
        <v>3180</v>
      </c>
      <c r="S10" s="116" t="s">
        <v>3180</v>
      </c>
    </row>
    <row r="11" spans="1:19">
      <c r="A11" s="117" t="s">
        <v>3180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  <c r="P11" s="116" t="s">
        <v>3180</v>
      </c>
      <c r="Q11" s="116" t="s">
        <v>3180</v>
      </c>
      <c r="R11" s="116" t="s">
        <v>3180</v>
      </c>
      <c r="S11" s="116" t="s">
        <v>3180</v>
      </c>
    </row>
    <row r="12" spans="1:19">
      <c r="A12" s="116" t="s">
        <v>3180</v>
      </c>
      <c r="B12" s="116" t="s">
        <v>3180</v>
      </c>
      <c r="C12" s="116" t="s">
        <v>3180</v>
      </c>
      <c r="D12" s="116" t="s">
        <v>3180</v>
      </c>
      <c r="E12" s="116" t="s">
        <v>3180</v>
      </c>
      <c r="F12" s="116" t="s">
        <v>3180</v>
      </c>
      <c r="G12" s="116" t="s">
        <v>3180</v>
      </c>
      <c r="H12" s="116" t="s">
        <v>3180</v>
      </c>
      <c r="I12" s="116" t="s">
        <v>3180</v>
      </c>
      <c r="J12" s="116" t="s">
        <v>3180</v>
      </c>
      <c r="K12" s="116" t="s">
        <v>3180</v>
      </c>
      <c r="L12" s="116" t="s">
        <v>3180</v>
      </c>
      <c r="M12" s="116" t="s">
        <v>3180</v>
      </c>
      <c r="N12" s="116" t="s">
        <v>3180</v>
      </c>
      <c r="O12" s="116" t="s">
        <v>3180</v>
      </c>
      <c r="P12" s="116" t="s">
        <v>3180</v>
      </c>
      <c r="Q12" s="116" t="s">
        <v>3180</v>
      </c>
      <c r="R12" s="116" t="s">
        <v>3180</v>
      </c>
      <c r="S12" s="116" t="s">
        <v>3180</v>
      </c>
    </row>
    <row r="13" spans="1:19">
      <c r="A13" s="116" t="s">
        <v>3180</v>
      </c>
      <c r="B13" s="116" t="s">
        <v>3180</v>
      </c>
      <c r="C13" s="116" t="s">
        <v>3180</v>
      </c>
      <c r="D13" s="116" t="s">
        <v>3180</v>
      </c>
      <c r="E13" s="116" t="s">
        <v>3180</v>
      </c>
      <c r="F13" s="116" t="s">
        <v>3180</v>
      </c>
      <c r="G13" s="116" t="s">
        <v>3180</v>
      </c>
      <c r="H13" s="116" t="s">
        <v>3180</v>
      </c>
      <c r="I13" s="116" t="s">
        <v>3180</v>
      </c>
      <c r="J13" s="116" t="s">
        <v>3180</v>
      </c>
      <c r="K13" s="116" t="s">
        <v>3180</v>
      </c>
      <c r="L13" s="116" t="s">
        <v>3180</v>
      </c>
      <c r="M13" s="116" t="s">
        <v>3180</v>
      </c>
      <c r="N13" s="116" t="s">
        <v>3180</v>
      </c>
      <c r="O13" s="116" t="s">
        <v>3180</v>
      </c>
      <c r="P13" s="116" t="s">
        <v>3180</v>
      </c>
      <c r="Q13" s="116" t="s">
        <v>3180</v>
      </c>
      <c r="R13" s="116" t="s">
        <v>3180</v>
      </c>
      <c r="S13" s="116" t="s">
        <v>3180</v>
      </c>
    </row>
    <row r="14" spans="1:19">
      <c r="A14" s="116" t="s">
        <v>3180</v>
      </c>
      <c r="B14" s="116" t="s">
        <v>3180</v>
      </c>
      <c r="C14" s="116" t="s">
        <v>3180</v>
      </c>
      <c r="D14" s="116" t="s">
        <v>3180</v>
      </c>
      <c r="E14" s="116" t="s">
        <v>3180</v>
      </c>
      <c r="F14" s="116" t="s">
        <v>3180</v>
      </c>
      <c r="G14" s="116" t="s">
        <v>3180</v>
      </c>
      <c r="H14" s="116" t="s">
        <v>3180</v>
      </c>
      <c r="I14" s="116" t="s">
        <v>3180</v>
      </c>
      <c r="J14" s="116" t="s">
        <v>3180</v>
      </c>
      <c r="K14" s="116" t="s">
        <v>3180</v>
      </c>
      <c r="L14" s="116" t="s">
        <v>3180</v>
      </c>
      <c r="M14" s="116" t="s">
        <v>3180</v>
      </c>
      <c r="N14" s="116" t="s">
        <v>3180</v>
      </c>
      <c r="O14" s="116" t="s">
        <v>3180</v>
      </c>
      <c r="P14" s="116" t="s">
        <v>3180</v>
      </c>
      <c r="Q14" s="116" t="s">
        <v>3180</v>
      </c>
      <c r="R14" s="116" t="s">
        <v>3180</v>
      </c>
      <c r="S14" s="116" t="s">
        <v>3180</v>
      </c>
    </row>
    <row r="15" spans="1:19">
      <c r="A15" s="83" t="s">
        <v>209</v>
      </c>
      <c r="B15" s="116" t="s">
        <v>3180</v>
      </c>
      <c r="C15" s="116" t="s">
        <v>3180</v>
      </c>
      <c r="D15" s="116" t="s">
        <v>3180</v>
      </c>
      <c r="E15" s="116" t="s">
        <v>3180</v>
      </c>
      <c r="F15" s="116" t="s">
        <v>3180</v>
      </c>
      <c r="G15" s="116" t="s">
        <v>3180</v>
      </c>
      <c r="H15" s="116" t="s">
        <v>3180</v>
      </c>
      <c r="I15" s="116" t="s">
        <v>3180</v>
      </c>
      <c r="J15" s="116" t="s">
        <v>3180</v>
      </c>
      <c r="K15" s="116" t="s">
        <v>3180</v>
      </c>
      <c r="L15" s="116" t="s">
        <v>3180</v>
      </c>
      <c r="M15" s="116" t="s">
        <v>3180</v>
      </c>
      <c r="N15" s="116" t="s">
        <v>3180</v>
      </c>
      <c r="O15" s="116" t="s">
        <v>3180</v>
      </c>
      <c r="P15" s="116" t="s">
        <v>3180</v>
      </c>
      <c r="Q15" s="116" t="s">
        <v>3180</v>
      </c>
      <c r="R15" s="116" t="s">
        <v>3180</v>
      </c>
      <c r="S15" s="116" t="s">
        <v>3180</v>
      </c>
    </row>
    <row r="16" spans="1:19">
      <c r="A16" s="83" t="s">
        <v>113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116" t="s">
        <v>3180</v>
      </c>
      <c r="L16" s="116" t="s">
        <v>3180</v>
      </c>
      <c r="M16" s="116" t="s">
        <v>3180</v>
      </c>
      <c r="N16" s="116" t="s">
        <v>3180</v>
      </c>
      <c r="O16" s="116" t="s">
        <v>3180</v>
      </c>
      <c r="P16" s="116" t="s">
        <v>3180</v>
      </c>
      <c r="Q16" s="116" t="s">
        <v>3180</v>
      </c>
      <c r="R16" s="116" t="s">
        <v>3180</v>
      </c>
      <c r="S16" s="116" t="s">
        <v>3180</v>
      </c>
    </row>
    <row r="17" spans="1:19">
      <c r="A17" s="83" t="s">
        <v>192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116" t="s">
        <v>3180</v>
      </c>
      <c r="I17" s="116" t="s">
        <v>3180</v>
      </c>
      <c r="J17" s="116" t="s">
        <v>3180</v>
      </c>
      <c r="K17" s="116" t="s">
        <v>3180</v>
      </c>
      <c r="L17" s="116" t="s">
        <v>3180</v>
      </c>
      <c r="M17" s="116" t="s">
        <v>3180</v>
      </c>
      <c r="N17" s="116" t="s">
        <v>3180</v>
      </c>
      <c r="O17" s="116" t="s">
        <v>3180</v>
      </c>
      <c r="P17" s="116" t="s">
        <v>3180</v>
      </c>
      <c r="Q17" s="116" t="s">
        <v>3180</v>
      </c>
      <c r="R17" s="116" t="s">
        <v>3180</v>
      </c>
      <c r="S17" s="116" t="s">
        <v>3180</v>
      </c>
    </row>
    <row r="18" spans="1:19">
      <c r="A18" s="83" t="s">
        <v>200</v>
      </c>
      <c r="B18" s="116" t="s">
        <v>3180</v>
      </c>
      <c r="C18" s="116" t="s">
        <v>3180</v>
      </c>
      <c r="D18" s="116" t="s">
        <v>3180</v>
      </c>
      <c r="E18" s="116" t="s">
        <v>3180</v>
      </c>
      <c r="F18" s="116" t="s">
        <v>3180</v>
      </c>
      <c r="G18" s="116" t="s">
        <v>3180</v>
      </c>
      <c r="H18" s="116" t="s">
        <v>3180</v>
      </c>
      <c r="I18" s="116" t="s">
        <v>3180</v>
      </c>
      <c r="J18" s="116" t="s">
        <v>3180</v>
      </c>
      <c r="K18" s="116" t="s">
        <v>3180</v>
      </c>
      <c r="L18" s="116" t="s">
        <v>3180</v>
      </c>
      <c r="M18" s="116" t="s">
        <v>3180</v>
      </c>
      <c r="N18" s="116" t="s">
        <v>3180</v>
      </c>
      <c r="O18" s="116" t="s">
        <v>3180</v>
      </c>
      <c r="P18" s="116" t="s">
        <v>3180</v>
      </c>
      <c r="Q18" s="116" t="s">
        <v>3180</v>
      </c>
      <c r="R18" s="116" t="s">
        <v>3180</v>
      </c>
      <c r="S18" s="116" t="s">
        <v>3180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7:A18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14.8554687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7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1.28515625" style="1" bestFit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146</v>
      </c>
      <c r="B1" s="36" t="s" vm="1">
        <v>217</v>
      </c>
    </row>
    <row r="2" spans="1:20">
      <c r="A2" s="36" t="s">
        <v>145</v>
      </c>
      <c r="B2" s="36" t="s">
        <v>218</v>
      </c>
    </row>
    <row r="3" spans="1:20">
      <c r="A3" s="36" t="s">
        <v>147</v>
      </c>
      <c r="B3" s="36" t="s">
        <v>219</v>
      </c>
    </row>
    <row r="4" spans="1:20">
      <c r="A4" s="36" t="s">
        <v>148</v>
      </c>
      <c r="B4" s="36">
        <v>414</v>
      </c>
    </row>
    <row r="5" spans="1:20" ht="18.75">
      <c r="A5" s="142" t="s">
        <v>92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</row>
    <row r="6" spans="1:20" s="3" customFormat="1">
      <c r="A6" s="37" t="s">
        <v>116</v>
      </c>
      <c r="B6" s="38" t="s">
        <v>46</v>
      </c>
      <c r="C6" s="38" t="s">
        <v>120</v>
      </c>
      <c r="D6" s="38" t="s">
        <v>177</v>
      </c>
      <c r="E6" s="38" t="s">
        <v>118</v>
      </c>
      <c r="F6" s="38" t="s">
        <v>67</v>
      </c>
      <c r="G6" s="38" t="s">
        <v>14</v>
      </c>
      <c r="H6" s="38" t="s">
        <v>68</v>
      </c>
      <c r="I6" s="38" t="s">
        <v>105</v>
      </c>
      <c r="J6" s="38" t="s">
        <v>17</v>
      </c>
      <c r="K6" s="38" t="s">
        <v>104</v>
      </c>
      <c r="L6" s="38" t="s">
        <v>16</v>
      </c>
      <c r="M6" s="38" t="s">
        <v>18</v>
      </c>
      <c r="N6" s="39" t="s">
        <v>194</v>
      </c>
      <c r="O6" s="38" t="s">
        <v>193</v>
      </c>
      <c r="P6" s="38" t="s">
        <v>208</v>
      </c>
      <c r="Q6" s="38" t="s">
        <v>64</v>
      </c>
      <c r="R6" s="39" t="s">
        <v>61</v>
      </c>
      <c r="S6" s="38" t="s">
        <v>149</v>
      </c>
      <c r="T6" s="41" t="s">
        <v>151</v>
      </c>
    </row>
    <row r="7" spans="1:20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112" t="s">
        <v>3180</v>
      </c>
      <c r="I7" s="26" t="s">
        <v>21</v>
      </c>
      <c r="J7" s="26" t="s">
        <v>20</v>
      </c>
      <c r="K7" s="112" t="s">
        <v>3180</v>
      </c>
      <c r="L7" s="26" t="s">
        <v>19</v>
      </c>
      <c r="M7" s="26" t="s">
        <v>19</v>
      </c>
      <c r="N7" s="26" t="s">
        <v>201</v>
      </c>
      <c r="O7" s="112" t="s">
        <v>3180</v>
      </c>
      <c r="P7" s="12" t="s">
        <v>197</v>
      </c>
      <c r="Q7" s="26" t="s">
        <v>197</v>
      </c>
      <c r="R7" s="12" t="s">
        <v>19</v>
      </c>
      <c r="S7" s="26" t="s">
        <v>197</v>
      </c>
      <c r="T7" s="13" t="s">
        <v>19</v>
      </c>
    </row>
    <row r="8" spans="1:20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114</v>
      </c>
      <c r="Q8" s="14" t="s">
        <v>115</v>
      </c>
      <c r="R8" s="14" t="s">
        <v>152</v>
      </c>
      <c r="S8" s="14" t="s">
        <v>178</v>
      </c>
      <c r="T8" s="15" t="s">
        <v>203</v>
      </c>
    </row>
    <row r="9" spans="1:20" s="4" customFormat="1" ht="20.25">
      <c r="A9" s="59" t="s">
        <v>32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114" t="s">
        <v>3180</v>
      </c>
      <c r="I9" s="114" t="s">
        <v>3180</v>
      </c>
      <c r="J9" s="61">
        <v>4.3772839095778115</v>
      </c>
      <c r="K9" s="114" t="s">
        <v>3180</v>
      </c>
      <c r="L9" s="114" t="s">
        <v>3180</v>
      </c>
      <c r="M9" s="60">
        <v>3.640516307375042E-2</v>
      </c>
      <c r="N9" s="114" t="s">
        <v>3180</v>
      </c>
      <c r="O9" s="114" t="s">
        <v>3180</v>
      </c>
      <c r="P9" s="61">
        <f>P10</f>
        <v>743.10899464900001</v>
      </c>
      <c r="Q9" s="61">
        <v>147526.92677467802</v>
      </c>
      <c r="R9" s="114" t="s">
        <v>3180</v>
      </c>
      <c r="S9" s="62">
        <f>IFERROR(Q9/$Q$9,0)</f>
        <v>1</v>
      </c>
      <c r="T9" s="62">
        <f>Q9/'סכום נכסי הקרן'!$C$41</f>
        <v>7.4999670591865741E-2</v>
      </c>
    </row>
    <row r="10" spans="1:20">
      <c r="A10" s="63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115" t="s">
        <v>3180</v>
      </c>
      <c r="J10" s="66">
        <v>4.3772839095778133</v>
      </c>
      <c r="K10" s="115" t="s">
        <v>3180</v>
      </c>
      <c r="L10" s="115" t="s">
        <v>3180</v>
      </c>
      <c r="M10" s="65">
        <v>3.6405163073750454E-2</v>
      </c>
      <c r="N10" s="115" t="s">
        <v>3180</v>
      </c>
      <c r="O10" s="115" t="s">
        <v>3180</v>
      </c>
      <c r="P10" s="66">
        <f>P11+P154</f>
        <v>743.10899464900001</v>
      </c>
      <c r="Q10" s="66">
        <v>147526.92677467794</v>
      </c>
      <c r="R10" s="115" t="s">
        <v>3180</v>
      </c>
      <c r="S10" s="67">
        <f t="shared" ref="S10:S73" si="0">IFERROR(Q10/$Q$9,0)</f>
        <v>0.99999999999999944</v>
      </c>
      <c r="T10" s="67">
        <f>Q10/'סכום נכסי הקרן'!$C$41</f>
        <v>7.49996705918657E-2</v>
      </c>
    </row>
    <row r="11" spans="1:20">
      <c r="A11" s="68" t="s">
        <v>31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115" t="s">
        <v>3180</v>
      </c>
      <c r="I11" s="115" t="s">
        <v>3180</v>
      </c>
      <c r="J11" s="66">
        <v>4.4458554975821771</v>
      </c>
      <c r="K11" s="115" t="s">
        <v>3180</v>
      </c>
      <c r="L11" s="115" t="s">
        <v>3180</v>
      </c>
      <c r="M11" s="65">
        <v>3.3657992001612812E-2</v>
      </c>
      <c r="N11" s="115" t="s">
        <v>3180</v>
      </c>
      <c r="O11" s="115" t="s">
        <v>3180</v>
      </c>
      <c r="P11" s="66">
        <v>542.92948192699998</v>
      </c>
      <c r="Q11" s="66">
        <v>126608.12043775893</v>
      </c>
      <c r="R11" s="115" t="s">
        <v>3180</v>
      </c>
      <c r="S11" s="67">
        <f t="shared" si="0"/>
        <v>0.85820346973763662</v>
      </c>
      <c r="T11" s="67">
        <f>Q11/'סכום נכסי הקרן'!$C$41</f>
        <v>6.4364977531118972E-2</v>
      </c>
    </row>
    <row r="12" spans="1:20">
      <c r="A12" s="69" t="s">
        <v>255</v>
      </c>
      <c r="B12" s="54" t="s">
        <v>256</v>
      </c>
      <c r="C12" s="70" t="s">
        <v>121</v>
      </c>
      <c r="D12" s="70" t="s">
        <v>27</v>
      </c>
      <c r="E12" s="54" t="s">
        <v>257</v>
      </c>
      <c r="F12" s="70" t="s">
        <v>258</v>
      </c>
      <c r="G12" s="54" t="s">
        <v>259</v>
      </c>
      <c r="H12" s="54" t="s">
        <v>131</v>
      </c>
      <c r="I12" s="116" t="s">
        <v>3180</v>
      </c>
      <c r="J12" s="72">
        <v>5.1700000000271151</v>
      </c>
      <c r="K12" s="70" t="s">
        <v>133</v>
      </c>
      <c r="L12" s="71">
        <v>1.9900000000000001E-2</v>
      </c>
      <c r="M12" s="71">
        <v>2.1000000000106035E-2</v>
      </c>
      <c r="N12" s="72">
        <v>66374.808000000005</v>
      </c>
      <c r="O12" s="78">
        <v>99.46</v>
      </c>
      <c r="P12" s="116" t="s">
        <v>3180</v>
      </c>
      <c r="Q12" s="72">
        <v>66.016385612999997</v>
      </c>
      <c r="R12" s="73">
        <v>2.4583262222222223E-5</v>
      </c>
      <c r="S12" s="73">
        <f t="shared" si="0"/>
        <v>4.4748702529287185E-4</v>
      </c>
      <c r="T12" s="73">
        <f>Q12/'סכום נכסי הקרן'!$C$41</f>
        <v>3.3561379491099284E-5</v>
      </c>
    </row>
    <row r="13" spans="1:20">
      <c r="A13" s="69" t="s">
        <v>260</v>
      </c>
      <c r="B13" s="54" t="s">
        <v>261</v>
      </c>
      <c r="C13" s="70" t="s">
        <v>121</v>
      </c>
      <c r="D13" s="70" t="s">
        <v>27</v>
      </c>
      <c r="E13" s="54" t="s">
        <v>257</v>
      </c>
      <c r="F13" s="70" t="s">
        <v>258</v>
      </c>
      <c r="G13" s="54" t="s">
        <v>259</v>
      </c>
      <c r="H13" s="54" t="s">
        <v>131</v>
      </c>
      <c r="I13" s="116" t="s">
        <v>3180</v>
      </c>
      <c r="J13" s="72">
        <v>0.75</v>
      </c>
      <c r="K13" s="70" t="s">
        <v>133</v>
      </c>
      <c r="L13" s="71">
        <v>8.6E-3</v>
      </c>
      <c r="M13" s="71">
        <v>2.8298588490770896E-2</v>
      </c>
      <c r="N13" s="72">
        <v>8.2970000000000006E-3</v>
      </c>
      <c r="O13" s="78">
        <v>111.16</v>
      </c>
      <c r="P13" s="116" t="s">
        <v>3180</v>
      </c>
      <c r="Q13" s="72">
        <v>9.2100000000000016E-6</v>
      </c>
      <c r="R13" s="73">
        <v>3.3170074891528619E-12</v>
      </c>
      <c r="S13" s="73">
        <f t="shared" si="0"/>
        <v>6.242928122583812E-11</v>
      </c>
      <c r="T13" s="73">
        <f>Q13/'סכום נכסי הקרן'!$C$41</f>
        <v>4.6821755272248073E-12</v>
      </c>
    </row>
    <row r="14" spans="1:20">
      <c r="A14" s="69" t="s">
        <v>262</v>
      </c>
      <c r="B14" s="54" t="s">
        <v>263</v>
      </c>
      <c r="C14" s="70" t="s">
        <v>121</v>
      </c>
      <c r="D14" s="70" t="s">
        <v>27</v>
      </c>
      <c r="E14" s="54" t="s">
        <v>264</v>
      </c>
      <c r="F14" s="70" t="s">
        <v>129</v>
      </c>
      <c r="G14" s="54" t="s">
        <v>265</v>
      </c>
      <c r="H14" s="54" t="s">
        <v>266</v>
      </c>
      <c r="I14" s="116" t="s">
        <v>3180</v>
      </c>
      <c r="J14" s="72">
        <v>12.409999999999124</v>
      </c>
      <c r="K14" s="70" t="s">
        <v>133</v>
      </c>
      <c r="L14" s="71">
        <v>2.07E-2</v>
      </c>
      <c r="M14" s="71">
        <v>2.7699999999998025E-2</v>
      </c>
      <c r="N14" s="72">
        <v>2103453.5464969999</v>
      </c>
      <c r="O14" s="78">
        <v>100.85</v>
      </c>
      <c r="P14" s="116" t="s">
        <v>3180</v>
      </c>
      <c r="Q14" s="72">
        <v>2121.3329016459998</v>
      </c>
      <c r="R14" s="73">
        <v>6.3797830926206765E-4</v>
      </c>
      <c r="S14" s="73">
        <f t="shared" si="0"/>
        <v>1.4379292973993625E-2</v>
      </c>
      <c r="T14" s="73">
        <f>Q14/'סכום נכסי הקרן'!$C$41</f>
        <v>1.0784422363934515E-3</v>
      </c>
    </row>
    <row r="15" spans="1:20">
      <c r="A15" s="69" t="s">
        <v>267</v>
      </c>
      <c r="B15" s="54" t="s">
        <v>268</v>
      </c>
      <c r="C15" s="70" t="s">
        <v>121</v>
      </c>
      <c r="D15" s="70" t="s">
        <v>27</v>
      </c>
      <c r="E15" s="54" t="s">
        <v>269</v>
      </c>
      <c r="F15" s="70" t="s">
        <v>270</v>
      </c>
      <c r="G15" s="54" t="s">
        <v>271</v>
      </c>
      <c r="H15" s="54" t="s">
        <v>131</v>
      </c>
      <c r="I15" s="116" t="s">
        <v>3180</v>
      </c>
      <c r="J15" s="72">
        <v>4.0200000000001959</v>
      </c>
      <c r="K15" s="70" t="s">
        <v>133</v>
      </c>
      <c r="L15" s="71">
        <v>3.85E-2</v>
      </c>
      <c r="M15" s="71">
        <v>2.139999999999825E-2</v>
      </c>
      <c r="N15" s="72">
        <v>1606033.14215</v>
      </c>
      <c r="O15" s="78">
        <v>121.06</v>
      </c>
      <c r="P15" s="116" t="s">
        <v>3180</v>
      </c>
      <c r="Q15" s="72">
        <v>1944.2637074310001</v>
      </c>
      <c r="R15" s="73">
        <v>6.2185921871678502E-4</v>
      </c>
      <c r="S15" s="73">
        <f t="shared" si="0"/>
        <v>1.3179042971596149E-2</v>
      </c>
      <c r="T15" s="73">
        <f>Q15/'סכום נכסי הקרן'!$C$41</f>
        <v>9.8842388158575469E-4</v>
      </c>
    </row>
    <row r="16" spans="1:20">
      <c r="A16" s="69" t="s">
        <v>272</v>
      </c>
      <c r="B16" s="54" t="s">
        <v>273</v>
      </c>
      <c r="C16" s="70" t="s">
        <v>121</v>
      </c>
      <c r="D16" s="70" t="s">
        <v>27</v>
      </c>
      <c r="E16" s="54" t="s">
        <v>269</v>
      </c>
      <c r="F16" s="70" t="s">
        <v>270</v>
      </c>
      <c r="G16" s="54" t="s">
        <v>271</v>
      </c>
      <c r="H16" s="54" t="s">
        <v>131</v>
      </c>
      <c r="I16" s="116" t="s">
        <v>3180</v>
      </c>
      <c r="J16" s="72">
        <v>1.5999999999991894</v>
      </c>
      <c r="K16" s="70" t="s">
        <v>133</v>
      </c>
      <c r="L16" s="71">
        <v>4.4999999999999998E-2</v>
      </c>
      <c r="M16" s="71">
        <v>2.1099999999999189E-2</v>
      </c>
      <c r="N16" s="72">
        <v>207153.36138399999</v>
      </c>
      <c r="O16" s="78">
        <v>119.1</v>
      </c>
      <c r="P16" s="116" t="s">
        <v>3180</v>
      </c>
      <c r="Q16" s="72">
        <v>246.719661382</v>
      </c>
      <c r="R16" s="73">
        <v>7.0088328786008792E-5</v>
      </c>
      <c r="S16" s="73">
        <f t="shared" si="0"/>
        <v>1.6723703718089498E-3</v>
      </c>
      <c r="T16" s="73">
        <f>Q16/'סכום נכסי הקרן'!$C$41</f>
        <v>1.2542722699326729E-4</v>
      </c>
    </row>
    <row r="17" spans="1:20">
      <c r="A17" s="69" t="s">
        <v>274</v>
      </c>
      <c r="B17" s="54" t="s">
        <v>275</v>
      </c>
      <c r="C17" s="70" t="s">
        <v>121</v>
      </c>
      <c r="D17" s="70" t="s">
        <v>27</v>
      </c>
      <c r="E17" s="54" t="s">
        <v>269</v>
      </c>
      <c r="F17" s="70" t="s">
        <v>270</v>
      </c>
      <c r="G17" s="54" t="s">
        <v>271</v>
      </c>
      <c r="H17" s="54" t="s">
        <v>131</v>
      </c>
      <c r="I17" s="116" t="s">
        <v>3180</v>
      </c>
      <c r="J17" s="72">
        <v>6.4099999999988908</v>
      </c>
      <c r="K17" s="70" t="s">
        <v>133</v>
      </c>
      <c r="L17" s="71">
        <v>2.3900000000000001E-2</v>
      </c>
      <c r="M17" s="71">
        <v>2.5899999999993026E-2</v>
      </c>
      <c r="N17" s="72">
        <v>2505403.8217560002</v>
      </c>
      <c r="O17" s="78">
        <v>110.53</v>
      </c>
      <c r="P17" s="116" t="s">
        <v>3180</v>
      </c>
      <c r="Q17" s="72">
        <v>2769.2228547270001</v>
      </c>
      <c r="R17" s="73">
        <v>6.442037746457579E-4</v>
      </c>
      <c r="S17" s="73">
        <f t="shared" si="0"/>
        <v>1.8770965513004355E-2</v>
      </c>
      <c r="T17" s="73">
        <f>Q17/'סכום נכסי הקרן'!$C$41</f>
        <v>1.407816230166599E-3</v>
      </c>
    </row>
    <row r="18" spans="1:20">
      <c r="A18" s="69" t="s">
        <v>276</v>
      </c>
      <c r="B18" s="54" t="s">
        <v>277</v>
      </c>
      <c r="C18" s="70" t="s">
        <v>121</v>
      </c>
      <c r="D18" s="70" t="s">
        <v>27</v>
      </c>
      <c r="E18" s="54" t="s">
        <v>269</v>
      </c>
      <c r="F18" s="70" t="s">
        <v>270</v>
      </c>
      <c r="G18" s="54" t="s">
        <v>271</v>
      </c>
      <c r="H18" s="54" t="s">
        <v>131</v>
      </c>
      <c r="I18" s="116" t="s">
        <v>3180</v>
      </c>
      <c r="J18" s="72">
        <v>3.4999999999957736</v>
      </c>
      <c r="K18" s="70" t="s">
        <v>133</v>
      </c>
      <c r="L18" s="71">
        <v>0.01</v>
      </c>
      <c r="M18" s="71">
        <v>1.8800000000006763E-2</v>
      </c>
      <c r="N18" s="72">
        <v>221193.533256</v>
      </c>
      <c r="O18" s="78">
        <v>106.97</v>
      </c>
      <c r="P18" s="116" t="s">
        <v>3180</v>
      </c>
      <c r="Q18" s="72">
        <v>236.610730168</v>
      </c>
      <c r="R18" s="73">
        <v>1.8406090268701826E-4</v>
      </c>
      <c r="S18" s="73">
        <f t="shared" si="0"/>
        <v>1.6038477540400618E-3</v>
      </c>
      <c r="T18" s="73">
        <f>Q18/'סכום נכסי הקרן'!$C$41</f>
        <v>1.2028805323250835E-4</v>
      </c>
    </row>
    <row r="19" spans="1:20">
      <c r="A19" s="69" t="s">
        <v>278</v>
      </c>
      <c r="B19" s="54" t="s">
        <v>279</v>
      </c>
      <c r="C19" s="70" t="s">
        <v>121</v>
      </c>
      <c r="D19" s="70" t="s">
        <v>27</v>
      </c>
      <c r="E19" s="54" t="s">
        <v>269</v>
      </c>
      <c r="F19" s="70" t="s">
        <v>270</v>
      </c>
      <c r="G19" s="54" t="s">
        <v>271</v>
      </c>
      <c r="H19" s="54" t="s">
        <v>131</v>
      </c>
      <c r="I19" s="116" t="s">
        <v>3180</v>
      </c>
      <c r="J19" s="72">
        <v>11.369999999995381</v>
      </c>
      <c r="K19" s="70" t="s">
        <v>133</v>
      </c>
      <c r="L19" s="71">
        <v>1.2500000000000001E-2</v>
      </c>
      <c r="M19" s="71">
        <v>3.0099999999982766E-2</v>
      </c>
      <c r="N19" s="72">
        <v>1080232.4357660001</v>
      </c>
      <c r="O19" s="78">
        <v>90.79</v>
      </c>
      <c r="P19" s="116" t="s">
        <v>3180</v>
      </c>
      <c r="Q19" s="72">
        <v>980.74297146899994</v>
      </c>
      <c r="R19" s="73">
        <v>2.5169277901212735E-4</v>
      </c>
      <c r="S19" s="73">
        <f t="shared" si="0"/>
        <v>6.6478912894790791E-3</v>
      </c>
      <c r="T19" s="73">
        <f>Q19/'סכום נכסי הקרן'!$C$41</f>
        <v>4.9858965684146449E-4</v>
      </c>
    </row>
    <row r="20" spans="1:20">
      <c r="A20" s="69" t="s">
        <v>280</v>
      </c>
      <c r="B20" s="54" t="s">
        <v>281</v>
      </c>
      <c r="C20" s="70" t="s">
        <v>121</v>
      </c>
      <c r="D20" s="70" t="s">
        <v>27</v>
      </c>
      <c r="E20" s="54" t="s">
        <v>269</v>
      </c>
      <c r="F20" s="70" t="s">
        <v>270</v>
      </c>
      <c r="G20" s="54" t="s">
        <v>271</v>
      </c>
      <c r="H20" s="54" t="s">
        <v>131</v>
      </c>
      <c r="I20" s="116" t="s">
        <v>3180</v>
      </c>
      <c r="J20" s="72">
        <v>8.2999999999897067</v>
      </c>
      <c r="K20" s="70" t="s">
        <v>133</v>
      </c>
      <c r="L20" s="71">
        <v>0.03</v>
      </c>
      <c r="M20" s="71">
        <v>2.829999999997064E-2</v>
      </c>
      <c r="N20" s="72">
        <v>510264.99841200002</v>
      </c>
      <c r="O20" s="78">
        <v>102.81</v>
      </c>
      <c r="P20" s="116" t="s">
        <v>3180</v>
      </c>
      <c r="Q20" s="72">
        <v>524.603485138</v>
      </c>
      <c r="R20" s="73">
        <v>1.996276328993883E-4</v>
      </c>
      <c r="S20" s="73">
        <f t="shared" si="0"/>
        <v>3.5559846368876202E-3</v>
      </c>
      <c r="T20" s="73">
        <f>Q20/'סכום נכסי הקרן'!$C$41</f>
        <v>2.6669767639630684E-4</v>
      </c>
    </row>
    <row r="21" spans="1:20">
      <c r="A21" s="69" t="s">
        <v>282</v>
      </c>
      <c r="B21" s="54" t="s">
        <v>283</v>
      </c>
      <c r="C21" s="70" t="s">
        <v>121</v>
      </c>
      <c r="D21" s="70" t="s">
        <v>27</v>
      </c>
      <c r="E21" s="54" t="s">
        <v>269</v>
      </c>
      <c r="F21" s="70" t="s">
        <v>270</v>
      </c>
      <c r="G21" s="54" t="s">
        <v>271</v>
      </c>
      <c r="H21" s="54" t="s">
        <v>131</v>
      </c>
      <c r="I21" s="116" t="s">
        <v>3180</v>
      </c>
      <c r="J21" s="72">
        <v>11.050000000000413</v>
      </c>
      <c r="K21" s="70" t="s">
        <v>133</v>
      </c>
      <c r="L21" s="71">
        <v>3.2000000000000001E-2</v>
      </c>
      <c r="M21" s="71">
        <v>3.0400000000000552E-2</v>
      </c>
      <c r="N21" s="72">
        <v>1405486.5594000004</v>
      </c>
      <c r="O21" s="78">
        <v>103.2</v>
      </c>
      <c r="P21" s="116" t="s">
        <v>3180</v>
      </c>
      <c r="Q21" s="72">
        <v>1450.4621602479999</v>
      </c>
      <c r="R21" s="73">
        <v>4.5030701889737655E-4</v>
      </c>
      <c r="S21" s="73">
        <f t="shared" si="0"/>
        <v>9.8318469174331208E-3</v>
      </c>
      <c r="T21" s="73">
        <f>Q21/'סכום נכסי הקרן'!$C$41</f>
        <v>7.373852801171348E-4</v>
      </c>
    </row>
    <row r="22" spans="1:20">
      <c r="A22" s="69" t="s">
        <v>284</v>
      </c>
      <c r="B22" s="54" t="s">
        <v>285</v>
      </c>
      <c r="C22" s="70" t="s">
        <v>121</v>
      </c>
      <c r="D22" s="70" t="s">
        <v>27</v>
      </c>
      <c r="E22" s="54" t="s">
        <v>286</v>
      </c>
      <c r="F22" s="70" t="s">
        <v>287</v>
      </c>
      <c r="G22" s="54" t="s">
        <v>271</v>
      </c>
      <c r="H22" s="54" t="s">
        <v>131</v>
      </c>
      <c r="I22" s="116" t="s">
        <v>3180</v>
      </c>
      <c r="J22" s="72">
        <v>3.3800000000000185</v>
      </c>
      <c r="K22" s="70" t="s">
        <v>133</v>
      </c>
      <c r="L22" s="71">
        <v>1.34E-2</v>
      </c>
      <c r="M22" s="71">
        <v>2.5399999999999937E-2</v>
      </c>
      <c r="N22" s="72">
        <v>2756137.3221820001</v>
      </c>
      <c r="O22" s="78">
        <v>108.45</v>
      </c>
      <c r="P22" s="72">
        <v>261.73133709000001</v>
      </c>
      <c r="Q22" s="72">
        <v>3250.7622629629996</v>
      </c>
      <c r="R22" s="73">
        <v>1.0336384300426323E-3</v>
      </c>
      <c r="S22" s="73">
        <f t="shared" si="0"/>
        <v>2.2035043595315853E-2</v>
      </c>
      <c r="T22" s="73">
        <f>Q22/'סכום נכסי הקרן'!$C$41</f>
        <v>1.65262101112609E-3</v>
      </c>
    </row>
    <row r="23" spans="1:20">
      <c r="A23" s="69" t="s">
        <v>288</v>
      </c>
      <c r="B23" s="54" t="s">
        <v>289</v>
      </c>
      <c r="C23" s="70" t="s">
        <v>121</v>
      </c>
      <c r="D23" s="70" t="s">
        <v>27</v>
      </c>
      <c r="E23" s="54" t="s">
        <v>286</v>
      </c>
      <c r="F23" s="70" t="s">
        <v>287</v>
      </c>
      <c r="G23" s="54" t="s">
        <v>271</v>
      </c>
      <c r="H23" s="54" t="s">
        <v>131</v>
      </c>
      <c r="I23" s="116" t="s">
        <v>3180</v>
      </c>
      <c r="J23" s="72">
        <v>3.1100000000009111</v>
      </c>
      <c r="K23" s="70" t="s">
        <v>133</v>
      </c>
      <c r="L23" s="71">
        <v>1.77E-2</v>
      </c>
      <c r="M23" s="71">
        <v>2.3900000000008709E-2</v>
      </c>
      <c r="N23" s="72">
        <v>1796032.6920739999</v>
      </c>
      <c r="O23" s="78">
        <v>109.35</v>
      </c>
      <c r="P23" s="116" t="s">
        <v>3180</v>
      </c>
      <c r="Q23" s="72">
        <v>1963.961760611</v>
      </c>
      <c r="R23" s="73">
        <v>6.5147237497240312E-4</v>
      </c>
      <c r="S23" s="73">
        <f t="shared" si="0"/>
        <v>1.331256471986713E-2</v>
      </c>
      <c r="T23" s="73">
        <f>Q23/'סכום נכסי הקרן'!$C$41</f>
        <v>9.9843796872292829E-4</v>
      </c>
    </row>
    <row r="24" spans="1:20">
      <c r="A24" s="69" t="s">
        <v>290</v>
      </c>
      <c r="B24" s="54" t="s">
        <v>291</v>
      </c>
      <c r="C24" s="70" t="s">
        <v>121</v>
      </c>
      <c r="D24" s="70" t="s">
        <v>27</v>
      </c>
      <c r="E24" s="54" t="s">
        <v>286</v>
      </c>
      <c r="F24" s="70" t="s">
        <v>287</v>
      </c>
      <c r="G24" s="54" t="s">
        <v>271</v>
      </c>
      <c r="H24" s="54" t="s">
        <v>131</v>
      </c>
      <c r="I24" s="116" t="s">
        <v>3180</v>
      </c>
      <c r="J24" s="72">
        <v>6.1600000000003794</v>
      </c>
      <c r="K24" s="70" t="s">
        <v>133</v>
      </c>
      <c r="L24" s="71">
        <v>2.4799999999999999E-2</v>
      </c>
      <c r="M24" s="71">
        <v>2.8499999999998641E-2</v>
      </c>
      <c r="N24" s="72">
        <v>3377088.1042189999</v>
      </c>
      <c r="O24" s="78">
        <v>109.05</v>
      </c>
      <c r="P24" s="116" t="s">
        <v>3180</v>
      </c>
      <c r="Q24" s="72">
        <v>3682.7145795100005</v>
      </c>
      <c r="R24" s="73">
        <v>1.025071590509912E-3</v>
      </c>
      <c r="S24" s="73">
        <f t="shared" si="0"/>
        <v>2.4962999365768072E-2</v>
      </c>
      <c r="T24" s="73">
        <f>Q24/'סכום נכסי הקרן'!$C$41</f>
        <v>1.872216729417559E-3</v>
      </c>
    </row>
    <row r="25" spans="1:20">
      <c r="A25" s="69" t="s">
        <v>292</v>
      </c>
      <c r="B25" s="54" t="s">
        <v>293</v>
      </c>
      <c r="C25" s="70" t="s">
        <v>121</v>
      </c>
      <c r="D25" s="70" t="s">
        <v>27</v>
      </c>
      <c r="E25" s="54" t="s">
        <v>286</v>
      </c>
      <c r="F25" s="70" t="s">
        <v>287</v>
      </c>
      <c r="G25" s="54" t="s">
        <v>294</v>
      </c>
      <c r="H25" s="54" t="s">
        <v>266</v>
      </c>
      <c r="I25" s="116" t="s">
        <v>3180</v>
      </c>
      <c r="J25" s="72">
        <v>7.4899999999979343</v>
      </c>
      <c r="K25" s="70" t="s">
        <v>133</v>
      </c>
      <c r="L25" s="71">
        <v>9.0000000000000011E-3</v>
      </c>
      <c r="M25" s="71">
        <v>3.0399999999996784E-2</v>
      </c>
      <c r="N25" s="72">
        <v>1979534.636981</v>
      </c>
      <c r="O25" s="78">
        <v>93.65</v>
      </c>
      <c r="P25" s="72">
        <v>9.1209400400000007</v>
      </c>
      <c r="Q25" s="72">
        <v>1862.9550375649997</v>
      </c>
      <c r="R25" s="73">
        <v>7.6824054724819847E-4</v>
      </c>
      <c r="S25" s="73">
        <f t="shared" si="0"/>
        <v>1.2627898366040951E-2</v>
      </c>
      <c r="T25" s="73">
        <f>Q25/'סכום נכסי הקרן'!$C$41</f>
        <v>9.4708821772063103E-4</v>
      </c>
    </row>
    <row r="26" spans="1:20">
      <c r="A26" s="69" t="s">
        <v>295</v>
      </c>
      <c r="B26" s="54" t="s">
        <v>296</v>
      </c>
      <c r="C26" s="70" t="s">
        <v>121</v>
      </c>
      <c r="D26" s="70" t="s">
        <v>27</v>
      </c>
      <c r="E26" s="54" t="s">
        <v>286</v>
      </c>
      <c r="F26" s="70" t="s">
        <v>287</v>
      </c>
      <c r="G26" s="54" t="s">
        <v>294</v>
      </c>
      <c r="H26" s="54" t="s">
        <v>266</v>
      </c>
      <c r="I26" s="116" t="s">
        <v>3180</v>
      </c>
      <c r="J26" s="72">
        <v>11.029999999998912</v>
      </c>
      <c r="K26" s="70" t="s">
        <v>133</v>
      </c>
      <c r="L26" s="71">
        <v>1.6899999999999998E-2</v>
      </c>
      <c r="M26" s="71">
        <v>3.3699999999996295E-2</v>
      </c>
      <c r="N26" s="72">
        <v>4009401.8467580001</v>
      </c>
      <c r="O26" s="78">
        <v>91.53</v>
      </c>
      <c r="P26" s="72">
        <v>33.502675046000007</v>
      </c>
      <c r="Q26" s="72">
        <v>3703.3080895009998</v>
      </c>
      <c r="R26" s="73">
        <v>9.1896369592157619E-4</v>
      </c>
      <c r="S26" s="73">
        <f t="shared" si="0"/>
        <v>2.5102590899606859E-2</v>
      </c>
      <c r="T26" s="73">
        <f>Q26/'סכום נכסי הקרן'!$C$41</f>
        <v>1.882686048472881E-3</v>
      </c>
    </row>
    <row r="27" spans="1:20">
      <c r="A27" s="69" t="s">
        <v>297</v>
      </c>
      <c r="B27" s="54" t="s">
        <v>298</v>
      </c>
      <c r="C27" s="70" t="s">
        <v>121</v>
      </c>
      <c r="D27" s="70" t="s">
        <v>27</v>
      </c>
      <c r="E27" s="54" t="s">
        <v>299</v>
      </c>
      <c r="F27" s="70" t="s">
        <v>287</v>
      </c>
      <c r="G27" s="54" t="s">
        <v>300</v>
      </c>
      <c r="H27" s="54" t="s">
        <v>131</v>
      </c>
      <c r="I27" s="116" t="s">
        <v>3180</v>
      </c>
      <c r="J27" s="72">
        <v>2.2799999999992968</v>
      </c>
      <c r="K27" s="70" t="s">
        <v>133</v>
      </c>
      <c r="L27" s="71">
        <v>3.2000000000000001E-2</v>
      </c>
      <c r="M27" s="71">
        <v>2.4499999999992403E-2</v>
      </c>
      <c r="N27" s="72">
        <v>1088939.733645</v>
      </c>
      <c r="O27" s="78">
        <v>114.84</v>
      </c>
      <c r="P27" s="116" t="s">
        <v>3180</v>
      </c>
      <c r="Q27" s="72">
        <v>1250.5384597709999</v>
      </c>
      <c r="R27" s="73">
        <v>7.7623633965491284E-4</v>
      </c>
      <c r="S27" s="73">
        <f t="shared" si="0"/>
        <v>8.4766793907459486E-3</v>
      </c>
      <c r="T27" s="73">
        <f>Q27/'סכום נכסי הקרן'!$C$41</f>
        <v>6.3574816201880343E-4</v>
      </c>
    </row>
    <row r="28" spans="1:20">
      <c r="A28" s="69" t="s">
        <v>301</v>
      </c>
      <c r="B28" s="54" t="s">
        <v>302</v>
      </c>
      <c r="C28" s="70" t="s">
        <v>121</v>
      </c>
      <c r="D28" s="70" t="s">
        <v>27</v>
      </c>
      <c r="E28" s="54" t="s">
        <v>299</v>
      </c>
      <c r="F28" s="70" t="s">
        <v>287</v>
      </c>
      <c r="G28" s="54" t="s">
        <v>300</v>
      </c>
      <c r="H28" s="54" t="s">
        <v>131</v>
      </c>
      <c r="I28" s="116" t="s">
        <v>3180</v>
      </c>
      <c r="J28" s="72">
        <v>4.0400000000017204</v>
      </c>
      <c r="K28" s="70" t="s">
        <v>133</v>
      </c>
      <c r="L28" s="71">
        <v>1.1399999999999999E-2</v>
      </c>
      <c r="M28" s="71">
        <v>2.6000000000014609E-2</v>
      </c>
      <c r="N28" s="72">
        <v>1186375.6270110002</v>
      </c>
      <c r="O28" s="78">
        <v>103.86</v>
      </c>
      <c r="P28" s="116" t="s">
        <v>3180</v>
      </c>
      <c r="Q28" s="72">
        <v>1232.1697643969999</v>
      </c>
      <c r="R28" s="73">
        <v>5.0206693277564851E-4</v>
      </c>
      <c r="S28" s="73">
        <f t="shared" si="0"/>
        <v>8.3521685927812148E-3</v>
      </c>
      <c r="T28" s="73">
        <f>Q28/'סכום נכסי הקרן'!$C$41</f>
        <v>6.2640989318631796E-4</v>
      </c>
    </row>
    <row r="29" spans="1:20">
      <c r="A29" s="69" t="s">
        <v>303</v>
      </c>
      <c r="B29" s="54" t="s">
        <v>304</v>
      </c>
      <c r="C29" s="70" t="s">
        <v>121</v>
      </c>
      <c r="D29" s="70" t="s">
        <v>27</v>
      </c>
      <c r="E29" s="54" t="s">
        <v>299</v>
      </c>
      <c r="F29" s="70" t="s">
        <v>287</v>
      </c>
      <c r="G29" s="54" t="s">
        <v>300</v>
      </c>
      <c r="H29" s="54" t="s">
        <v>131</v>
      </c>
      <c r="I29" s="116" t="s">
        <v>3180</v>
      </c>
      <c r="J29" s="72">
        <v>6.309999999997193</v>
      </c>
      <c r="K29" s="70" t="s">
        <v>133</v>
      </c>
      <c r="L29" s="71">
        <v>9.1999999999999998E-3</v>
      </c>
      <c r="M29" s="71">
        <v>3.0199999999991643E-2</v>
      </c>
      <c r="N29" s="72">
        <v>1690687.2531760002</v>
      </c>
      <c r="O29" s="78">
        <v>97.97</v>
      </c>
      <c r="P29" s="72">
        <v>17.364186662000002</v>
      </c>
      <c r="Q29" s="72">
        <v>1673.7305886699996</v>
      </c>
      <c r="R29" s="73">
        <v>6.9526595168755529E-4</v>
      </c>
      <c r="S29" s="73">
        <f t="shared" si="0"/>
        <v>1.1345254898628336E-2</v>
      </c>
      <c r="T29" s="73">
        <f>Q29/'סכום נכסי הקרן'!$C$41</f>
        <v>8.5089038017787636E-4</v>
      </c>
    </row>
    <row r="30" spans="1:20">
      <c r="A30" s="69" t="s">
        <v>305</v>
      </c>
      <c r="B30" s="54" t="s">
        <v>306</v>
      </c>
      <c r="C30" s="70" t="s">
        <v>121</v>
      </c>
      <c r="D30" s="70" t="s">
        <v>27</v>
      </c>
      <c r="E30" s="54" t="s">
        <v>307</v>
      </c>
      <c r="F30" s="70" t="s">
        <v>287</v>
      </c>
      <c r="G30" s="54" t="s">
        <v>308</v>
      </c>
      <c r="H30" s="54" t="s">
        <v>266</v>
      </c>
      <c r="I30" s="116" t="s">
        <v>3180</v>
      </c>
      <c r="J30" s="72">
        <v>2.370000000000974</v>
      </c>
      <c r="K30" s="70" t="s">
        <v>133</v>
      </c>
      <c r="L30" s="71">
        <v>2.3399999999999997E-2</v>
      </c>
      <c r="M30" s="71">
        <v>2.530000000000689E-2</v>
      </c>
      <c r="N30" s="72">
        <v>745658.37195499998</v>
      </c>
      <c r="O30" s="78">
        <v>112.87</v>
      </c>
      <c r="P30" s="116" t="s">
        <v>3180</v>
      </c>
      <c r="Q30" s="72">
        <v>841.62461531400004</v>
      </c>
      <c r="R30" s="73">
        <v>2.880099712320338E-4</v>
      </c>
      <c r="S30" s="73">
        <f t="shared" si="0"/>
        <v>5.704888142890936E-3</v>
      </c>
      <c r="T30" s="73">
        <f>Q30/'סכום נכסי הקרן'!$C$41</f>
        <v>4.2786473148026093E-4</v>
      </c>
    </row>
    <row r="31" spans="1:20">
      <c r="A31" s="69" t="s">
        <v>309</v>
      </c>
      <c r="B31" s="54" t="s">
        <v>310</v>
      </c>
      <c r="C31" s="70" t="s">
        <v>121</v>
      </c>
      <c r="D31" s="70" t="s">
        <v>27</v>
      </c>
      <c r="E31" s="54" t="s">
        <v>307</v>
      </c>
      <c r="F31" s="70" t="s">
        <v>287</v>
      </c>
      <c r="G31" s="54" t="s">
        <v>308</v>
      </c>
      <c r="H31" s="54" t="s">
        <v>266</v>
      </c>
      <c r="I31" s="116" t="s">
        <v>3180</v>
      </c>
      <c r="J31" s="72">
        <v>5.6700000000002158</v>
      </c>
      <c r="K31" s="70" t="s">
        <v>133</v>
      </c>
      <c r="L31" s="71">
        <v>6.5000000000000006E-3</v>
      </c>
      <c r="M31" s="71">
        <v>2.8799999999998462E-2</v>
      </c>
      <c r="N31" s="72">
        <v>2396672.9884599997</v>
      </c>
      <c r="O31" s="78">
        <v>97.78</v>
      </c>
      <c r="P31" s="116" t="s">
        <v>3180</v>
      </c>
      <c r="Q31" s="72">
        <v>2343.4669697470003</v>
      </c>
      <c r="R31" s="73">
        <v>1.1227258609607892E-3</v>
      </c>
      <c r="S31" s="73">
        <f t="shared" si="0"/>
        <v>1.5885011780434107E-2</v>
      </c>
      <c r="T31" s="73">
        <f>Q31/'סכום נכסי הקרן'!$C$41</f>
        <v>1.1913706508804649E-3</v>
      </c>
    </row>
    <row r="32" spans="1:20">
      <c r="A32" s="69" t="s">
        <v>311</v>
      </c>
      <c r="B32" s="54" t="s">
        <v>312</v>
      </c>
      <c r="C32" s="70" t="s">
        <v>121</v>
      </c>
      <c r="D32" s="70" t="s">
        <v>27</v>
      </c>
      <c r="E32" s="54" t="s">
        <v>307</v>
      </c>
      <c r="F32" s="70" t="s">
        <v>287</v>
      </c>
      <c r="G32" s="54" t="s">
        <v>308</v>
      </c>
      <c r="H32" s="54" t="s">
        <v>266</v>
      </c>
      <c r="I32" s="116" t="s">
        <v>3180</v>
      </c>
      <c r="J32" s="72">
        <v>8.6699999999723847</v>
      </c>
      <c r="K32" s="70" t="s">
        <v>133</v>
      </c>
      <c r="L32" s="71">
        <v>2.64E-2</v>
      </c>
      <c r="M32" s="71">
        <v>2.959999999987387E-2</v>
      </c>
      <c r="N32" s="72">
        <v>104955.16515</v>
      </c>
      <c r="O32" s="78">
        <v>99.71</v>
      </c>
      <c r="P32" s="116" t="s">
        <v>3180</v>
      </c>
      <c r="Q32" s="72">
        <v>104.650796167</v>
      </c>
      <c r="R32" s="73">
        <v>3.4985055049999999E-4</v>
      </c>
      <c r="S32" s="73">
        <f t="shared" si="0"/>
        <v>7.0936742501818712E-4</v>
      </c>
      <c r="T32" s="73">
        <f>Q32/'סכום נכסי הקרן'!$C$41</f>
        <v>5.3202323204964057E-5</v>
      </c>
    </row>
    <row r="33" spans="1:20">
      <c r="A33" s="69" t="s">
        <v>313</v>
      </c>
      <c r="B33" s="54" t="s">
        <v>314</v>
      </c>
      <c r="C33" s="70" t="s">
        <v>121</v>
      </c>
      <c r="D33" s="70" t="s">
        <v>27</v>
      </c>
      <c r="E33" s="54" t="s">
        <v>315</v>
      </c>
      <c r="F33" s="70" t="s">
        <v>287</v>
      </c>
      <c r="G33" s="54" t="s">
        <v>300</v>
      </c>
      <c r="H33" s="54" t="s">
        <v>131</v>
      </c>
      <c r="I33" s="116" t="s">
        <v>3180</v>
      </c>
      <c r="J33" s="72">
        <v>2.0199999999995097</v>
      </c>
      <c r="K33" s="70" t="s">
        <v>133</v>
      </c>
      <c r="L33" s="71">
        <v>1.34E-2</v>
      </c>
      <c r="M33" s="71">
        <v>2.189999999998845E-2</v>
      </c>
      <c r="N33" s="72">
        <v>257392.37980099997</v>
      </c>
      <c r="O33" s="78">
        <v>110.98</v>
      </c>
      <c r="P33" s="116" t="s">
        <v>3180</v>
      </c>
      <c r="Q33" s="72">
        <v>285.65404300699998</v>
      </c>
      <c r="R33" s="73">
        <v>4.8274688325568608E-4</v>
      </c>
      <c r="S33" s="73">
        <f t="shared" si="0"/>
        <v>1.9362841025170093E-3</v>
      </c>
      <c r="T33" s="73">
        <f>Q33/'סכום נכסי הקרן'!$C$41</f>
        <v>1.4522066986104209E-4</v>
      </c>
    </row>
    <row r="34" spans="1:20">
      <c r="A34" s="69" t="s">
        <v>316</v>
      </c>
      <c r="B34" s="54" t="s">
        <v>317</v>
      </c>
      <c r="C34" s="70" t="s">
        <v>121</v>
      </c>
      <c r="D34" s="70" t="s">
        <v>27</v>
      </c>
      <c r="E34" s="54" t="s">
        <v>315</v>
      </c>
      <c r="F34" s="70" t="s">
        <v>287</v>
      </c>
      <c r="G34" s="54" t="s">
        <v>308</v>
      </c>
      <c r="H34" s="54" t="s">
        <v>266</v>
      </c>
      <c r="I34" s="116" t="s">
        <v>3180</v>
      </c>
      <c r="J34" s="72">
        <v>3.6100000000007753</v>
      </c>
      <c r="K34" s="70" t="s">
        <v>133</v>
      </c>
      <c r="L34" s="71">
        <v>1.8200000000000001E-2</v>
      </c>
      <c r="M34" s="71">
        <v>2.4200000000001411E-2</v>
      </c>
      <c r="N34" s="72">
        <v>648947.22943299997</v>
      </c>
      <c r="O34" s="78">
        <v>109.37</v>
      </c>
      <c r="P34" s="116" t="s">
        <v>3180</v>
      </c>
      <c r="Q34" s="72">
        <v>709.75360704499997</v>
      </c>
      <c r="R34" s="73">
        <v>1.2966966353490962E-3</v>
      </c>
      <c r="S34" s="73">
        <f t="shared" si="0"/>
        <v>4.8110105901482403E-3</v>
      </c>
      <c r="T34" s="73">
        <f>Q34/'סכום נכסי הקרן'!$C$41</f>
        <v>3.6082420947509568E-4</v>
      </c>
    </row>
    <row r="35" spans="1:20">
      <c r="A35" s="69" t="s">
        <v>318</v>
      </c>
      <c r="B35" s="54" t="s">
        <v>319</v>
      </c>
      <c r="C35" s="70" t="s">
        <v>121</v>
      </c>
      <c r="D35" s="70" t="s">
        <v>27</v>
      </c>
      <c r="E35" s="54" t="s">
        <v>315</v>
      </c>
      <c r="F35" s="70" t="s">
        <v>287</v>
      </c>
      <c r="G35" s="54" t="s">
        <v>308</v>
      </c>
      <c r="H35" s="54" t="s">
        <v>266</v>
      </c>
      <c r="I35" s="116" t="s">
        <v>3180</v>
      </c>
      <c r="J35" s="72">
        <v>1.8599999999985424</v>
      </c>
      <c r="K35" s="70" t="s">
        <v>133</v>
      </c>
      <c r="L35" s="71">
        <v>2E-3</v>
      </c>
      <c r="M35" s="71">
        <v>2.0299999999989157E-2</v>
      </c>
      <c r="N35" s="72">
        <v>527544.812821</v>
      </c>
      <c r="O35" s="78">
        <v>106.67</v>
      </c>
      <c r="P35" s="116" t="s">
        <v>3180</v>
      </c>
      <c r="Q35" s="72">
        <v>562.732043987</v>
      </c>
      <c r="R35" s="73">
        <v>1.6747454375269841E-3</v>
      </c>
      <c r="S35" s="73">
        <f t="shared" si="0"/>
        <v>3.8144361594848126E-3</v>
      </c>
      <c r="T35" s="73">
        <f>Q35/'סכום נכסי הקרן'!$C$41</f>
        <v>2.8608145545506243E-4</v>
      </c>
    </row>
    <row r="36" spans="1:20">
      <c r="A36" s="69" t="s">
        <v>320</v>
      </c>
      <c r="B36" s="54" t="s">
        <v>321</v>
      </c>
      <c r="C36" s="70" t="s">
        <v>121</v>
      </c>
      <c r="D36" s="70" t="s">
        <v>27</v>
      </c>
      <c r="E36" s="54" t="s">
        <v>322</v>
      </c>
      <c r="F36" s="70" t="s">
        <v>287</v>
      </c>
      <c r="G36" s="54" t="s">
        <v>308</v>
      </c>
      <c r="H36" s="54" t="s">
        <v>266</v>
      </c>
      <c r="I36" s="116" t="s">
        <v>3180</v>
      </c>
      <c r="J36" s="72">
        <v>1.2099999999997626</v>
      </c>
      <c r="K36" s="70" t="s">
        <v>133</v>
      </c>
      <c r="L36" s="71">
        <v>4.7500000000000001E-2</v>
      </c>
      <c r="M36" s="71">
        <v>2.4899999999994465E-2</v>
      </c>
      <c r="N36" s="72">
        <v>269628.24510900001</v>
      </c>
      <c r="O36" s="78">
        <v>140.54</v>
      </c>
      <c r="P36" s="116" t="s">
        <v>3180</v>
      </c>
      <c r="Q36" s="72">
        <v>378.93554352899997</v>
      </c>
      <c r="R36" s="73">
        <v>1.8811072056078515E-4</v>
      </c>
      <c r="S36" s="73">
        <f t="shared" si="0"/>
        <v>2.5685856257804296E-3</v>
      </c>
      <c r="T36" s="73">
        <f>Q36/'סכום נכסי הקרן'!$C$41</f>
        <v>1.9264307582053357E-4</v>
      </c>
    </row>
    <row r="37" spans="1:20">
      <c r="A37" s="69" t="s">
        <v>323</v>
      </c>
      <c r="B37" s="54" t="s">
        <v>324</v>
      </c>
      <c r="C37" s="70" t="s">
        <v>121</v>
      </c>
      <c r="D37" s="70" t="s">
        <v>27</v>
      </c>
      <c r="E37" s="54" t="s">
        <v>322</v>
      </c>
      <c r="F37" s="70" t="s">
        <v>287</v>
      </c>
      <c r="G37" s="54" t="s">
        <v>308</v>
      </c>
      <c r="H37" s="54" t="s">
        <v>266</v>
      </c>
      <c r="I37" s="116" t="s">
        <v>3180</v>
      </c>
      <c r="J37" s="72">
        <v>4.0699999999995171</v>
      </c>
      <c r="K37" s="70" t="s">
        <v>133</v>
      </c>
      <c r="L37" s="71">
        <v>5.0000000000000001E-3</v>
      </c>
      <c r="M37" s="71">
        <v>2.7199999999986017E-2</v>
      </c>
      <c r="N37" s="72">
        <v>591578.28705300007</v>
      </c>
      <c r="O37" s="78">
        <v>101.54</v>
      </c>
      <c r="P37" s="116" t="s">
        <v>3180</v>
      </c>
      <c r="Q37" s="72">
        <v>600.68859044700002</v>
      </c>
      <c r="R37" s="73">
        <v>3.1421555113620103E-4</v>
      </c>
      <c r="S37" s="73">
        <f t="shared" si="0"/>
        <v>4.0717217092473461E-3</v>
      </c>
      <c r="T37" s="73">
        <f>Q37/'סכום נכסי הקרן'!$C$41</f>
        <v>3.0537778693529949E-4</v>
      </c>
    </row>
    <row r="38" spans="1:20">
      <c r="A38" s="69" t="s">
        <v>325</v>
      </c>
      <c r="B38" s="54" t="s">
        <v>326</v>
      </c>
      <c r="C38" s="70" t="s">
        <v>121</v>
      </c>
      <c r="D38" s="70" t="s">
        <v>27</v>
      </c>
      <c r="E38" s="54" t="s">
        <v>322</v>
      </c>
      <c r="F38" s="70" t="s">
        <v>287</v>
      </c>
      <c r="G38" s="54" t="s">
        <v>308</v>
      </c>
      <c r="H38" s="54" t="s">
        <v>266</v>
      </c>
      <c r="I38" s="116" t="s">
        <v>3180</v>
      </c>
      <c r="J38" s="72">
        <v>5.8899999999998149</v>
      </c>
      <c r="K38" s="70" t="s">
        <v>133</v>
      </c>
      <c r="L38" s="71">
        <v>5.8999999999999999E-3</v>
      </c>
      <c r="M38" s="71">
        <v>3.0300000000003748E-2</v>
      </c>
      <c r="N38" s="72">
        <v>1791849.5626719999</v>
      </c>
      <c r="O38" s="78">
        <v>93.79</v>
      </c>
      <c r="P38" s="116" t="s">
        <v>3180</v>
      </c>
      <c r="Q38" s="72">
        <v>1680.5757102790001</v>
      </c>
      <c r="R38" s="73">
        <v>1.6298505656947683E-3</v>
      </c>
      <c r="S38" s="73">
        <f t="shared" si="0"/>
        <v>1.1391654032390914E-2</v>
      </c>
      <c r="T38" s="73">
        <f>Q38/'סכום נכסי הקרן'!$C$41</f>
        <v>8.5437029992581771E-4</v>
      </c>
    </row>
    <row r="39" spans="1:20">
      <c r="A39" s="69" t="s">
        <v>327</v>
      </c>
      <c r="B39" s="54" t="s">
        <v>328</v>
      </c>
      <c r="C39" s="70" t="s">
        <v>121</v>
      </c>
      <c r="D39" s="70" t="s">
        <v>27</v>
      </c>
      <c r="E39" s="54" t="s">
        <v>329</v>
      </c>
      <c r="F39" s="70" t="s">
        <v>330</v>
      </c>
      <c r="G39" s="54" t="s">
        <v>300</v>
      </c>
      <c r="H39" s="54" t="s">
        <v>131</v>
      </c>
      <c r="I39" s="116" t="s">
        <v>3180</v>
      </c>
      <c r="J39" s="72">
        <v>5.0400000000051017</v>
      </c>
      <c r="K39" s="70" t="s">
        <v>133</v>
      </c>
      <c r="L39" s="71">
        <v>4.4000000000000003E-3</v>
      </c>
      <c r="M39" s="71">
        <v>2.4700000000036356E-2</v>
      </c>
      <c r="N39" s="72">
        <v>366536.99829600001</v>
      </c>
      <c r="O39" s="78">
        <v>100.57</v>
      </c>
      <c r="P39" s="116" t="s">
        <v>3180</v>
      </c>
      <c r="Q39" s="72">
        <v>368.62625887799993</v>
      </c>
      <c r="R39" s="73">
        <v>4.1102248831513175E-4</v>
      </c>
      <c r="S39" s="73">
        <f t="shared" si="0"/>
        <v>2.4987049275486707E-3</v>
      </c>
      <c r="T39" s="73">
        <f>Q39/'סכום נכסי הקרן'!$C$41</f>
        <v>1.8740204647242208E-4</v>
      </c>
    </row>
    <row r="40" spans="1:20">
      <c r="A40" s="69" t="s">
        <v>331</v>
      </c>
      <c r="B40" s="54" t="s">
        <v>332</v>
      </c>
      <c r="C40" s="70" t="s">
        <v>121</v>
      </c>
      <c r="D40" s="70" t="s">
        <v>27</v>
      </c>
      <c r="E40" s="54" t="s">
        <v>333</v>
      </c>
      <c r="F40" s="70" t="s">
        <v>287</v>
      </c>
      <c r="G40" s="54" t="s">
        <v>300</v>
      </c>
      <c r="H40" s="54" t="s">
        <v>131</v>
      </c>
      <c r="I40" s="116" t="s">
        <v>3180</v>
      </c>
      <c r="J40" s="72">
        <v>2.8400000000014094</v>
      </c>
      <c r="K40" s="70" t="s">
        <v>133</v>
      </c>
      <c r="L40" s="71">
        <v>1.5800000000000002E-2</v>
      </c>
      <c r="M40" s="71">
        <v>2.2000000000005224E-2</v>
      </c>
      <c r="N40" s="72">
        <v>691193.12133300002</v>
      </c>
      <c r="O40" s="78">
        <v>110.84</v>
      </c>
      <c r="P40" s="116" t="s">
        <v>3180</v>
      </c>
      <c r="Q40" s="72">
        <v>766.11847671299995</v>
      </c>
      <c r="R40" s="73">
        <v>1.485951361359009E-3</v>
      </c>
      <c r="S40" s="73">
        <f t="shared" si="0"/>
        <v>5.1930755521201492E-3</v>
      </c>
      <c r="T40" s="73">
        <f>Q40/'סכום נכסי הקרן'!$C$41</f>
        <v>3.8947895576768257E-4</v>
      </c>
    </row>
    <row r="41" spans="1:20">
      <c r="A41" s="69" t="s">
        <v>334</v>
      </c>
      <c r="B41" s="54" t="s">
        <v>335</v>
      </c>
      <c r="C41" s="70" t="s">
        <v>121</v>
      </c>
      <c r="D41" s="70" t="s">
        <v>27</v>
      </c>
      <c r="E41" s="54" t="s">
        <v>333</v>
      </c>
      <c r="F41" s="70" t="s">
        <v>287</v>
      </c>
      <c r="G41" s="54" t="s">
        <v>300</v>
      </c>
      <c r="H41" s="54" t="s">
        <v>131</v>
      </c>
      <c r="I41" s="116" t="s">
        <v>3180</v>
      </c>
      <c r="J41" s="72">
        <v>5.4800000000037556</v>
      </c>
      <c r="K41" s="70" t="s">
        <v>133</v>
      </c>
      <c r="L41" s="71">
        <v>8.3999999999999995E-3</v>
      </c>
      <c r="M41" s="71">
        <v>2.5500000000011971E-2</v>
      </c>
      <c r="N41" s="72">
        <v>537934.96770699997</v>
      </c>
      <c r="O41" s="78">
        <v>100.94</v>
      </c>
      <c r="P41" s="116" t="s">
        <v>3180</v>
      </c>
      <c r="Q41" s="72">
        <v>542.99151507700003</v>
      </c>
      <c r="R41" s="73">
        <v>6.7763876176611757E-4</v>
      </c>
      <c r="S41" s="73">
        <f t="shared" si="0"/>
        <v>3.680626492723773E-3</v>
      </c>
      <c r="T41" s="73">
        <f>Q41/'סכום נכסי הקרן'!$C$41</f>
        <v>2.7604577452597709E-4</v>
      </c>
    </row>
    <row r="42" spans="1:20">
      <c r="A42" s="69" t="s">
        <v>336</v>
      </c>
      <c r="B42" s="54" t="s">
        <v>337</v>
      </c>
      <c r="C42" s="70" t="s">
        <v>121</v>
      </c>
      <c r="D42" s="70" t="s">
        <v>27</v>
      </c>
      <c r="E42" s="54" t="s">
        <v>338</v>
      </c>
      <c r="F42" s="70" t="s">
        <v>258</v>
      </c>
      <c r="G42" s="54" t="s">
        <v>308</v>
      </c>
      <c r="H42" s="54" t="s">
        <v>266</v>
      </c>
      <c r="I42" s="116" t="s">
        <v>3180</v>
      </c>
      <c r="J42" s="72">
        <v>4.2999999999958183</v>
      </c>
      <c r="K42" s="70" t="s">
        <v>133</v>
      </c>
      <c r="L42" s="71">
        <v>2.7799999999999998E-2</v>
      </c>
      <c r="M42" s="71">
        <v>3.0999999999968629E-2</v>
      </c>
      <c r="N42" s="72">
        <v>10.37781</v>
      </c>
      <c r="O42" s="78">
        <v>5529999</v>
      </c>
      <c r="P42" s="116" t="s">
        <v>3180</v>
      </c>
      <c r="Q42" s="72">
        <v>573.89279037799997</v>
      </c>
      <c r="R42" s="73">
        <v>2.481542324246772E-3</v>
      </c>
      <c r="S42" s="73">
        <f t="shared" si="0"/>
        <v>3.8900884260574505E-3</v>
      </c>
      <c r="T42" s="73">
        <f>Q42/'סכום נכסי הקרן'!$C$41</f>
        <v>2.917553505275383E-4</v>
      </c>
    </row>
    <row r="43" spans="1:20">
      <c r="A43" s="69" t="s">
        <v>339</v>
      </c>
      <c r="B43" s="54" t="s">
        <v>340</v>
      </c>
      <c r="C43" s="70" t="s">
        <v>121</v>
      </c>
      <c r="D43" s="70" t="s">
        <v>27</v>
      </c>
      <c r="E43" s="54" t="s">
        <v>338</v>
      </c>
      <c r="F43" s="70" t="s">
        <v>258</v>
      </c>
      <c r="G43" s="54" t="s">
        <v>308</v>
      </c>
      <c r="H43" s="54" t="s">
        <v>266</v>
      </c>
      <c r="I43" s="116" t="s">
        <v>3180</v>
      </c>
      <c r="J43" s="72">
        <v>1.1399999999996078</v>
      </c>
      <c r="K43" s="70" t="s">
        <v>133</v>
      </c>
      <c r="L43" s="71">
        <v>2.4199999999999999E-2</v>
      </c>
      <c r="M43" s="71">
        <v>3.32999999999984E-2</v>
      </c>
      <c r="N43" s="72">
        <v>39.866725000000002</v>
      </c>
      <c r="O43" s="78">
        <v>5626366</v>
      </c>
      <c r="P43" s="116" t="s">
        <v>3180</v>
      </c>
      <c r="Q43" s="72">
        <v>2243.047730492</v>
      </c>
      <c r="R43" s="73">
        <v>1.3831566804288244E-3</v>
      </c>
      <c r="S43" s="73">
        <f t="shared" si="0"/>
        <v>1.5204327640593158E-2</v>
      </c>
      <c r="T43" s="73">
        <f>Q43/'סכום נכסי הקרן'!$C$41</f>
        <v>1.1403195646152863E-3</v>
      </c>
    </row>
    <row r="44" spans="1:20">
      <c r="A44" s="69" t="s">
        <v>341</v>
      </c>
      <c r="B44" s="54" t="s">
        <v>342</v>
      </c>
      <c r="C44" s="70" t="s">
        <v>121</v>
      </c>
      <c r="D44" s="70" t="s">
        <v>27</v>
      </c>
      <c r="E44" s="54" t="s">
        <v>338</v>
      </c>
      <c r="F44" s="70" t="s">
        <v>258</v>
      </c>
      <c r="G44" s="54" t="s">
        <v>308</v>
      </c>
      <c r="H44" s="54" t="s">
        <v>266</v>
      </c>
      <c r="I44" s="116" t="s">
        <v>3180</v>
      </c>
      <c r="J44" s="72">
        <v>0.75000000000046718</v>
      </c>
      <c r="K44" s="70" t="s">
        <v>133</v>
      </c>
      <c r="L44" s="71">
        <v>1.95E-2</v>
      </c>
      <c r="M44" s="71">
        <v>3.4099999999996078E-2</v>
      </c>
      <c r="N44" s="72">
        <v>9.8058040000000002</v>
      </c>
      <c r="O44" s="78">
        <v>5456707</v>
      </c>
      <c r="P44" s="116" t="s">
        <v>3180</v>
      </c>
      <c r="Q44" s="72">
        <v>535.07404898099992</v>
      </c>
      <c r="R44" s="73">
        <v>3.9509263064587617E-4</v>
      </c>
      <c r="S44" s="73">
        <f t="shared" si="0"/>
        <v>3.6269585537983405E-3</v>
      </c>
      <c r="T44" s="73">
        <f>Q44/'סכום נכסי הקרן'!$C$41</f>
        <v>2.7202069678522532E-4</v>
      </c>
    </row>
    <row r="45" spans="1:20">
      <c r="A45" s="69" t="s">
        <v>343</v>
      </c>
      <c r="B45" s="54" t="s">
        <v>344</v>
      </c>
      <c r="C45" s="70" t="s">
        <v>121</v>
      </c>
      <c r="D45" s="70" t="s">
        <v>27</v>
      </c>
      <c r="E45" s="54" t="s">
        <v>338</v>
      </c>
      <c r="F45" s="70" t="s">
        <v>258</v>
      </c>
      <c r="G45" s="54" t="s">
        <v>300</v>
      </c>
      <c r="H45" s="54" t="s">
        <v>131</v>
      </c>
      <c r="I45" s="116" t="s">
        <v>3180</v>
      </c>
      <c r="J45" s="72">
        <v>4.0899999999997911</v>
      </c>
      <c r="K45" s="70" t="s">
        <v>133</v>
      </c>
      <c r="L45" s="71">
        <v>1.4999999999999999E-2</v>
      </c>
      <c r="M45" s="71">
        <v>3.0299999999999307E-2</v>
      </c>
      <c r="N45" s="72">
        <v>33.707453999999998</v>
      </c>
      <c r="O45" s="78">
        <v>5115050</v>
      </c>
      <c r="P45" s="116" t="s">
        <v>3180</v>
      </c>
      <c r="Q45" s="72">
        <v>1724.1531962039999</v>
      </c>
      <c r="R45" s="73">
        <v>1.2004934112116246E-3</v>
      </c>
      <c r="S45" s="73">
        <f t="shared" si="0"/>
        <v>1.1687040690797734E-2</v>
      </c>
      <c r="T45" s="73">
        <f>Q45/'סכום נכסי הקרן'!$C$41</f>
        <v>8.7652420200356118E-4</v>
      </c>
    </row>
    <row r="46" spans="1:20">
      <c r="A46" s="69" t="s">
        <v>345</v>
      </c>
      <c r="B46" s="54" t="s">
        <v>346</v>
      </c>
      <c r="C46" s="70" t="s">
        <v>121</v>
      </c>
      <c r="D46" s="70" t="s">
        <v>27</v>
      </c>
      <c r="E46" s="54" t="s">
        <v>347</v>
      </c>
      <c r="F46" s="70" t="s">
        <v>287</v>
      </c>
      <c r="G46" s="54" t="s">
        <v>300</v>
      </c>
      <c r="H46" s="54" t="s">
        <v>131</v>
      </c>
      <c r="I46" s="116" t="s">
        <v>3180</v>
      </c>
      <c r="J46" s="72">
        <v>2.3999999999782307</v>
      </c>
      <c r="K46" s="70" t="s">
        <v>133</v>
      </c>
      <c r="L46" s="71">
        <v>3.7000000000000005E-2</v>
      </c>
      <c r="M46" s="71">
        <v>2.3599999999840356E-2</v>
      </c>
      <c r="N46" s="72">
        <v>47875.078218000002</v>
      </c>
      <c r="O46" s="78">
        <v>115.14</v>
      </c>
      <c r="P46" s="116" t="s">
        <v>3180</v>
      </c>
      <c r="Q46" s="72">
        <v>55.123365308000004</v>
      </c>
      <c r="R46" s="73">
        <v>1.2735072418858543E-4</v>
      </c>
      <c r="S46" s="73">
        <f t="shared" si="0"/>
        <v>3.7364951953612813E-4</v>
      </c>
      <c r="T46" s="73">
        <f>Q46/'סכום נכסי הקרן'!$C$41</f>
        <v>2.8023590882018518E-5</v>
      </c>
    </row>
    <row r="47" spans="1:20">
      <c r="A47" s="69" t="s">
        <v>348</v>
      </c>
      <c r="B47" s="54" t="s">
        <v>349</v>
      </c>
      <c r="C47" s="70" t="s">
        <v>121</v>
      </c>
      <c r="D47" s="70" t="s">
        <v>27</v>
      </c>
      <c r="E47" s="54" t="s">
        <v>347</v>
      </c>
      <c r="F47" s="70" t="s">
        <v>287</v>
      </c>
      <c r="G47" s="54" t="s">
        <v>300</v>
      </c>
      <c r="H47" s="54" t="s">
        <v>131</v>
      </c>
      <c r="I47" s="116" t="s">
        <v>3180</v>
      </c>
      <c r="J47" s="72">
        <v>4.1500000000048205</v>
      </c>
      <c r="K47" s="70" t="s">
        <v>133</v>
      </c>
      <c r="L47" s="71">
        <v>2.81E-2</v>
      </c>
      <c r="M47" s="71">
        <v>2.5900000000074596E-2</v>
      </c>
      <c r="N47" s="72">
        <v>173119.33409700001</v>
      </c>
      <c r="O47" s="78">
        <v>113.83</v>
      </c>
      <c r="P47" s="116" t="s">
        <v>3180</v>
      </c>
      <c r="Q47" s="72">
        <v>197.06173756699999</v>
      </c>
      <c r="R47" s="73">
        <v>1.3832434622888025E-4</v>
      </c>
      <c r="S47" s="73">
        <f t="shared" si="0"/>
        <v>1.3357679297961507E-3</v>
      </c>
      <c r="T47" s="73">
        <f>Q47/'סכום נכסי הקרן'!$C$41</f>
        <v>1.0018215472188976E-4</v>
      </c>
    </row>
    <row r="48" spans="1:20">
      <c r="A48" s="69" t="s">
        <v>350</v>
      </c>
      <c r="B48" s="54" t="s">
        <v>351</v>
      </c>
      <c r="C48" s="70" t="s">
        <v>121</v>
      </c>
      <c r="D48" s="70" t="s">
        <v>27</v>
      </c>
      <c r="E48" s="54" t="s">
        <v>347</v>
      </c>
      <c r="F48" s="70" t="s">
        <v>287</v>
      </c>
      <c r="G48" s="54" t="s">
        <v>308</v>
      </c>
      <c r="H48" s="54" t="s">
        <v>266</v>
      </c>
      <c r="I48" s="116" t="s">
        <v>3180</v>
      </c>
      <c r="J48" s="72">
        <v>2.4600000000399143</v>
      </c>
      <c r="K48" s="70" t="s">
        <v>133</v>
      </c>
      <c r="L48" s="71">
        <v>2.4E-2</v>
      </c>
      <c r="M48" s="71">
        <v>2.3300000000243432E-2</v>
      </c>
      <c r="N48" s="72">
        <v>40358.465742</v>
      </c>
      <c r="O48" s="78">
        <v>112.98</v>
      </c>
      <c r="P48" s="116" t="s">
        <v>3180</v>
      </c>
      <c r="Q48" s="72">
        <v>45.596994333000012</v>
      </c>
      <c r="R48" s="73">
        <v>6.9944862777572211E-5</v>
      </c>
      <c r="S48" s="73">
        <f t="shared" si="0"/>
        <v>3.0907574183146628E-4</v>
      </c>
      <c r="T48" s="73">
        <f>Q48/'סכום נכסי הקרן'!$C$41</f>
        <v>2.3180578825296509E-5</v>
      </c>
    </row>
    <row r="49" spans="1:20">
      <c r="A49" s="69" t="s">
        <v>352</v>
      </c>
      <c r="B49" s="54" t="s">
        <v>353</v>
      </c>
      <c r="C49" s="70" t="s">
        <v>121</v>
      </c>
      <c r="D49" s="70" t="s">
        <v>27</v>
      </c>
      <c r="E49" s="54" t="s">
        <v>347</v>
      </c>
      <c r="F49" s="70" t="s">
        <v>287</v>
      </c>
      <c r="G49" s="54" t="s">
        <v>300</v>
      </c>
      <c r="H49" s="54" t="s">
        <v>131</v>
      </c>
      <c r="I49" s="116" t="s">
        <v>3180</v>
      </c>
      <c r="J49" s="72">
        <v>3.6700000000040887</v>
      </c>
      <c r="K49" s="70" t="s">
        <v>133</v>
      </c>
      <c r="L49" s="71">
        <v>2.6000000000000002E-2</v>
      </c>
      <c r="M49" s="71">
        <v>2.2700000000032652E-2</v>
      </c>
      <c r="N49" s="72">
        <v>642947.33408599999</v>
      </c>
      <c r="O49" s="78">
        <v>113.37</v>
      </c>
      <c r="P49" s="116" t="s">
        <v>3180</v>
      </c>
      <c r="Q49" s="72">
        <v>728.90939040599994</v>
      </c>
      <c r="R49" s="73">
        <v>1.3114736502464058E-3</v>
      </c>
      <c r="S49" s="73">
        <f t="shared" si="0"/>
        <v>4.9408566038882072E-3</v>
      </c>
      <c r="T49" s="73">
        <f>Q49/'סכום נכסי הקרן'!$C$41</f>
        <v>3.7056261773326006E-4</v>
      </c>
    </row>
    <row r="50" spans="1:20">
      <c r="A50" s="69" t="s">
        <v>354</v>
      </c>
      <c r="B50" s="54" t="s">
        <v>355</v>
      </c>
      <c r="C50" s="70" t="s">
        <v>121</v>
      </c>
      <c r="D50" s="70" t="s">
        <v>27</v>
      </c>
      <c r="E50" s="54" t="s">
        <v>347</v>
      </c>
      <c r="F50" s="70" t="s">
        <v>287</v>
      </c>
      <c r="G50" s="54" t="s">
        <v>300</v>
      </c>
      <c r="H50" s="54" t="s">
        <v>131</v>
      </c>
      <c r="I50" s="116" t="s">
        <v>3180</v>
      </c>
      <c r="J50" s="72">
        <v>6.5699999999996361</v>
      </c>
      <c r="K50" s="70" t="s">
        <v>133</v>
      </c>
      <c r="L50" s="71">
        <v>3.4999999999999996E-3</v>
      </c>
      <c r="M50" s="71">
        <v>3.0699999999999613E-2</v>
      </c>
      <c r="N50" s="72">
        <v>3391493.4503719998</v>
      </c>
      <c r="O50" s="78">
        <v>91.16</v>
      </c>
      <c r="P50" s="116" t="s">
        <v>3180</v>
      </c>
      <c r="Q50" s="72">
        <v>3091.6856564160003</v>
      </c>
      <c r="R50" s="73">
        <v>1.1645317221841884E-3</v>
      </c>
      <c r="S50" s="73">
        <f t="shared" si="0"/>
        <v>2.0956754973537935E-2</v>
      </c>
      <c r="T50" s="73">
        <f>Q50/'סכום נכסי הקרן'!$C$41</f>
        <v>1.5717497196897892E-3</v>
      </c>
    </row>
    <row r="51" spans="1:20">
      <c r="A51" s="69" t="s">
        <v>356</v>
      </c>
      <c r="B51" s="54" t="s">
        <v>357</v>
      </c>
      <c r="C51" s="70" t="s">
        <v>121</v>
      </c>
      <c r="D51" s="70" t="s">
        <v>27</v>
      </c>
      <c r="E51" s="54" t="s">
        <v>358</v>
      </c>
      <c r="F51" s="70" t="s">
        <v>287</v>
      </c>
      <c r="G51" s="54" t="s">
        <v>308</v>
      </c>
      <c r="H51" s="54" t="s">
        <v>266</v>
      </c>
      <c r="I51" s="116" t="s">
        <v>3180</v>
      </c>
      <c r="J51" s="72">
        <v>3.0100000000007503</v>
      </c>
      <c r="K51" s="70" t="s">
        <v>133</v>
      </c>
      <c r="L51" s="71">
        <v>2.35E-2</v>
      </c>
      <c r="M51" s="71">
        <v>2.2700000000003523E-2</v>
      </c>
      <c r="N51" s="72">
        <v>1148071.03935</v>
      </c>
      <c r="O51" s="78">
        <v>113.73</v>
      </c>
      <c r="P51" s="116" t="s">
        <v>3180</v>
      </c>
      <c r="Q51" s="72">
        <v>1305.701227902</v>
      </c>
      <c r="R51" s="73">
        <v>1.2082785391697411E-3</v>
      </c>
      <c r="S51" s="73">
        <f t="shared" si="0"/>
        <v>8.8505959993068501E-3</v>
      </c>
      <c r="T51" s="73">
        <f>Q51/'סכום נכסי הקרן'!$C$41</f>
        <v>6.6379178448969863E-4</v>
      </c>
    </row>
    <row r="52" spans="1:20">
      <c r="A52" s="69" t="s">
        <v>359</v>
      </c>
      <c r="B52" s="54" t="s">
        <v>360</v>
      </c>
      <c r="C52" s="70" t="s">
        <v>121</v>
      </c>
      <c r="D52" s="70" t="s">
        <v>27</v>
      </c>
      <c r="E52" s="54" t="s">
        <v>358</v>
      </c>
      <c r="F52" s="70" t="s">
        <v>287</v>
      </c>
      <c r="G52" s="54" t="s">
        <v>308</v>
      </c>
      <c r="H52" s="54" t="s">
        <v>266</v>
      </c>
      <c r="I52" s="116" t="s">
        <v>3180</v>
      </c>
      <c r="J52" s="72">
        <v>1.4900000000000213</v>
      </c>
      <c r="K52" s="70" t="s">
        <v>133</v>
      </c>
      <c r="L52" s="71">
        <v>1.7600000000000001E-2</v>
      </c>
      <c r="M52" s="71">
        <v>2.1299999999986611E-2</v>
      </c>
      <c r="N52" s="72">
        <v>409331.54892200005</v>
      </c>
      <c r="O52" s="78">
        <v>112.57</v>
      </c>
      <c r="P52" s="72">
        <v>9.7101877899999991</v>
      </c>
      <c r="Q52" s="72">
        <v>470.494712451</v>
      </c>
      <c r="R52" s="73">
        <v>3.1390920820931862E-4</v>
      </c>
      <c r="S52" s="73">
        <f t="shared" si="0"/>
        <v>3.1892124559037257E-3</v>
      </c>
      <c r="T52" s="73">
        <f>Q52/'סכום נכסי הקרן'!$C$41</f>
        <v>2.3918988364025459E-4</v>
      </c>
    </row>
    <row r="53" spans="1:20">
      <c r="A53" s="69" t="s">
        <v>361</v>
      </c>
      <c r="B53" s="54" t="s">
        <v>362</v>
      </c>
      <c r="C53" s="70" t="s">
        <v>121</v>
      </c>
      <c r="D53" s="70" t="s">
        <v>27</v>
      </c>
      <c r="E53" s="54" t="s">
        <v>358</v>
      </c>
      <c r="F53" s="70" t="s">
        <v>287</v>
      </c>
      <c r="G53" s="54" t="s">
        <v>308</v>
      </c>
      <c r="H53" s="54" t="s">
        <v>266</v>
      </c>
      <c r="I53" s="116" t="s">
        <v>3180</v>
      </c>
      <c r="J53" s="72">
        <v>2.2100000000015663</v>
      </c>
      <c r="K53" s="70" t="s">
        <v>133</v>
      </c>
      <c r="L53" s="71">
        <v>2.1499999999999998E-2</v>
      </c>
      <c r="M53" s="71">
        <v>2.2500000000023036E-2</v>
      </c>
      <c r="N53" s="72">
        <v>572818.51587500004</v>
      </c>
      <c r="O53" s="78">
        <v>113.66</v>
      </c>
      <c r="P53" s="116" t="s">
        <v>3180</v>
      </c>
      <c r="Q53" s="72">
        <v>651.06552633800004</v>
      </c>
      <c r="R53" s="73">
        <v>4.745440823437865E-4</v>
      </c>
      <c r="S53" s="73">
        <f t="shared" si="0"/>
        <v>4.413197919674627E-3</v>
      </c>
      <c r="T53" s="73">
        <f>Q53/'סכום נכסי הקרן'!$C$41</f>
        <v>3.309883902323042E-4</v>
      </c>
    </row>
    <row r="54" spans="1:20">
      <c r="A54" s="69" t="s">
        <v>363</v>
      </c>
      <c r="B54" s="54" t="s">
        <v>364</v>
      </c>
      <c r="C54" s="70" t="s">
        <v>121</v>
      </c>
      <c r="D54" s="70" t="s">
        <v>27</v>
      </c>
      <c r="E54" s="54" t="s">
        <v>358</v>
      </c>
      <c r="F54" s="70" t="s">
        <v>287</v>
      </c>
      <c r="G54" s="54" t="s">
        <v>308</v>
      </c>
      <c r="H54" s="54" t="s">
        <v>266</v>
      </c>
      <c r="I54" s="116" t="s">
        <v>3180</v>
      </c>
      <c r="J54" s="72">
        <v>4.3200000000001513</v>
      </c>
      <c r="K54" s="70" t="s">
        <v>133</v>
      </c>
      <c r="L54" s="71">
        <v>2.2499999999999999E-2</v>
      </c>
      <c r="M54" s="71">
        <v>2.6100000000002385E-2</v>
      </c>
      <c r="N54" s="72">
        <v>1532703.3020799998</v>
      </c>
      <c r="O54" s="78">
        <v>111.23</v>
      </c>
      <c r="P54" s="72">
        <v>140.94242233199998</v>
      </c>
      <c r="Q54" s="72">
        <v>1845.768305196</v>
      </c>
      <c r="R54" s="73">
        <v>1.2965514961388747E-3</v>
      </c>
      <c r="S54" s="73">
        <f t="shared" si="0"/>
        <v>1.2511399413986934E-2</v>
      </c>
      <c r="T54" s="73">
        <f>Q54/'סכום נכסי הקרן'!$C$41</f>
        <v>9.3835083469228221E-4</v>
      </c>
    </row>
    <row r="55" spans="1:20">
      <c r="A55" s="69" t="s">
        <v>365</v>
      </c>
      <c r="B55" s="54" t="s">
        <v>366</v>
      </c>
      <c r="C55" s="70" t="s">
        <v>121</v>
      </c>
      <c r="D55" s="70" t="s">
        <v>27</v>
      </c>
      <c r="E55" s="54" t="s">
        <v>358</v>
      </c>
      <c r="F55" s="70" t="s">
        <v>287</v>
      </c>
      <c r="G55" s="54" t="s">
        <v>308</v>
      </c>
      <c r="H55" s="54" t="s">
        <v>266</v>
      </c>
      <c r="I55" s="116" t="s">
        <v>3180</v>
      </c>
      <c r="J55" s="72">
        <v>4.2399999999964981</v>
      </c>
      <c r="K55" s="70" t="s">
        <v>133</v>
      </c>
      <c r="L55" s="71">
        <v>6.5000000000000006E-3</v>
      </c>
      <c r="M55" s="71">
        <v>2.3299999999982828E-2</v>
      </c>
      <c r="N55" s="72">
        <v>575463.44552399998</v>
      </c>
      <c r="O55" s="78">
        <v>103.63</v>
      </c>
      <c r="P55" s="72">
        <v>9.0571230679999992</v>
      </c>
      <c r="Q55" s="72">
        <v>605.4098916879999</v>
      </c>
      <c r="R55" s="73">
        <v>1.1676529402000037E-3</v>
      </c>
      <c r="S55" s="73">
        <f t="shared" si="0"/>
        <v>4.1037246889353242E-3</v>
      </c>
      <c r="T55" s="73">
        <f>Q55/'סכום נכסי הקרן'!$C$41</f>
        <v>3.0777799986985604E-4</v>
      </c>
    </row>
    <row r="56" spans="1:20">
      <c r="A56" s="69" t="s">
        <v>367</v>
      </c>
      <c r="B56" s="54" t="s">
        <v>368</v>
      </c>
      <c r="C56" s="70" t="s">
        <v>121</v>
      </c>
      <c r="D56" s="70" t="s">
        <v>27</v>
      </c>
      <c r="E56" s="54" t="s">
        <v>358</v>
      </c>
      <c r="F56" s="70" t="s">
        <v>287</v>
      </c>
      <c r="G56" s="54" t="s">
        <v>308</v>
      </c>
      <c r="H56" s="54" t="s">
        <v>266</v>
      </c>
      <c r="I56" s="116" t="s">
        <v>3180</v>
      </c>
      <c r="J56" s="72">
        <v>5.010000000021269</v>
      </c>
      <c r="K56" s="70" t="s">
        <v>133</v>
      </c>
      <c r="L56" s="71">
        <v>1.43E-2</v>
      </c>
      <c r="M56" s="71">
        <v>2.6900000000496246E-2</v>
      </c>
      <c r="N56" s="72">
        <v>9251.1401989999995</v>
      </c>
      <c r="O56" s="78">
        <v>104.73</v>
      </c>
      <c r="P56" s="72">
        <v>0.18531307000000002</v>
      </c>
      <c r="Q56" s="72">
        <v>9.8740321790000003</v>
      </c>
      <c r="R56" s="73">
        <v>2.3491646055672795E-5</v>
      </c>
      <c r="S56" s="73">
        <f t="shared" si="0"/>
        <v>6.693037260974659E-5</v>
      </c>
      <c r="T56" s="73">
        <f>Q56/'סכום נכסי הקרן'!$C$41</f>
        <v>5.0197558983218273E-6</v>
      </c>
    </row>
    <row r="57" spans="1:20">
      <c r="A57" s="69" t="s">
        <v>369</v>
      </c>
      <c r="B57" s="54" t="s">
        <v>370</v>
      </c>
      <c r="C57" s="70" t="s">
        <v>121</v>
      </c>
      <c r="D57" s="70" t="s">
        <v>27</v>
      </c>
      <c r="E57" s="54" t="s">
        <v>358</v>
      </c>
      <c r="F57" s="70" t="s">
        <v>287</v>
      </c>
      <c r="G57" s="54" t="s">
        <v>308</v>
      </c>
      <c r="H57" s="54" t="s">
        <v>266</v>
      </c>
      <c r="I57" s="116" t="s">
        <v>3180</v>
      </c>
      <c r="J57" s="72">
        <v>5.9099999999968311</v>
      </c>
      <c r="K57" s="70" t="s">
        <v>133</v>
      </c>
      <c r="L57" s="71">
        <v>2.5000000000000001E-3</v>
      </c>
      <c r="M57" s="71">
        <v>2.6899999999991694E-2</v>
      </c>
      <c r="N57" s="72">
        <v>1335856.0267450002</v>
      </c>
      <c r="O57" s="78">
        <v>94.78</v>
      </c>
      <c r="P57" s="72">
        <v>34.322459596000002</v>
      </c>
      <c r="Q57" s="72">
        <v>1300.4468016320002</v>
      </c>
      <c r="R57" s="73">
        <v>1.0757313312178194E-3</v>
      </c>
      <c r="S57" s="73">
        <f t="shared" si="0"/>
        <v>8.8149792723480822E-3</v>
      </c>
      <c r="T57" s="73">
        <f>Q57/'סכום נכסי הקרן'!$C$41</f>
        <v>6.6112054170023064E-4</v>
      </c>
    </row>
    <row r="58" spans="1:20">
      <c r="A58" s="69" t="s">
        <v>371</v>
      </c>
      <c r="B58" s="54" t="s">
        <v>372</v>
      </c>
      <c r="C58" s="70" t="s">
        <v>121</v>
      </c>
      <c r="D58" s="70" t="s">
        <v>27</v>
      </c>
      <c r="E58" s="54" t="s">
        <v>358</v>
      </c>
      <c r="F58" s="70" t="s">
        <v>287</v>
      </c>
      <c r="G58" s="54" t="s">
        <v>308</v>
      </c>
      <c r="H58" s="54" t="s">
        <v>266</v>
      </c>
      <c r="I58" s="116" t="s">
        <v>3180</v>
      </c>
      <c r="J58" s="72">
        <v>6.6699999999962474</v>
      </c>
      <c r="K58" s="70" t="s">
        <v>133</v>
      </c>
      <c r="L58" s="71">
        <v>3.61E-2</v>
      </c>
      <c r="M58" s="71">
        <v>3.2699999999983617E-2</v>
      </c>
      <c r="N58" s="72">
        <v>879108.26906200009</v>
      </c>
      <c r="O58" s="78">
        <v>104.73</v>
      </c>
      <c r="P58" s="72">
        <v>25.465349048</v>
      </c>
      <c r="Q58" s="72">
        <v>946.15543926500004</v>
      </c>
      <c r="R58" s="73">
        <v>1.9523145438975098E-3</v>
      </c>
      <c r="S58" s="73">
        <f t="shared" si="0"/>
        <v>6.4134423454105405E-3</v>
      </c>
      <c r="T58" s="73">
        <f>Q58/'סכום נכסי הקרן'!$C$41</f>
        <v>4.8100606326571338E-4</v>
      </c>
    </row>
    <row r="59" spans="1:20">
      <c r="A59" s="69" t="s">
        <v>373</v>
      </c>
      <c r="B59" s="54" t="s">
        <v>374</v>
      </c>
      <c r="C59" s="70" t="s">
        <v>121</v>
      </c>
      <c r="D59" s="70" t="s">
        <v>27</v>
      </c>
      <c r="E59" s="54" t="s">
        <v>375</v>
      </c>
      <c r="F59" s="70" t="s">
        <v>258</v>
      </c>
      <c r="G59" s="54" t="s">
        <v>300</v>
      </c>
      <c r="H59" s="54" t="s">
        <v>131</v>
      </c>
      <c r="I59" s="116" t="s">
        <v>3180</v>
      </c>
      <c r="J59" s="72">
        <v>5.4300000000011774</v>
      </c>
      <c r="K59" s="70" t="s">
        <v>133</v>
      </c>
      <c r="L59" s="71">
        <v>3.7100000000000001E-2</v>
      </c>
      <c r="M59" s="71">
        <v>3.3400000000009797E-2</v>
      </c>
      <c r="N59" s="72">
        <v>18.845530999999998</v>
      </c>
      <c r="O59" s="78">
        <v>5095555</v>
      </c>
      <c r="P59" s="116" t="s">
        <v>3180</v>
      </c>
      <c r="Q59" s="72">
        <v>960.28433870899994</v>
      </c>
      <c r="R59" s="73">
        <v>2.4528870232981906E-3</v>
      </c>
      <c r="S59" s="73">
        <f t="shared" si="0"/>
        <v>6.5092140106440969E-3</v>
      </c>
      <c r="T59" s="73">
        <f>Q59/'סכום נכסי הקרן'!$C$41</f>
        <v>4.8818890661026459E-4</v>
      </c>
    </row>
    <row r="60" spans="1:20">
      <c r="A60" s="69" t="s">
        <v>376</v>
      </c>
      <c r="B60" s="54" t="s">
        <v>377</v>
      </c>
      <c r="C60" s="70" t="s">
        <v>121</v>
      </c>
      <c r="D60" s="70" t="s">
        <v>27</v>
      </c>
      <c r="E60" s="54" t="s">
        <v>375</v>
      </c>
      <c r="F60" s="70" t="s">
        <v>258</v>
      </c>
      <c r="G60" s="54" t="s">
        <v>300</v>
      </c>
      <c r="H60" s="54" t="s">
        <v>131</v>
      </c>
      <c r="I60" s="116" t="s">
        <v>3180</v>
      </c>
      <c r="J60" s="72">
        <v>1.2299999999993489</v>
      </c>
      <c r="K60" s="70" t="s">
        <v>133</v>
      </c>
      <c r="L60" s="71">
        <v>2.0199999999999999E-2</v>
      </c>
      <c r="M60" s="71">
        <v>2.0399999999990315E-2</v>
      </c>
      <c r="N60" s="72">
        <v>23.370502000000002</v>
      </c>
      <c r="O60" s="78">
        <v>5652776</v>
      </c>
      <c r="P60" s="116" t="s">
        <v>3180</v>
      </c>
      <c r="Q60" s="72">
        <v>1321.0820536819999</v>
      </c>
      <c r="R60" s="73">
        <v>1.1105014017581375E-3</v>
      </c>
      <c r="S60" s="73">
        <f t="shared" si="0"/>
        <v>8.9548537515441173E-3</v>
      </c>
      <c r="T60" s="73">
        <f>Q60/'סכום נכסי הקרן'!$C$41</f>
        <v>6.7161108156414207E-4</v>
      </c>
    </row>
    <row r="61" spans="1:20">
      <c r="A61" s="69" t="s">
        <v>378</v>
      </c>
      <c r="B61" s="54" t="s">
        <v>379</v>
      </c>
      <c r="C61" s="70" t="s">
        <v>121</v>
      </c>
      <c r="D61" s="70" t="s">
        <v>27</v>
      </c>
      <c r="E61" s="54" t="s">
        <v>375</v>
      </c>
      <c r="F61" s="70" t="s">
        <v>258</v>
      </c>
      <c r="G61" s="54" t="s">
        <v>300</v>
      </c>
      <c r="H61" s="54" t="s">
        <v>131</v>
      </c>
      <c r="I61" s="116" t="s">
        <v>3180</v>
      </c>
      <c r="J61" s="72">
        <v>2.299999999999931</v>
      </c>
      <c r="K61" s="70" t="s">
        <v>133</v>
      </c>
      <c r="L61" s="71">
        <v>2.5899999999999999E-2</v>
      </c>
      <c r="M61" s="71">
        <v>2.7500000000001718E-2</v>
      </c>
      <c r="N61" s="72">
        <v>51.633690999999999</v>
      </c>
      <c r="O61" s="78">
        <v>5628861</v>
      </c>
      <c r="P61" s="116" t="s">
        <v>3180</v>
      </c>
      <c r="Q61" s="72">
        <v>2906.3886824739998</v>
      </c>
      <c r="R61" s="73">
        <v>2.4444298158405528E-3</v>
      </c>
      <c r="S61" s="73">
        <f t="shared" si="0"/>
        <v>1.9700733594979633E-2</v>
      </c>
      <c r="T61" s="73">
        <f>Q61/'סכום נכסי הקרן'!$C$41</f>
        <v>1.4775485300415755E-3</v>
      </c>
    </row>
    <row r="62" spans="1:20">
      <c r="A62" s="69" t="s">
        <v>380</v>
      </c>
      <c r="B62" s="54" t="s">
        <v>381</v>
      </c>
      <c r="C62" s="70" t="s">
        <v>121</v>
      </c>
      <c r="D62" s="70" t="s">
        <v>27</v>
      </c>
      <c r="E62" s="54" t="s">
        <v>375</v>
      </c>
      <c r="F62" s="70" t="s">
        <v>258</v>
      </c>
      <c r="G62" s="54" t="s">
        <v>300</v>
      </c>
      <c r="H62" s="54" t="s">
        <v>131</v>
      </c>
      <c r="I62" s="116" t="s">
        <v>3180</v>
      </c>
      <c r="J62" s="72">
        <v>2.5399999999987259</v>
      </c>
      <c r="K62" s="70" t="s">
        <v>133</v>
      </c>
      <c r="L62" s="71">
        <v>2.9700000000000001E-2</v>
      </c>
      <c r="M62" s="71">
        <v>3.0899999999983333E-2</v>
      </c>
      <c r="N62" s="72">
        <v>20.408332000000001</v>
      </c>
      <c r="O62" s="78">
        <v>5615315</v>
      </c>
      <c r="P62" s="116" t="s">
        <v>3180</v>
      </c>
      <c r="Q62" s="72">
        <v>1145.992067699</v>
      </c>
      <c r="R62" s="73">
        <v>1.4577380000000001E-3</v>
      </c>
      <c r="S62" s="73">
        <f t="shared" si="0"/>
        <v>7.7680196609077714E-3</v>
      </c>
      <c r="T62" s="73">
        <f>Q62/'סכום נכסי הקרן'!$C$41</f>
        <v>5.8259891571921956E-4</v>
      </c>
    </row>
    <row r="63" spans="1:20">
      <c r="A63" s="69" t="s">
        <v>382</v>
      </c>
      <c r="B63" s="54" t="s">
        <v>383</v>
      </c>
      <c r="C63" s="70" t="s">
        <v>121</v>
      </c>
      <c r="D63" s="70" t="s">
        <v>27</v>
      </c>
      <c r="E63" s="54" t="s">
        <v>375</v>
      </c>
      <c r="F63" s="70" t="s">
        <v>258</v>
      </c>
      <c r="G63" s="54" t="s">
        <v>300</v>
      </c>
      <c r="H63" s="54" t="s">
        <v>131</v>
      </c>
      <c r="I63" s="116" t="s">
        <v>3180</v>
      </c>
      <c r="J63" s="72">
        <v>4.1100000000016319</v>
      </c>
      <c r="K63" s="70" t="s">
        <v>133</v>
      </c>
      <c r="L63" s="71">
        <v>8.3999999999999995E-3</v>
      </c>
      <c r="M63" s="71">
        <v>2.9100000000022358E-2</v>
      </c>
      <c r="N63" s="72">
        <v>13.207193</v>
      </c>
      <c r="O63" s="78">
        <v>5012995</v>
      </c>
      <c r="P63" s="116" t="s">
        <v>3180</v>
      </c>
      <c r="Q63" s="72">
        <v>662.075941672</v>
      </c>
      <c r="R63" s="73">
        <v>1.6606554759210361E-3</v>
      </c>
      <c r="S63" s="73">
        <f t="shared" si="0"/>
        <v>4.4878311786648072E-3</v>
      </c>
      <c r="T63" s="73">
        <f>Q63/'סכום נכסי הקרן'!$C$41</f>
        <v>3.3658586007176514E-4</v>
      </c>
    </row>
    <row r="64" spans="1:20">
      <c r="A64" s="69" t="s">
        <v>384</v>
      </c>
      <c r="B64" s="54" t="s">
        <v>385</v>
      </c>
      <c r="C64" s="70" t="s">
        <v>121</v>
      </c>
      <c r="D64" s="70" t="s">
        <v>27</v>
      </c>
      <c r="E64" s="54" t="s">
        <v>375</v>
      </c>
      <c r="F64" s="70" t="s">
        <v>258</v>
      </c>
      <c r="G64" s="54" t="s">
        <v>300</v>
      </c>
      <c r="H64" s="54" t="s">
        <v>131</v>
      </c>
      <c r="I64" s="116" t="s">
        <v>3180</v>
      </c>
      <c r="J64" s="72">
        <v>4.6200000000012063</v>
      </c>
      <c r="K64" s="70" t="s">
        <v>133</v>
      </c>
      <c r="L64" s="71">
        <v>3.0899999999999997E-2</v>
      </c>
      <c r="M64" s="71">
        <v>3.1600000000007879E-2</v>
      </c>
      <c r="N64" s="72">
        <v>31.419433000000005</v>
      </c>
      <c r="O64" s="78">
        <v>5168240</v>
      </c>
      <c r="P64" s="116" t="s">
        <v>3180</v>
      </c>
      <c r="Q64" s="72">
        <v>1623.8317867420003</v>
      </c>
      <c r="R64" s="73">
        <v>1.6536543684210528E-3</v>
      </c>
      <c r="S64" s="73">
        <f t="shared" si="0"/>
        <v>1.1007019682733063E-2</v>
      </c>
      <c r="T64" s="73">
        <f>Q64/'סכום נכסי הקרן'!$C$41</f>
        <v>8.2552285040316236E-4</v>
      </c>
    </row>
    <row r="65" spans="1:20">
      <c r="A65" s="69" t="s">
        <v>386</v>
      </c>
      <c r="B65" s="54" t="s">
        <v>387</v>
      </c>
      <c r="C65" s="70" t="s">
        <v>121</v>
      </c>
      <c r="D65" s="70" t="s">
        <v>27</v>
      </c>
      <c r="E65" s="54" t="s">
        <v>388</v>
      </c>
      <c r="F65" s="70" t="s">
        <v>287</v>
      </c>
      <c r="G65" s="54" t="s">
        <v>308</v>
      </c>
      <c r="H65" s="54" t="s">
        <v>266</v>
      </c>
      <c r="I65" s="116" t="s">
        <v>3180</v>
      </c>
      <c r="J65" s="72">
        <v>2.970000000000673</v>
      </c>
      <c r="K65" s="70" t="s">
        <v>133</v>
      </c>
      <c r="L65" s="71">
        <v>1.4199999999999999E-2</v>
      </c>
      <c r="M65" s="71">
        <v>2.4900000000008846E-2</v>
      </c>
      <c r="N65" s="72">
        <v>699728.009402</v>
      </c>
      <c r="O65" s="78">
        <v>108.25</v>
      </c>
      <c r="P65" s="116" t="s">
        <v>3180</v>
      </c>
      <c r="Q65" s="72">
        <v>757.45553371700009</v>
      </c>
      <c r="R65" s="73">
        <v>5.9266158231154075E-4</v>
      </c>
      <c r="S65" s="73">
        <f t="shared" si="0"/>
        <v>5.1343544549930396E-3</v>
      </c>
      <c r="T65" s="73">
        <f>Q65/'סכום נכסי הקרן'!$C$41</f>
        <v>3.8507489282635636E-4</v>
      </c>
    </row>
    <row r="66" spans="1:20">
      <c r="A66" s="69" t="s">
        <v>389</v>
      </c>
      <c r="B66" s="54" t="s">
        <v>390</v>
      </c>
      <c r="C66" s="70" t="s">
        <v>121</v>
      </c>
      <c r="D66" s="70" t="s">
        <v>27</v>
      </c>
      <c r="E66" s="54" t="s">
        <v>391</v>
      </c>
      <c r="F66" s="70" t="s">
        <v>287</v>
      </c>
      <c r="G66" s="54" t="s">
        <v>308</v>
      </c>
      <c r="H66" s="54" t="s">
        <v>266</v>
      </c>
      <c r="I66" s="116" t="s">
        <v>3180</v>
      </c>
      <c r="J66" s="72">
        <v>0.70999999992062024</v>
      </c>
      <c r="K66" s="70" t="s">
        <v>133</v>
      </c>
      <c r="L66" s="71">
        <v>0.04</v>
      </c>
      <c r="M66" s="71">
        <v>2.5899999998399804E-2</v>
      </c>
      <c r="N66" s="72">
        <v>6989.4635860000008</v>
      </c>
      <c r="O66" s="78">
        <v>113.55</v>
      </c>
      <c r="P66" s="116" t="s">
        <v>3180</v>
      </c>
      <c r="Q66" s="72">
        <v>7.9365358530000005</v>
      </c>
      <c r="R66" s="73">
        <v>8.5854134815388516E-5</v>
      </c>
      <c r="S66" s="73">
        <f t="shared" si="0"/>
        <v>5.3797201816056888E-5</v>
      </c>
      <c r="T66" s="73">
        <f>Q66/'סכום נכסי הקרן'!$C$41</f>
        <v>4.0347724149683882E-6</v>
      </c>
    </row>
    <row r="67" spans="1:20">
      <c r="A67" s="69" t="s">
        <v>392</v>
      </c>
      <c r="B67" s="54" t="s">
        <v>393</v>
      </c>
      <c r="C67" s="70" t="s">
        <v>121</v>
      </c>
      <c r="D67" s="70" t="s">
        <v>27</v>
      </c>
      <c r="E67" s="54" t="s">
        <v>391</v>
      </c>
      <c r="F67" s="70" t="s">
        <v>287</v>
      </c>
      <c r="G67" s="54" t="s">
        <v>308</v>
      </c>
      <c r="H67" s="54" t="s">
        <v>266</v>
      </c>
      <c r="I67" s="116" t="s">
        <v>3180</v>
      </c>
      <c r="J67" s="72">
        <v>2.6799999999990587</v>
      </c>
      <c r="K67" s="70" t="s">
        <v>133</v>
      </c>
      <c r="L67" s="71">
        <v>0.04</v>
      </c>
      <c r="M67" s="71">
        <v>2.3899999999991137E-2</v>
      </c>
      <c r="N67" s="72">
        <v>1221861.218747</v>
      </c>
      <c r="O67" s="78">
        <v>118.24</v>
      </c>
      <c r="P67" s="116" t="s">
        <v>3180</v>
      </c>
      <c r="Q67" s="72">
        <v>1444.728779752</v>
      </c>
      <c r="R67" s="73">
        <v>1.1988742649455242E-3</v>
      </c>
      <c r="S67" s="73">
        <f t="shared" si="0"/>
        <v>9.7929836358522839E-3</v>
      </c>
      <c r="T67" s="73">
        <f>Q67/'סכום נכסי הקרן'!$C$41</f>
        <v>7.3447054680045299E-4</v>
      </c>
    </row>
    <row r="68" spans="1:20">
      <c r="A68" s="69" t="s">
        <v>394</v>
      </c>
      <c r="B68" s="54" t="s">
        <v>395</v>
      </c>
      <c r="C68" s="70" t="s">
        <v>121</v>
      </c>
      <c r="D68" s="70" t="s">
        <v>27</v>
      </c>
      <c r="E68" s="54" t="s">
        <v>391</v>
      </c>
      <c r="F68" s="70" t="s">
        <v>287</v>
      </c>
      <c r="G68" s="54" t="s">
        <v>308</v>
      </c>
      <c r="H68" s="54" t="s">
        <v>266</v>
      </c>
      <c r="I68" s="116" t="s">
        <v>3180</v>
      </c>
      <c r="J68" s="72">
        <v>4.0299999999984699</v>
      </c>
      <c r="K68" s="70" t="s">
        <v>133</v>
      </c>
      <c r="L68" s="71">
        <v>3.5000000000000003E-2</v>
      </c>
      <c r="M68" s="71">
        <v>2.6099999999977173E-2</v>
      </c>
      <c r="N68" s="72">
        <v>380772.84268600005</v>
      </c>
      <c r="O68" s="78">
        <v>118.48</v>
      </c>
      <c r="P68" s="116" t="s">
        <v>3180</v>
      </c>
      <c r="Q68" s="72">
        <v>451.13970062300001</v>
      </c>
      <c r="R68" s="73">
        <v>4.3190519666977937E-4</v>
      </c>
      <c r="S68" s="73">
        <f t="shared" si="0"/>
        <v>3.0580159872240693E-3</v>
      </c>
      <c r="T68" s="73">
        <f>Q68/'סכום נכסי הקרן'!$C$41</f>
        <v>2.2935019170646433E-4</v>
      </c>
    </row>
    <row r="69" spans="1:20">
      <c r="A69" s="69" t="s">
        <v>396</v>
      </c>
      <c r="B69" s="54" t="s">
        <v>397</v>
      </c>
      <c r="C69" s="70" t="s">
        <v>121</v>
      </c>
      <c r="D69" s="70" t="s">
        <v>27</v>
      </c>
      <c r="E69" s="54" t="s">
        <v>391</v>
      </c>
      <c r="F69" s="70" t="s">
        <v>287</v>
      </c>
      <c r="G69" s="54" t="s">
        <v>308</v>
      </c>
      <c r="H69" s="54" t="s">
        <v>266</v>
      </c>
      <c r="I69" s="116" t="s">
        <v>3180</v>
      </c>
      <c r="J69" s="72">
        <v>6.5899999999988603</v>
      </c>
      <c r="K69" s="70" t="s">
        <v>133</v>
      </c>
      <c r="L69" s="71">
        <v>2.5000000000000001E-2</v>
      </c>
      <c r="M69" s="71">
        <v>2.8999999999995887E-2</v>
      </c>
      <c r="N69" s="72">
        <v>665407.87806899997</v>
      </c>
      <c r="O69" s="78">
        <v>109.47</v>
      </c>
      <c r="P69" s="116" t="s">
        <v>3180</v>
      </c>
      <c r="Q69" s="72">
        <v>728.42201263699997</v>
      </c>
      <c r="R69" s="73">
        <v>8.9305761066032845E-4</v>
      </c>
      <c r="S69" s="73">
        <f t="shared" si="0"/>
        <v>4.9375529509235903E-3</v>
      </c>
      <c r="T69" s="73">
        <f>Q69/'סכום נכסי הקרן'!$C$41</f>
        <v>3.7031484484916394E-4</v>
      </c>
    </row>
    <row r="70" spans="1:20">
      <c r="A70" s="69" t="s">
        <v>398</v>
      </c>
      <c r="B70" s="54" t="s">
        <v>399</v>
      </c>
      <c r="C70" s="70" t="s">
        <v>121</v>
      </c>
      <c r="D70" s="70" t="s">
        <v>27</v>
      </c>
      <c r="E70" s="54" t="s">
        <v>400</v>
      </c>
      <c r="F70" s="70" t="s">
        <v>129</v>
      </c>
      <c r="G70" s="54" t="s">
        <v>308</v>
      </c>
      <c r="H70" s="54" t="s">
        <v>266</v>
      </c>
      <c r="I70" s="116" t="s">
        <v>3180</v>
      </c>
      <c r="J70" s="72">
        <v>1.3200000000017111</v>
      </c>
      <c r="K70" s="70" t="s">
        <v>133</v>
      </c>
      <c r="L70" s="71">
        <v>1.8000000000000002E-2</v>
      </c>
      <c r="M70" s="71">
        <v>2.0900000000016607E-2</v>
      </c>
      <c r="N70" s="72">
        <v>355983.42722100002</v>
      </c>
      <c r="O70" s="78">
        <v>111.63</v>
      </c>
      <c r="P70" s="116" t="s">
        <v>3180</v>
      </c>
      <c r="Q70" s="72">
        <v>397.38431222600002</v>
      </c>
      <c r="R70" s="73">
        <v>4.3828776286122611E-4</v>
      </c>
      <c r="S70" s="73">
        <f t="shared" si="0"/>
        <v>2.6936391946463857E-3</v>
      </c>
      <c r="T70" s="73">
        <f>Q70/'סכום נכסי הקרן'!$C$41</f>
        <v>2.0202205229181747E-4</v>
      </c>
    </row>
    <row r="71" spans="1:20">
      <c r="A71" s="69" t="s">
        <v>401</v>
      </c>
      <c r="B71" s="54" t="s">
        <v>402</v>
      </c>
      <c r="C71" s="70" t="s">
        <v>121</v>
      </c>
      <c r="D71" s="70" t="s">
        <v>27</v>
      </c>
      <c r="E71" s="54" t="s">
        <v>400</v>
      </c>
      <c r="F71" s="70" t="s">
        <v>129</v>
      </c>
      <c r="G71" s="54" t="s">
        <v>308</v>
      </c>
      <c r="H71" s="54" t="s">
        <v>266</v>
      </c>
      <c r="I71" s="116" t="s">
        <v>3180</v>
      </c>
      <c r="J71" s="72">
        <v>3.8399999999955665</v>
      </c>
      <c r="K71" s="70" t="s">
        <v>133</v>
      </c>
      <c r="L71" s="71">
        <v>2.2000000000000002E-2</v>
      </c>
      <c r="M71" s="71">
        <v>2.7899999999952307E-2</v>
      </c>
      <c r="N71" s="72">
        <v>294999.24975100002</v>
      </c>
      <c r="O71" s="78">
        <v>100.93</v>
      </c>
      <c r="P71" s="116" t="s">
        <v>3180</v>
      </c>
      <c r="Q71" s="72">
        <v>297.74274059800001</v>
      </c>
      <c r="R71" s="73">
        <v>5.8060823084838862E-4</v>
      </c>
      <c r="S71" s="73">
        <f t="shared" si="0"/>
        <v>2.0182264153902614E-3</v>
      </c>
      <c r="T71" s="73">
        <f>Q71/'סכום נכסי הקרן'!$C$41</f>
        <v>1.5136631633407162E-4</v>
      </c>
    </row>
    <row r="72" spans="1:20">
      <c r="A72" s="69" t="s">
        <v>403</v>
      </c>
      <c r="B72" s="54" t="s">
        <v>404</v>
      </c>
      <c r="C72" s="70" t="s">
        <v>121</v>
      </c>
      <c r="D72" s="70" t="s">
        <v>27</v>
      </c>
      <c r="E72" s="54" t="s">
        <v>405</v>
      </c>
      <c r="F72" s="70" t="s">
        <v>406</v>
      </c>
      <c r="G72" s="54" t="s">
        <v>407</v>
      </c>
      <c r="H72" s="54" t="s">
        <v>266</v>
      </c>
      <c r="I72" s="116" t="s">
        <v>3180</v>
      </c>
      <c r="J72" s="72">
        <v>5.9200000000012833</v>
      </c>
      <c r="K72" s="70" t="s">
        <v>133</v>
      </c>
      <c r="L72" s="71">
        <v>5.1500000000000004E-2</v>
      </c>
      <c r="M72" s="71">
        <v>2.9500000000005661E-2</v>
      </c>
      <c r="N72" s="72">
        <v>1732642.481993</v>
      </c>
      <c r="O72" s="78">
        <v>153</v>
      </c>
      <c r="P72" s="116" t="s">
        <v>3180</v>
      </c>
      <c r="Q72" s="72">
        <v>2650.94285743</v>
      </c>
      <c r="R72" s="73">
        <v>5.9664268720485464E-4</v>
      </c>
      <c r="S72" s="73">
        <f t="shared" si="0"/>
        <v>1.7969213589590045E-2</v>
      </c>
      <c r="T72" s="73">
        <f>Q72/'סכום נכסי הקרן'!$C$41</f>
        <v>1.3476851000141308E-3</v>
      </c>
    </row>
    <row r="73" spans="1:20">
      <c r="A73" s="69" t="s">
        <v>408</v>
      </c>
      <c r="B73" s="54" t="s">
        <v>409</v>
      </c>
      <c r="C73" s="70" t="s">
        <v>121</v>
      </c>
      <c r="D73" s="70" t="s">
        <v>27</v>
      </c>
      <c r="E73" s="54" t="s">
        <v>410</v>
      </c>
      <c r="F73" s="70" t="s">
        <v>156</v>
      </c>
      <c r="G73" s="54" t="s">
        <v>411</v>
      </c>
      <c r="H73" s="54" t="s">
        <v>131</v>
      </c>
      <c r="I73" s="116" t="s">
        <v>3180</v>
      </c>
      <c r="J73" s="72">
        <v>1.4000000001215878</v>
      </c>
      <c r="K73" s="70" t="s">
        <v>133</v>
      </c>
      <c r="L73" s="71">
        <v>2.2000000000000002E-2</v>
      </c>
      <c r="M73" s="71">
        <v>1.710000000307009E-2</v>
      </c>
      <c r="N73" s="72">
        <v>5843.8826049999998</v>
      </c>
      <c r="O73" s="78">
        <v>112.59</v>
      </c>
      <c r="P73" s="116" t="s">
        <v>3180</v>
      </c>
      <c r="Q73" s="72">
        <v>6.5796274379999993</v>
      </c>
      <c r="R73" s="73">
        <v>1.1046822305254088E-5</v>
      </c>
      <c r="S73" s="73">
        <f t="shared" si="0"/>
        <v>4.4599501811959029E-5</v>
      </c>
      <c r="T73" s="73">
        <f>Q73/'סכום נכסי הקרן'!$C$41</f>
        <v>3.3449479444582467E-6</v>
      </c>
    </row>
    <row r="74" spans="1:20">
      <c r="A74" s="69" t="s">
        <v>412</v>
      </c>
      <c r="B74" s="54" t="s">
        <v>413</v>
      </c>
      <c r="C74" s="70" t="s">
        <v>121</v>
      </c>
      <c r="D74" s="70" t="s">
        <v>27</v>
      </c>
      <c r="E74" s="54" t="s">
        <v>410</v>
      </c>
      <c r="F74" s="70" t="s">
        <v>156</v>
      </c>
      <c r="G74" s="54" t="s">
        <v>411</v>
      </c>
      <c r="H74" s="54" t="s">
        <v>131</v>
      </c>
      <c r="I74" s="116" t="s">
        <v>3180</v>
      </c>
      <c r="J74" s="72">
        <v>4.2400000002420644</v>
      </c>
      <c r="K74" s="70" t="s">
        <v>133</v>
      </c>
      <c r="L74" s="71">
        <v>1.7000000000000001E-2</v>
      </c>
      <c r="M74" s="71">
        <v>2.2300000001479279E-2</v>
      </c>
      <c r="N74" s="72">
        <v>8296.8510000000006</v>
      </c>
      <c r="O74" s="78">
        <v>107.55</v>
      </c>
      <c r="P74" s="116" t="s">
        <v>3180</v>
      </c>
      <c r="Q74" s="72">
        <v>8.9232634159999993</v>
      </c>
      <c r="R74" s="73">
        <v>6.5368653682518676E-6</v>
      </c>
      <c r="S74" s="73">
        <f t="shared" ref="S74:S137" si="1">IFERROR(Q74/$Q$9,0)</f>
        <v>6.0485659201921471E-5</v>
      </c>
      <c r="T74" s="73">
        <f>Q74/'סכום נכסי הקרן'!$C$41</f>
        <v>4.5364045156759635E-6</v>
      </c>
    </row>
    <row r="75" spans="1:20">
      <c r="A75" s="69" t="s">
        <v>414</v>
      </c>
      <c r="B75" s="54" t="s">
        <v>415</v>
      </c>
      <c r="C75" s="70" t="s">
        <v>121</v>
      </c>
      <c r="D75" s="70" t="s">
        <v>27</v>
      </c>
      <c r="E75" s="54" t="s">
        <v>410</v>
      </c>
      <c r="F75" s="70" t="s">
        <v>156</v>
      </c>
      <c r="G75" s="54" t="s">
        <v>411</v>
      </c>
      <c r="H75" s="54" t="s">
        <v>131</v>
      </c>
      <c r="I75" s="116" t="s">
        <v>3180</v>
      </c>
      <c r="J75" s="72">
        <v>9.0999999999906578</v>
      </c>
      <c r="K75" s="70" t="s">
        <v>133</v>
      </c>
      <c r="L75" s="71">
        <v>5.7999999999999996E-3</v>
      </c>
      <c r="M75" s="71">
        <v>2.8099999999947545E-2</v>
      </c>
      <c r="N75" s="72">
        <v>156213.11062799999</v>
      </c>
      <c r="O75" s="78">
        <v>89.1</v>
      </c>
      <c r="P75" s="116" t="s">
        <v>3180</v>
      </c>
      <c r="Q75" s="72">
        <v>139.18588613300003</v>
      </c>
      <c r="R75" s="73">
        <v>3.2655767822344116E-4</v>
      </c>
      <c r="S75" s="73">
        <f t="shared" si="1"/>
        <v>9.4346089338377193E-4</v>
      </c>
      <c r="T75" s="73">
        <f>Q75/'סכום נכסי הקרן'!$C$41</f>
        <v>7.0759256220090261E-5</v>
      </c>
    </row>
    <row r="76" spans="1:20">
      <c r="A76" s="69" t="s">
        <v>416</v>
      </c>
      <c r="B76" s="54" t="s">
        <v>417</v>
      </c>
      <c r="C76" s="70" t="s">
        <v>121</v>
      </c>
      <c r="D76" s="70" t="s">
        <v>27</v>
      </c>
      <c r="E76" s="54" t="s">
        <v>315</v>
      </c>
      <c r="F76" s="70" t="s">
        <v>287</v>
      </c>
      <c r="G76" s="54" t="s">
        <v>411</v>
      </c>
      <c r="H76" s="54" t="s">
        <v>131</v>
      </c>
      <c r="I76" s="116" t="s">
        <v>3180</v>
      </c>
      <c r="J76" s="72">
        <v>1.9299999999984354</v>
      </c>
      <c r="K76" s="70" t="s">
        <v>133</v>
      </c>
      <c r="L76" s="71">
        <v>1.95E-2</v>
      </c>
      <c r="M76" s="71">
        <v>2.5099999999988264E-2</v>
      </c>
      <c r="N76" s="72">
        <v>367526.57856600004</v>
      </c>
      <c r="O76" s="78">
        <v>111.32</v>
      </c>
      <c r="P76" s="116" t="s">
        <v>3180</v>
      </c>
      <c r="Q76" s="72">
        <v>409.13058624800004</v>
      </c>
      <c r="R76" s="73">
        <v>7.2769417513930191E-4</v>
      </c>
      <c r="S76" s="73">
        <f t="shared" si="1"/>
        <v>2.7732604155231715E-3</v>
      </c>
      <c r="T76" s="73">
        <f>Q76/'סכום נכסי הקרן'!$C$41</f>
        <v>2.0799361762969856E-4</v>
      </c>
    </row>
    <row r="77" spans="1:20">
      <c r="A77" s="69" t="s">
        <v>418</v>
      </c>
      <c r="B77" s="54" t="s">
        <v>419</v>
      </c>
      <c r="C77" s="70" t="s">
        <v>121</v>
      </c>
      <c r="D77" s="70" t="s">
        <v>27</v>
      </c>
      <c r="E77" s="54" t="s">
        <v>315</v>
      </c>
      <c r="F77" s="70" t="s">
        <v>287</v>
      </c>
      <c r="G77" s="54" t="s">
        <v>411</v>
      </c>
      <c r="H77" s="54" t="s">
        <v>131</v>
      </c>
      <c r="I77" s="116" t="s">
        <v>3180</v>
      </c>
      <c r="J77" s="72">
        <v>4.9000000000054555</v>
      </c>
      <c r="K77" s="70" t="s">
        <v>133</v>
      </c>
      <c r="L77" s="71">
        <v>1.1699999999999999E-2</v>
      </c>
      <c r="M77" s="71">
        <v>3.3900000000032723E-2</v>
      </c>
      <c r="N77" s="72">
        <v>109947.47124700001</v>
      </c>
      <c r="O77" s="78">
        <v>100.03</v>
      </c>
      <c r="P77" s="116" t="s">
        <v>3180</v>
      </c>
      <c r="Q77" s="72">
        <v>109.98045587600001</v>
      </c>
      <c r="R77" s="73">
        <v>1.5241678731875365E-4</v>
      </c>
      <c r="S77" s="73">
        <f t="shared" si="1"/>
        <v>7.4549411609431957E-4</v>
      </c>
      <c r="T77" s="73">
        <f>Q77/'סכום נכסי הקרן'!$C$41</f>
        <v>5.5911813135248093E-5</v>
      </c>
    </row>
    <row r="78" spans="1:20">
      <c r="A78" s="69" t="s">
        <v>420</v>
      </c>
      <c r="B78" s="54" t="s">
        <v>421</v>
      </c>
      <c r="C78" s="70" t="s">
        <v>121</v>
      </c>
      <c r="D78" s="70" t="s">
        <v>27</v>
      </c>
      <c r="E78" s="54" t="s">
        <v>315</v>
      </c>
      <c r="F78" s="70" t="s">
        <v>287</v>
      </c>
      <c r="G78" s="54" t="s">
        <v>411</v>
      </c>
      <c r="H78" s="54" t="s">
        <v>131</v>
      </c>
      <c r="I78" s="116" t="s">
        <v>3180</v>
      </c>
      <c r="J78" s="72">
        <v>3.2500000000011542</v>
      </c>
      <c r="K78" s="70" t="s">
        <v>133</v>
      </c>
      <c r="L78" s="71">
        <v>3.3500000000000002E-2</v>
      </c>
      <c r="M78" s="71">
        <v>2.8100000000027246E-2</v>
      </c>
      <c r="N78" s="72">
        <v>378451.75008199998</v>
      </c>
      <c r="O78" s="78">
        <v>114.41</v>
      </c>
      <c r="P78" s="116" t="s">
        <v>3180</v>
      </c>
      <c r="Q78" s="72">
        <v>432.98665592200007</v>
      </c>
      <c r="R78" s="73">
        <v>5.6787952901074447E-4</v>
      </c>
      <c r="S78" s="73">
        <f t="shared" si="1"/>
        <v>2.9349669608675073E-3</v>
      </c>
      <c r="T78" s="73">
        <f>Q78/'סכום נכסי הקרן'!$C$41</f>
        <v>2.2012155526307238E-4</v>
      </c>
    </row>
    <row r="79" spans="1:20">
      <c r="A79" s="69" t="s">
        <v>422</v>
      </c>
      <c r="B79" s="54" t="s">
        <v>423</v>
      </c>
      <c r="C79" s="70" t="s">
        <v>121</v>
      </c>
      <c r="D79" s="70" t="s">
        <v>27</v>
      </c>
      <c r="E79" s="54" t="s">
        <v>315</v>
      </c>
      <c r="F79" s="70" t="s">
        <v>287</v>
      </c>
      <c r="G79" s="54" t="s">
        <v>411</v>
      </c>
      <c r="H79" s="54" t="s">
        <v>131</v>
      </c>
      <c r="I79" s="116" t="s">
        <v>3180</v>
      </c>
      <c r="J79" s="72">
        <v>4.9299999999989481</v>
      </c>
      <c r="K79" s="70" t="s">
        <v>133</v>
      </c>
      <c r="L79" s="71">
        <v>1.3300000000000001E-2</v>
      </c>
      <c r="M79" s="71">
        <v>3.3799999999985349E-2</v>
      </c>
      <c r="N79" s="72">
        <v>1674388.233337</v>
      </c>
      <c r="O79" s="78">
        <v>101.09</v>
      </c>
      <c r="P79" s="116" t="s">
        <v>3180</v>
      </c>
      <c r="Q79" s="72">
        <v>1692.638987646</v>
      </c>
      <c r="R79" s="73">
        <v>1.4100111438627369E-3</v>
      </c>
      <c r="S79" s="73">
        <f t="shared" si="1"/>
        <v>1.1473424036218247E-2</v>
      </c>
      <c r="T79" s="73">
        <f>Q79/'סכום נכסי הקרן'!$C$41</f>
        <v>8.6050302327716317E-4</v>
      </c>
    </row>
    <row r="80" spans="1:20">
      <c r="A80" s="69" t="s">
        <v>424</v>
      </c>
      <c r="B80" s="54" t="s">
        <v>425</v>
      </c>
      <c r="C80" s="70" t="s">
        <v>121</v>
      </c>
      <c r="D80" s="70" t="s">
        <v>27</v>
      </c>
      <c r="E80" s="54" t="s">
        <v>315</v>
      </c>
      <c r="F80" s="70" t="s">
        <v>287</v>
      </c>
      <c r="G80" s="54" t="s">
        <v>407</v>
      </c>
      <c r="H80" s="54" t="s">
        <v>266</v>
      </c>
      <c r="I80" s="116" t="s">
        <v>3180</v>
      </c>
      <c r="J80" s="72">
        <v>5.5999999999977677</v>
      </c>
      <c r="K80" s="70" t="s">
        <v>133</v>
      </c>
      <c r="L80" s="71">
        <v>1.8700000000000001E-2</v>
      </c>
      <c r="M80" s="71">
        <v>3.5199999999982141E-2</v>
      </c>
      <c r="N80" s="72">
        <v>914235.06530200003</v>
      </c>
      <c r="O80" s="78">
        <v>97.98</v>
      </c>
      <c r="P80" s="116" t="s">
        <v>3180</v>
      </c>
      <c r="Q80" s="72">
        <v>895.76751170499995</v>
      </c>
      <c r="R80" s="73">
        <v>1.635059293757307E-3</v>
      </c>
      <c r="S80" s="73">
        <f t="shared" si="1"/>
        <v>6.0718916287948611E-3</v>
      </c>
      <c r="T80" s="73">
        <f>Q80/'סכום נכסי הקרן'!$C$41</f>
        <v>4.5538987202912176E-4</v>
      </c>
    </row>
    <row r="81" spans="1:20">
      <c r="A81" s="69" t="s">
        <v>426</v>
      </c>
      <c r="B81" s="54" t="s">
        <v>427</v>
      </c>
      <c r="C81" s="70" t="s">
        <v>121</v>
      </c>
      <c r="D81" s="70" t="s">
        <v>27</v>
      </c>
      <c r="E81" s="54" t="s">
        <v>428</v>
      </c>
      <c r="F81" s="70" t="s">
        <v>258</v>
      </c>
      <c r="G81" s="54" t="s">
        <v>411</v>
      </c>
      <c r="H81" s="54" t="s">
        <v>131</v>
      </c>
      <c r="I81" s="116" t="s">
        <v>3180</v>
      </c>
      <c r="J81" s="72">
        <v>4.1399999999996258</v>
      </c>
      <c r="K81" s="70" t="s">
        <v>133</v>
      </c>
      <c r="L81" s="71">
        <v>1.09E-2</v>
      </c>
      <c r="M81" s="71">
        <v>3.4599999999996849E-2</v>
      </c>
      <c r="N81" s="72">
        <v>41.347810000000003</v>
      </c>
      <c r="O81" s="78">
        <v>4925250</v>
      </c>
      <c r="P81" s="116" t="s">
        <v>3180</v>
      </c>
      <c r="Q81" s="72">
        <v>2036.4830494840003</v>
      </c>
      <c r="R81" s="73">
        <v>2.2769871688969657E-3</v>
      </c>
      <c r="S81" s="73">
        <f t="shared" si="1"/>
        <v>1.3804144734841373E-2</v>
      </c>
      <c r="T81" s="73">
        <f>Q81/'סכום נכסי הקרן'!$C$41</f>
        <v>1.0353063079155409E-3</v>
      </c>
    </row>
    <row r="82" spans="1:20">
      <c r="A82" s="69" t="s">
        <v>429</v>
      </c>
      <c r="B82" s="54" t="s">
        <v>430</v>
      </c>
      <c r="C82" s="70" t="s">
        <v>121</v>
      </c>
      <c r="D82" s="70" t="s">
        <v>27</v>
      </c>
      <c r="E82" s="54" t="s">
        <v>428</v>
      </c>
      <c r="F82" s="70" t="s">
        <v>258</v>
      </c>
      <c r="G82" s="54" t="s">
        <v>411</v>
      </c>
      <c r="H82" s="54" t="s">
        <v>131</v>
      </c>
      <c r="I82" s="116" t="s">
        <v>3180</v>
      </c>
      <c r="J82" s="72">
        <v>4.7700000000003957</v>
      </c>
      <c r="K82" s="70" t="s">
        <v>133</v>
      </c>
      <c r="L82" s="71">
        <v>2.9900000000000003E-2</v>
      </c>
      <c r="M82" s="71">
        <v>3.4400000000002262E-2</v>
      </c>
      <c r="N82" s="72">
        <v>33.932171000000004</v>
      </c>
      <c r="O82" s="78">
        <v>5209470</v>
      </c>
      <c r="P82" s="116" t="s">
        <v>3180</v>
      </c>
      <c r="Q82" s="72">
        <v>1767.6862941900001</v>
      </c>
      <c r="R82" s="73">
        <v>2.1207606875000003E-3</v>
      </c>
      <c r="S82" s="73">
        <f t="shared" si="1"/>
        <v>1.1982126468951913E-2</v>
      </c>
      <c r="T82" s="73">
        <f>Q82/'סכום נכסי הקרן'!$C$41</f>
        <v>8.9865553816146889E-4</v>
      </c>
    </row>
    <row r="83" spans="1:20">
      <c r="A83" s="69" t="s">
        <v>431</v>
      </c>
      <c r="B83" s="54" t="s">
        <v>432</v>
      </c>
      <c r="C83" s="70" t="s">
        <v>121</v>
      </c>
      <c r="D83" s="70" t="s">
        <v>27</v>
      </c>
      <c r="E83" s="54" t="s">
        <v>428</v>
      </c>
      <c r="F83" s="70" t="s">
        <v>258</v>
      </c>
      <c r="G83" s="54" t="s">
        <v>411</v>
      </c>
      <c r="H83" s="54" t="s">
        <v>131</v>
      </c>
      <c r="I83" s="116" t="s">
        <v>3180</v>
      </c>
      <c r="J83" s="72">
        <v>2.4099999999992705</v>
      </c>
      <c r="K83" s="70" t="s">
        <v>133</v>
      </c>
      <c r="L83" s="71">
        <v>2.3199999999999998E-2</v>
      </c>
      <c r="M83" s="71">
        <v>2.5500000000000002E-2</v>
      </c>
      <c r="N83" s="72">
        <v>4.8824739999999993</v>
      </c>
      <c r="O83" s="78">
        <v>5612952</v>
      </c>
      <c r="P83" s="116" t="s">
        <v>3180</v>
      </c>
      <c r="Q83" s="72">
        <v>274.05089201999999</v>
      </c>
      <c r="R83" s="73">
        <v>8.1374566666666658E-4</v>
      </c>
      <c r="S83" s="73">
        <f t="shared" si="1"/>
        <v>1.8576330301963487E-3</v>
      </c>
      <c r="T83" s="73">
        <f>Q83/'סכום נכסי הקרן'!$C$41</f>
        <v>1.3932186534529556E-4</v>
      </c>
    </row>
    <row r="84" spans="1:20">
      <c r="A84" s="69" t="s">
        <v>433</v>
      </c>
      <c r="B84" s="54" t="s">
        <v>434</v>
      </c>
      <c r="C84" s="70" t="s">
        <v>121</v>
      </c>
      <c r="D84" s="70" t="s">
        <v>27</v>
      </c>
      <c r="E84" s="54" t="s">
        <v>435</v>
      </c>
      <c r="F84" s="70" t="s">
        <v>258</v>
      </c>
      <c r="G84" s="54" t="s">
        <v>411</v>
      </c>
      <c r="H84" s="54" t="s">
        <v>131</v>
      </c>
      <c r="I84" s="116" t="s">
        <v>3180</v>
      </c>
      <c r="J84" s="72">
        <v>1.8099999999996259</v>
      </c>
      <c r="K84" s="70" t="s">
        <v>133</v>
      </c>
      <c r="L84" s="71">
        <v>1.46E-2</v>
      </c>
      <c r="M84" s="71">
        <v>2.4399999999996848E-2</v>
      </c>
      <c r="N84" s="72">
        <v>46.495856999999994</v>
      </c>
      <c r="O84" s="78">
        <v>5454999</v>
      </c>
      <c r="P84" s="116" t="s">
        <v>3180</v>
      </c>
      <c r="Q84" s="72">
        <v>2536.3486065949996</v>
      </c>
      <c r="R84" s="73">
        <v>1.7457987083693161E-3</v>
      </c>
      <c r="S84" s="73">
        <f t="shared" si="1"/>
        <v>1.7192445216925284E-2</v>
      </c>
      <c r="T84" s="73">
        <f>Q84/'סכום נכסי הקרן'!$C$41</f>
        <v>1.289427727938094E-3</v>
      </c>
    </row>
    <row r="85" spans="1:20">
      <c r="A85" s="69" t="s">
        <v>436</v>
      </c>
      <c r="B85" s="54" t="s">
        <v>437</v>
      </c>
      <c r="C85" s="70" t="s">
        <v>121</v>
      </c>
      <c r="D85" s="70" t="s">
        <v>27</v>
      </c>
      <c r="E85" s="54" t="s">
        <v>435</v>
      </c>
      <c r="F85" s="70" t="s">
        <v>258</v>
      </c>
      <c r="G85" s="54" t="s">
        <v>411</v>
      </c>
      <c r="H85" s="54" t="s">
        <v>131</v>
      </c>
      <c r="I85" s="116" t="s">
        <v>3180</v>
      </c>
      <c r="J85" s="72">
        <v>2.4300000000004922</v>
      </c>
      <c r="K85" s="70" t="s">
        <v>133</v>
      </c>
      <c r="L85" s="71">
        <v>2.4199999999999999E-2</v>
      </c>
      <c r="M85" s="71">
        <v>2.8600000000009836E-2</v>
      </c>
      <c r="N85" s="72">
        <v>48.058658000000008</v>
      </c>
      <c r="O85" s="78">
        <v>5585000</v>
      </c>
      <c r="P85" s="116" t="s">
        <v>3180</v>
      </c>
      <c r="Q85" s="72">
        <v>2684.0760847759998</v>
      </c>
      <c r="R85" s="73">
        <v>1.5869323074891035E-3</v>
      </c>
      <c r="S85" s="73">
        <f t="shared" si="1"/>
        <v>1.8193804639308076E-2</v>
      </c>
      <c r="T85" s="73">
        <f>Q85/'סכום נכסי הקרן'!$C$41</f>
        <v>1.3645293547608645E-3</v>
      </c>
    </row>
    <row r="86" spans="1:20">
      <c r="A86" s="69" t="s">
        <v>438</v>
      </c>
      <c r="B86" s="54" t="s">
        <v>439</v>
      </c>
      <c r="C86" s="70" t="s">
        <v>121</v>
      </c>
      <c r="D86" s="70" t="s">
        <v>27</v>
      </c>
      <c r="E86" s="54" t="s">
        <v>435</v>
      </c>
      <c r="F86" s="70" t="s">
        <v>258</v>
      </c>
      <c r="G86" s="54" t="s">
        <v>411</v>
      </c>
      <c r="H86" s="54" t="s">
        <v>131</v>
      </c>
      <c r="I86" s="116" t="s">
        <v>3180</v>
      </c>
      <c r="J86" s="72">
        <v>3.8199999999995145</v>
      </c>
      <c r="K86" s="70" t="s">
        <v>133</v>
      </c>
      <c r="L86" s="71">
        <v>2E-3</v>
      </c>
      <c r="M86" s="71">
        <v>3.0599999999996862E-2</v>
      </c>
      <c r="N86" s="72">
        <v>28.692192999999996</v>
      </c>
      <c r="O86" s="78">
        <v>4882000</v>
      </c>
      <c r="P86" s="116" t="s">
        <v>3180</v>
      </c>
      <c r="Q86" s="72">
        <v>1400.7528951240001</v>
      </c>
      <c r="R86" s="73">
        <v>2.5032448961786772E-3</v>
      </c>
      <c r="S86" s="73">
        <f t="shared" si="1"/>
        <v>9.4948964622804683E-3</v>
      </c>
      <c r="T86" s="73">
        <f>Q86/'סכום נכסי הקרן'!$C$41</f>
        <v>7.121141069749066E-4</v>
      </c>
    </row>
    <row r="87" spans="1:20">
      <c r="A87" s="69" t="s">
        <v>440</v>
      </c>
      <c r="B87" s="54" t="s">
        <v>441</v>
      </c>
      <c r="C87" s="70" t="s">
        <v>121</v>
      </c>
      <c r="D87" s="70" t="s">
        <v>27</v>
      </c>
      <c r="E87" s="54" t="s">
        <v>435</v>
      </c>
      <c r="F87" s="70" t="s">
        <v>258</v>
      </c>
      <c r="G87" s="54" t="s">
        <v>411</v>
      </c>
      <c r="H87" s="54" t="s">
        <v>131</v>
      </c>
      <c r="I87" s="116" t="s">
        <v>3180</v>
      </c>
      <c r="J87" s="72">
        <v>4.6200000000000605</v>
      </c>
      <c r="K87" s="70" t="s">
        <v>133</v>
      </c>
      <c r="L87" s="71">
        <v>3.1699999999999999E-2</v>
      </c>
      <c r="M87" s="71">
        <v>3.3200000000001589E-2</v>
      </c>
      <c r="N87" s="72">
        <v>38.937215999999999</v>
      </c>
      <c r="O87" s="78">
        <v>5151111</v>
      </c>
      <c r="P87" s="116" t="s">
        <v>3180</v>
      </c>
      <c r="Q87" s="72">
        <v>2005.6991813739999</v>
      </c>
      <c r="R87" s="73">
        <v>2.3053413854351688E-3</v>
      </c>
      <c r="S87" s="73">
        <f t="shared" si="1"/>
        <v>1.3595478637180317E-2</v>
      </c>
      <c r="T87" s="73">
        <f>Q87/'סכום נכסי הקרן'!$C$41</f>
        <v>1.0196564193272716E-3</v>
      </c>
    </row>
    <row r="88" spans="1:20">
      <c r="A88" s="69" t="s">
        <v>442</v>
      </c>
      <c r="B88" s="54" t="s">
        <v>443</v>
      </c>
      <c r="C88" s="70" t="s">
        <v>121</v>
      </c>
      <c r="D88" s="70" t="s">
        <v>27</v>
      </c>
      <c r="E88" s="54" t="s">
        <v>444</v>
      </c>
      <c r="F88" s="70" t="s">
        <v>330</v>
      </c>
      <c r="G88" s="54" t="s">
        <v>407</v>
      </c>
      <c r="H88" s="54" t="s">
        <v>266</v>
      </c>
      <c r="I88" s="116" t="s">
        <v>3180</v>
      </c>
      <c r="J88" s="72">
        <v>0.41000000000272979</v>
      </c>
      <c r="K88" s="70" t="s">
        <v>133</v>
      </c>
      <c r="L88" s="71">
        <v>3.85E-2</v>
      </c>
      <c r="M88" s="71">
        <v>3.4400000000046997E-2</v>
      </c>
      <c r="N88" s="72">
        <v>250268.806496</v>
      </c>
      <c r="O88" s="78">
        <v>115.64</v>
      </c>
      <c r="P88" s="116" t="s">
        <v>3180</v>
      </c>
      <c r="Q88" s="72">
        <v>289.41084768099995</v>
      </c>
      <c r="R88" s="73">
        <v>1.0010752259840001E-3</v>
      </c>
      <c r="S88" s="73">
        <f t="shared" si="1"/>
        <v>1.9617493159267475E-3</v>
      </c>
      <c r="T88" s="73">
        <f>Q88/'סכום נכסי הקרן'!$C$41</f>
        <v>1.47130552478324E-4</v>
      </c>
    </row>
    <row r="89" spans="1:20">
      <c r="A89" s="69" t="s">
        <v>445</v>
      </c>
      <c r="B89" s="54" t="s">
        <v>446</v>
      </c>
      <c r="C89" s="70" t="s">
        <v>121</v>
      </c>
      <c r="D89" s="70" t="s">
        <v>27</v>
      </c>
      <c r="E89" s="54" t="s">
        <v>333</v>
      </c>
      <c r="F89" s="70" t="s">
        <v>287</v>
      </c>
      <c r="G89" s="54" t="s">
        <v>411</v>
      </c>
      <c r="H89" s="54" t="s">
        <v>131</v>
      </c>
      <c r="I89" s="116" t="s">
        <v>3180</v>
      </c>
      <c r="J89" s="72">
        <v>3.9000000000026174</v>
      </c>
      <c r="K89" s="70" t="s">
        <v>133</v>
      </c>
      <c r="L89" s="71">
        <v>2.4E-2</v>
      </c>
      <c r="M89" s="71">
        <v>2.5600000000010469E-2</v>
      </c>
      <c r="N89" s="72">
        <v>778508.10673099989</v>
      </c>
      <c r="O89" s="78">
        <v>112.91</v>
      </c>
      <c r="P89" s="116" t="s">
        <v>3180</v>
      </c>
      <c r="Q89" s="72">
        <v>879.01349554299998</v>
      </c>
      <c r="R89" s="73">
        <v>7.2234525196990165E-4</v>
      </c>
      <c r="S89" s="73">
        <f t="shared" si="1"/>
        <v>5.958325810484358E-3</v>
      </c>
      <c r="T89" s="73">
        <f>Q89/'סכום נכסי הקרן'!$C$41</f>
        <v>4.4687247306533833E-4</v>
      </c>
    </row>
    <row r="90" spans="1:20">
      <c r="A90" s="69" t="s">
        <v>447</v>
      </c>
      <c r="B90" s="54" t="s">
        <v>448</v>
      </c>
      <c r="C90" s="70" t="s">
        <v>121</v>
      </c>
      <c r="D90" s="70" t="s">
        <v>27</v>
      </c>
      <c r="E90" s="54" t="s">
        <v>333</v>
      </c>
      <c r="F90" s="70" t="s">
        <v>287</v>
      </c>
      <c r="G90" s="54" t="s">
        <v>411</v>
      </c>
      <c r="H90" s="54" t="s">
        <v>131</v>
      </c>
      <c r="I90" s="116" t="s">
        <v>3180</v>
      </c>
      <c r="J90" s="72">
        <v>6.0600000000019554</v>
      </c>
      <c r="K90" s="70" t="s">
        <v>133</v>
      </c>
      <c r="L90" s="71">
        <v>1.4999999999999999E-2</v>
      </c>
      <c r="M90" s="71">
        <v>3.0800000000004348E-2</v>
      </c>
      <c r="N90" s="72">
        <v>469049.47011999995</v>
      </c>
      <c r="O90" s="78">
        <v>98.18</v>
      </c>
      <c r="P90" s="116" t="s">
        <v>3180</v>
      </c>
      <c r="Q90" s="72">
        <v>460.51278868499992</v>
      </c>
      <c r="R90" s="73">
        <v>1.7917977557139521E-3</v>
      </c>
      <c r="S90" s="73">
        <f t="shared" si="1"/>
        <v>3.121550748415941E-3</v>
      </c>
      <c r="T90" s="73">
        <f>Q90/'סכום נכסי הקרן'!$C$41</f>
        <v>2.3411527786698757E-4</v>
      </c>
    </row>
    <row r="91" spans="1:20">
      <c r="A91" s="69" t="s">
        <v>449</v>
      </c>
      <c r="B91" s="54" t="s">
        <v>450</v>
      </c>
      <c r="C91" s="70" t="s">
        <v>121</v>
      </c>
      <c r="D91" s="70" t="s">
        <v>27</v>
      </c>
      <c r="E91" s="54" t="s">
        <v>451</v>
      </c>
      <c r="F91" s="70" t="s">
        <v>330</v>
      </c>
      <c r="G91" s="54" t="s">
        <v>411</v>
      </c>
      <c r="H91" s="54" t="s">
        <v>131</v>
      </c>
      <c r="I91" s="116" t="s">
        <v>3180</v>
      </c>
      <c r="J91" s="72">
        <v>1.5399999999987437</v>
      </c>
      <c r="K91" s="70" t="s">
        <v>133</v>
      </c>
      <c r="L91" s="71">
        <v>2.4799999999999999E-2</v>
      </c>
      <c r="M91" s="71">
        <v>1.8299999999989151E-2</v>
      </c>
      <c r="N91" s="72">
        <v>307393.16061200004</v>
      </c>
      <c r="O91" s="78">
        <v>113.92</v>
      </c>
      <c r="P91" s="116" t="s">
        <v>3180</v>
      </c>
      <c r="Q91" s="72">
        <v>350.18229538599996</v>
      </c>
      <c r="R91" s="73">
        <v>7.2586344638267343E-4</v>
      </c>
      <c r="S91" s="73">
        <f t="shared" si="1"/>
        <v>2.3736839303976224E-3</v>
      </c>
      <c r="T91" s="73">
        <f>Q91/'סכום נכסי הקרן'!$C$41</f>
        <v>1.7802551286902685E-4</v>
      </c>
    </row>
    <row r="92" spans="1:20">
      <c r="A92" s="69" t="s">
        <v>452</v>
      </c>
      <c r="B92" s="54" t="s">
        <v>453</v>
      </c>
      <c r="C92" s="70" t="s">
        <v>121</v>
      </c>
      <c r="D92" s="70" t="s">
        <v>27</v>
      </c>
      <c r="E92" s="54" t="s">
        <v>454</v>
      </c>
      <c r="F92" s="70" t="s">
        <v>287</v>
      </c>
      <c r="G92" s="54" t="s">
        <v>407</v>
      </c>
      <c r="H92" s="54" t="s">
        <v>266</v>
      </c>
      <c r="I92" s="116" t="s">
        <v>3180</v>
      </c>
      <c r="J92" s="72">
        <v>1.9900000000015861</v>
      </c>
      <c r="K92" s="70" t="s">
        <v>133</v>
      </c>
      <c r="L92" s="71">
        <v>1.3999999999999999E-2</v>
      </c>
      <c r="M92" s="71">
        <v>2.6099999999996185E-2</v>
      </c>
      <c r="N92" s="72">
        <v>453852.99101499998</v>
      </c>
      <c r="O92" s="78">
        <v>109.74</v>
      </c>
      <c r="P92" s="116" t="s">
        <v>3180</v>
      </c>
      <c r="Q92" s="72">
        <v>498.05825247900003</v>
      </c>
      <c r="R92" s="73">
        <v>4.4998313604501287E-4</v>
      </c>
      <c r="S92" s="73">
        <f t="shared" si="1"/>
        <v>3.3760498057395193E-3</v>
      </c>
      <c r="T92" s="73">
        <f>Q92/'סכום נכסי הקרן'!$C$41</f>
        <v>2.532026233321963E-4</v>
      </c>
    </row>
    <row r="93" spans="1:20">
      <c r="A93" s="69" t="s">
        <v>455</v>
      </c>
      <c r="B93" s="54" t="s">
        <v>456</v>
      </c>
      <c r="C93" s="70" t="s">
        <v>121</v>
      </c>
      <c r="D93" s="70" t="s">
        <v>27</v>
      </c>
      <c r="E93" s="54" t="s">
        <v>257</v>
      </c>
      <c r="F93" s="70" t="s">
        <v>258</v>
      </c>
      <c r="G93" s="54" t="s">
        <v>411</v>
      </c>
      <c r="H93" s="54" t="s">
        <v>131</v>
      </c>
      <c r="I93" s="116" t="s">
        <v>3180</v>
      </c>
      <c r="J93" s="72">
        <v>2.4199999999982733</v>
      </c>
      <c r="K93" s="70" t="s">
        <v>133</v>
      </c>
      <c r="L93" s="71">
        <v>1.89E-2</v>
      </c>
      <c r="M93" s="71">
        <v>2.7599999999989976E-2</v>
      </c>
      <c r="N93" s="72">
        <v>19.550324</v>
      </c>
      <c r="O93" s="78">
        <v>5510000</v>
      </c>
      <c r="P93" s="116" t="s">
        <v>3180</v>
      </c>
      <c r="Q93" s="72">
        <v>1077.2227839829998</v>
      </c>
      <c r="R93" s="73">
        <v>2.4437905000000001E-3</v>
      </c>
      <c r="S93" s="73">
        <f t="shared" si="1"/>
        <v>7.301872326184033E-3</v>
      </c>
      <c r="T93" s="73">
        <f>Q93/'סכום נכסי הקרן'!$C$41</f>
        <v>5.4763801916766293E-4</v>
      </c>
    </row>
    <row r="94" spans="1:20">
      <c r="A94" s="69" t="s">
        <v>457</v>
      </c>
      <c r="B94" s="54" t="s">
        <v>458</v>
      </c>
      <c r="C94" s="70" t="s">
        <v>121</v>
      </c>
      <c r="D94" s="70" t="s">
        <v>27</v>
      </c>
      <c r="E94" s="54" t="s">
        <v>257</v>
      </c>
      <c r="F94" s="70" t="s">
        <v>258</v>
      </c>
      <c r="G94" s="54" t="s">
        <v>411</v>
      </c>
      <c r="H94" s="54" t="s">
        <v>131</v>
      </c>
      <c r="I94" s="116" t="s">
        <v>3180</v>
      </c>
      <c r="J94" s="72">
        <v>4.1299999999986703</v>
      </c>
      <c r="K94" s="70" t="s">
        <v>133</v>
      </c>
      <c r="L94" s="71">
        <v>3.3099999999999997E-2</v>
      </c>
      <c r="M94" s="71">
        <v>3.5999999999993516E-2</v>
      </c>
      <c r="N94" s="72">
        <v>29.611487</v>
      </c>
      <c r="O94" s="78">
        <v>5205991</v>
      </c>
      <c r="P94" s="116" t="s">
        <v>3180</v>
      </c>
      <c r="Q94" s="72">
        <v>1541.571286185</v>
      </c>
      <c r="R94" s="73">
        <v>2.1107339796136576E-3</v>
      </c>
      <c r="S94" s="73">
        <f t="shared" si="1"/>
        <v>1.0449423165572239E-2</v>
      </c>
      <c r="T94" s="73">
        <f>Q94/'סכום נכסי הקרן'!$C$41</f>
        <v>7.8370329529292896E-4</v>
      </c>
    </row>
    <row r="95" spans="1:20">
      <c r="A95" s="69" t="s">
        <v>459</v>
      </c>
      <c r="B95" s="54" t="s">
        <v>460</v>
      </c>
      <c r="C95" s="70" t="s">
        <v>121</v>
      </c>
      <c r="D95" s="70" t="s">
        <v>27</v>
      </c>
      <c r="E95" s="54" t="s">
        <v>257</v>
      </c>
      <c r="F95" s="70" t="s">
        <v>258</v>
      </c>
      <c r="G95" s="54" t="s">
        <v>411</v>
      </c>
      <c r="H95" s="54" t="s">
        <v>131</v>
      </c>
      <c r="I95" s="116" t="s">
        <v>3180</v>
      </c>
      <c r="J95" s="72">
        <v>5.0899999999981942</v>
      </c>
      <c r="K95" s="70" t="s">
        <v>133</v>
      </c>
      <c r="L95" s="71">
        <v>3.3599999999999998E-2</v>
      </c>
      <c r="M95" s="71">
        <v>3.3699999999995262E-2</v>
      </c>
      <c r="N95" s="72">
        <v>19.826111000000001</v>
      </c>
      <c r="O95" s="78">
        <v>4999400</v>
      </c>
      <c r="P95" s="116" t="s">
        <v>3180</v>
      </c>
      <c r="Q95" s="72">
        <v>991.18665093100003</v>
      </c>
      <c r="R95" s="73">
        <v>1.788069173881674E-3</v>
      </c>
      <c r="S95" s="73">
        <f t="shared" si="1"/>
        <v>6.7186829726675387E-3</v>
      </c>
      <c r="T95" s="73">
        <f>Q95/'סכום נכסי הקרן'!$C$41</f>
        <v>5.0389900976124274E-4</v>
      </c>
    </row>
    <row r="96" spans="1:20">
      <c r="A96" s="69" t="s">
        <v>461</v>
      </c>
      <c r="B96" s="54" t="s">
        <v>462</v>
      </c>
      <c r="C96" s="70" t="s">
        <v>121</v>
      </c>
      <c r="D96" s="70" t="s">
        <v>27</v>
      </c>
      <c r="E96" s="54" t="s">
        <v>257</v>
      </c>
      <c r="F96" s="70" t="s">
        <v>258</v>
      </c>
      <c r="G96" s="54" t="s">
        <v>411</v>
      </c>
      <c r="H96" s="54" t="s">
        <v>131</v>
      </c>
      <c r="I96" s="116" t="s">
        <v>3180</v>
      </c>
      <c r="J96" s="72">
        <v>0.98000000000028475</v>
      </c>
      <c r="K96" s="70" t="s">
        <v>133</v>
      </c>
      <c r="L96" s="71">
        <v>1.89E-2</v>
      </c>
      <c r="M96" s="71">
        <v>2.1800000000006734E-2</v>
      </c>
      <c r="N96" s="72">
        <v>28.212116999999999</v>
      </c>
      <c r="O96" s="78">
        <v>5475488</v>
      </c>
      <c r="P96" s="116" t="s">
        <v>3180</v>
      </c>
      <c r="Q96" s="72">
        <v>1544.7511105220001</v>
      </c>
      <c r="R96" s="73">
        <v>1.2942525461051473E-3</v>
      </c>
      <c r="S96" s="73">
        <f t="shared" si="1"/>
        <v>1.0470977361857075E-2</v>
      </c>
      <c r="T96" s="73">
        <f>Q96/'סכום נכסי הקרן'!$C$41</f>
        <v>7.8531985291416413E-4</v>
      </c>
    </row>
    <row r="97" spans="1:20">
      <c r="A97" s="69" t="s">
        <v>463</v>
      </c>
      <c r="B97" s="54" t="s">
        <v>464</v>
      </c>
      <c r="C97" s="70" t="s">
        <v>121</v>
      </c>
      <c r="D97" s="70" t="s">
        <v>27</v>
      </c>
      <c r="E97" s="54" t="s">
        <v>465</v>
      </c>
      <c r="F97" s="70" t="s">
        <v>287</v>
      </c>
      <c r="G97" s="54" t="s">
        <v>411</v>
      </c>
      <c r="H97" s="54" t="s">
        <v>131</v>
      </c>
      <c r="I97" s="116" t="s">
        <v>3180</v>
      </c>
      <c r="J97" s="72">
        <v>0.52000000000540414</v>
      </c>
      <c r="K97" s="70" t="s">
        <v>133</v>
      </c>
      <c r="L97" s="71">
        <v>2.75E-2</v>
      </c>
      <c r="M97" s="71">
        <v>3.1800000000179324E-2</v>
      </c>
      <c r="N97" s="72">
        <v>71496.662455999991</v>
      </c>
      <c r="O97" s="78">
        <v>113.88</v>
      </c>
      <c r="P97" s="116" t="s">
        <v>3180</v>
      </c>
      <c r="Q97" s="72">
        <v>81.420404802999997</v>
      </c>
      <c r="R97" s="73">
        <v>2.5859383021439663E-4</v>
      </c>
      <c r="S97" s="73">
        <f t="shared" si="1"/>
        <v>5.5190199228752075E-4</v>
      </c>
      <c r="T97" s="73">
        <f>Q97/'סכום נכסי הקרן'!$C$41</f>
        <v>4.1392467620558492E-5</v>
      </c>
    </row>
    <row r="98" spans="1:20">
      <c r="A98" s="69" t="s">
        <v>466</v>
      </c>
      <c r="B98" s="54" t="s">
        <v>467</v>
      </c>
      <c r="C98" s="70" t="s">
        <v>121</v>
      </c>
      <c r="D98" s="70" t="s">
        <v>27</v>
      </c>
      <c r="E98" s="54" t="s">
        <v>465</v>
      </c>
      <c r="F98" s="70" t="s">
        <v>287</v>
      </c>
      <c r="G98" s="54" t="s">
        <v>411</v>
      </c>
      <c r="H98" s="54" t="s">
        <v>131</v>
      </c>
      <c r="I98" s="116" t="s">
        <v>3180</v>
      </c>
      <c r="J98" s="72">
        <v>3.6300000000006998</v>
      </c>
      <c r="K98" s="70" t="s">
        <v>133</v>
      </c>
      <c r="L98" s="71">
        <v>1.9599999999999999E-2</v>
      </c>
      <c r="M98" s="71">
        <v>2.6499999999992321E-2</v>
      </c>
      <c r="N98" s="72">
        <v>533494.43572100007</v>
      </c>
      <c r="O98" s="78">
        <v>109.84</v>
      </c>
      <c r="P98" s="116" t="s">
        <v>3180</v>
      </c>
      <c r="Q98" s="72">
        <v>585.99027709300003</v>
      </c>
      <c r="R98" s="73">
        <v>5.0758643575816846E-4</v>
      </c>
      <c r="S98" s="73">
        <f t="shared" si="1"/>
        <v>3.9720903153361237E-3</v>
      </c>
      <c r="T98" s="73">
        <f>Q98/'סכום נכסי הקרן'!$C$41</f>
        <v>2.9790546521134942E-4</v>
      </c>
    </row>
    <row r="99" spans="1:20">
      <c r="A99" s="69" t="s">
        <v>468</v>
      </c>
      <c r="B99" s="54" t="s">
        <v>469</v>
      </c>
      <c r="C99" s="70" t="s">
        <v>121</v>
      </c>
      <c r="D99" s="70" t="s">
        <v>27</v>
      </c>
      <c r="E99" s="54" t="s">
        <v>465</v>
      </c>
      <c r="F99" s="70" t="s">
        <v>287</v>
      </c>
      <c r="G99" s="54" t="s">
        <v>411</v>
      </c>
      <c r="H99" s="54" t="s">
        <v>131</v>
      </c>
      <c r="I99" s="116" t="s">
        <v>3180</v>
      </c>
      <c r="J99" s="72">
        <v>5.8299999999979839</v>
      </c>
      <c r="K99" s="70" t="s">
        <v>133</v>
      </c>
      <c r="L99" s="71">
        <v>1.5800000000000002E-2</v>
      </c>
      <c r="M99" s="71">
        <v>3.059999999998984E-2</v>
      </c>
      <c r="N99" s="72">
        <v>1224641.0152040001</v>
      </c>
      <c r="O99" s="78">
        <v>102.86</v>
      </c>
      <c r="P99" s="116" t="s">
        <v>3180</v>
      </c>
      <c r="Q99" s="72">
        <v>1259.665697038</v>
      </c>
      <c r="R99" s="73">
        <v>1.0314070941459233E-3</v>
      </c>
      <c r="S99" s="73">
        <f t="shared" si="1"/>
        <v>8.53854767111039E-3</v>
      </c>
      <c r="T99" s="73">
        <f>Q99/'סכום נכסי הקרן'!$C$41</f>
        <v>6.4038826266622165E-4</v>
      </c>
    </row>
    <row r="100" spans="1:20">
      <c r="A100" s="69" t="s">
        <v>470</v>
      </c>
      <c r="B100" s="54" t="s">
        <v>471</v>
      </c>
      <c r="C100" s="70" t="s">
        <v>121</v>
      </c>
      <c r="D100" s="70" t="s">
        <v>27</v>
      </c>
      <c r="E100" s="54" t="s">
        <v>472</v>
      </c>
      <c r="F100" s="70" t="s">
        <v>330</v>
      </c>
      <c r="G100" s="54" t="s">
        <v>411</v>
      </c>
      <c r="H100" s="54" t="s">
        <v>131</v>
      </c>
      <c r="I100" s="116" t="s">
        <v>3180</v>
      </c>
      <c r="J100" s="72">
        <v>2.749999999994396</v>
      </c>
      <c r="K100" s="70" t="s">
        <v>133</v>
      </c>
      <c r="L100" s="71">
        <v>2.2499999999999999E-2</v>
      </c>
      <c r="M100" s="71">
        <v>2.0599999999921542E-2</v>
      </c>
      <c r="N100" s="72">
        <v>156665.612585</v>
      </c>
      <c r="O100" s="78">
        <v>113.9</v>
      </c>
      <c r="P100" s="116" t="s">
        <v>3180</v>
      </c>
      <c r="Q100" s="72">
        <v>178.44214094</v>
      </c>
      <c r="R100" s="73">
        <v>3.8293677316099986E-4</v>
      </c>
      <c r="S100" s="73">
        <f t="shared" si="1"/>
        <v>1.2095564168603582E-3</v>
      </c>
      <c r="T100" s="73">
        <f>Q100/'סכום נכסי הקרן'!$C$41</f>
        <v>9.0716332826804315E-5</v>
      </c>
    </row>
    <row r="101" spans="1:20">
      <c r="A101" s="69" t="s">
        <v>473</v>
      </c>
      <c r="B101" s="54" t="s">
        <v>474</v>
      </c>
      <c r="C101" s="70" t="s">
        <v>121</v>
      </c>
      <c r="D101" s="70" t="s">
        <v>27</v>
      </c>
      <c r="E101" s="54" t="s">
        <v>388</v>
      </c>
      <c r="F101" s="70" t="s">
        <v>287</v>
      </c>
      <c r="G101" s="54" t="s">
        <v>407</v>
      </c>
      <c r="H101" s="54" t="s">
        <v>266</v>
      </c>
      <c r="I101" s="116" t="s">
        <v>3180</v>
      </c>
      <c r="J101" s="72">
        <v>1.9400000000010087</v>
      </c>
      <c r="K101" s="70" t="s">
        <v>133</v>
      </c>
      <c r="L101" s="71">
        <v>2.1499999999999998E-2</v>
      </c>
      <c r="M101" s="71">
        <v>2.700000000001062E-2</v>
      </c>
      <c r="N101" s="72">
        <v>1345149.8726609999</v>
      </c>
      <c r="O101" s="78">
        <v>112.03</v>
      </c>
      <c r="P101" s="116" t="s">
        <v>3180</v>
      </c>
      <c r="Q101" s="72">
        <v>1506.9713679920001</v>
      </c>
      <c r="R101" s="73">
        <v>6.8584633729570682E-4</v>
      </c>
      <c r="S101" s="73">
        <f t="shared" si="1"/>
        <v>1.0214890264023729E-2</v>
      </c>
      <c r="T101" s="73">
        <f>Q101/'סכום נכסי הקרן'!$C$41</f>
        <v>7.6611340493383615E-4</v>
      </c>
    </row>
    <row r="102" spans="1:20">
      <c r="A102" s="69" t="s">
        <v>475</v>
      </c>
      <c r="B102" s="54" t="s">
        <v>476</v>
      </c>
      <c r="C102" s="70" t="s">
        <v>121</v>
      </c>
      <c r="D102" s="70" t="s">
        <v>27</v>
      </c>
      <c r="E102" s="54" t="s">
        <v>388</v>
      </c>
      <c r="F102" s="70" t="s">
        <v>287</v>
      </c>
      <c r="G102" s="54" t="s">
        <v>407</v>
      </c>
      <c r="H102" s="54" t="s">
        <v>266</v>
      </c>
      <c r="I102" s="116" t="s">
        <v>3180</v>
      </c>
      <c r="J102" s="72">
        <v>7</v>
      </c>
      <c r="K102" s="70" t="s">
        <v>133</v>
      </c>
      <c r="L102" s="71">
        <v>1.15E-2</v>
      </c>
      <c r="M102" s="71">
        <v>3.4999999999999996E-2</v>
      </c>
      <c r="N102" s="72">
        <v>864509.61349999998</v>
      </c>
      <c r="O102" s="78">
        <v>94.63</v>
      </c>
      <c r="P102" s="116" t="s">
        <v>3180</v>
      </c>
      <c r="Q102" s="72">
        <v>818.08544627000003</v>
      </c>
      <c r="R102" s="73">
        <v>1.880341290655607E-3</v>
      </c>
      <c r="S102" s="73">
        <f t="shared" si="1"/>
        <v>5.5453296842513681E-3</v>
      </c>
      <c r="T102" s="73">
        <f>Q102/'סכום נכסי הקרן'!$C$41</f>
        <v>4.1589789964214754E-4</v>
      </c>
    </row>
    <row r="103" spans="1:20">
      <c r="A103" s="69" t="s">
        <v>477</v>
      </c>
      <c r="B103" s="54" t="s">
        <v>478</v>
      </c>
      <c r="C103" s="70" t="s">
        <v>121</v>
      </c>
      <c r="D103" s="70" t="s">
        <v>27</v>
      </c>
      <c r="E103" s="54" t="s">
        <v>479</v>
      </c>
      <c r="F103" s="70" t="s">
        <v>129</v>
      </c>
      <c r="G103" s="54" t="s">
        <v>480</v>
      </c>
      <c r="H103" s="54" t="s">
        <v>266</v>
      </c>
      <c r="I103" s="116" t="s">
        <v>3180</v>
      </c>
      <c r="J103" s="72">
        <v>1.5099999999904286</v>
      </c>
      <c r="K103" s="70" t="s">
        <v>133</v>
      </c>
      <c r="L103" s="71">
        <v>1.8500000000000003E-2</v>
      </c>
      <c r="M103" s="71">
        <v>2.969999999991901E-2</v>
      </c>
      <c r="N103" s="72">
        <v>75199.140511999998</v>
      </c>
      <c r="O103" s="78">
        <v>108.37</v>
      </c>
      <c r="P103" s="116" t="s">
        <v>3180</v>
      </c>
      <c r="Q103" s="72">
        <v>81.493310477999998</v>
      </c>
      <c r="R103" s="73">
        <v>1.0451462185930927E-4</v>
      </c>
      <c r="S103" s="73">
        <f t="shared" si="1"/>
        <v>5.5239617783448436E-4</v>
      </c>
      <c r="T103" s="73">
        <f>Q103/'סכום נכסי הקרן'!$C$41</f>
        <v>4.142953137379202E-5</v>
      </c>
    </row>
    <row r="104" spans="1:20">
      <c r="A104" s="69" t="s">
        <v>481</v>
      </c>
      <c r="B104" s="54" t="s">
        <v>482</v>
      </c>
      <c r="C104" s="70" t="s">
        <v>121</v>
      </c>
      <c r="D104" s="70" t="s">
        <v>27</v>
      </c>
      <c r="E104" s="54" t="s">
        <v>479</v>
      </c>
      <c r="F104" s="70" t="s">
        <v>129</v>
      </c>
      <c r="G104" s="54" t="s">
        <v>480</v>
      </c>
      <c r="H104" s="54" t="s">
        <v>266</v>
      </c>
      <c r="I104" s="116" t="s">
        <v>3180</v>
      </c>
      <c r="J104" s="72">
        <v>2.1500000000006265</v>
      </c>
      <c r="K104" s="70" t="s">
        <v>133</v>
      </c>
      <c r="L104" s="71">
        <v>3.2000000000000001E-2</v>
      </c>
      <c r="M104" s="71">
        <v>3.2099999999999136E-2</v>
      </c>
      <c r="N104" s="72">
        <v>998371.24316499988</v>
      </c>
      <c r="O104" s="78">
        <v>103.92</v>
      </c>
      <c r="P104" s="116" t="s">
        <v>3180</v>
      </c>
      <c r="Q104" s="72">
        <v>1037.507421629</v>
      </c>
      <c r="R104" s="73">
        <v>1.8242388154622578E-3</v>
      </c>
      <c r="S104" s="73">
        <f t="shared" si="1"/>
        <v>7.0326647772824139E-3</v>
      </c>
      <c r="T104" s="73">
        <f>Q104/'סכום נכסי הקרן'!$C$41</f>
        <v>5.2744754167919792E-4</v>
      </c>
    </row>
    <row r="105" spans="1:20">
      <c r="A105" s="69" t="s">
        <v>483</v>
      </c>
      <c r="B105" s="54" t="s">
        <v>484</v>
      </c>
      <c r="C105" s="70" t="s">
        <v>121</v>
      </c>
      <c r="D105" s="70" t="s">
        <v>27</v>
      </c>
      <c r="E105" s="54" t="s">
        <v>485</v>
      </c>
      <c r="F105" s="70" t="s">
        <v>129</v>
      </c>
      <c r="G105" s="54" t="s">
        <v>480</v>
      </c>
      <c r="H105" s="54" t="s">
        <v>266</v>
      </c>
      <c r="I105" s="116" t="s">
        <v>3180</v>
      </c>
      <c r="J105" s="72">
        <v>0.25</v>
      </c>
      <c r="K105" s="70" t="s">
        <v>133</v>
      </c>
      <c r="L105" s="71">
        <v>3.15E-2</v>
      </c>
      <c r="M105" s="71">
        <v>6.4800000000165919E-2</v>
      </c>
      <c r="N105" s="72">
        <v>268825.410195</v>
      </c>
      <c r="O105" s="78">
        <v>111.21</v>
      </c>
      <c r="P105" s="116" t="s">
        <v>3180</v>
      </c>
      <c r="Q105" s="72">
        <v>298.96072794799994</v>
      </c>
      <c r="R105" s="73">
        <v>1.9825910605468706E-3</v>
      </c>
      <c r="S105" s="73">
        <f t="shared" si="1"/>
        <v>2.026482449570789E-3</v>
      </c>
      <c r="T105" s="73">
        <f>Q105/'סכום נכסי הקרן'!$C$41</f>
        <v>1.5198551617800636E-4</v>
      </c>
    </row>
    <row r="106" spans="1:20">
      <c r="A106" s="69" t="s">
        <v>486</v>
      </c>
      <c r="B106" s="54" t="s">
        <v>487</v>
      </c>
      <c r="C106" s="70" t="s">
        <v>121</v>
      </c>
      <c r="D106" s="70" t="s">
        <v>27</v>
      </c>
      <c r="E106" s="54" t="s">
        <v>485</v>
      </c>
      <c r="F106" s="70" t="s">
        <v>129</v>
      </c>
      <c r="G106" s="54" t="s">
        <v>480</v>
      </c>
      <c r="H106" s="54" t="s">
        <v>266</v>
      </c>
      <c r="I106" s="116" t="s">
        <v>3180</v>
      </c>
      <c r="J106" s="72">
        <v>2.580000000001005</v>
      </c>
      <c r="K106" s="70" t="s">
        <v>133</v>
      </c>
      <c r="L106" s="71">
        <v>0.01</v>
      </c>
      <c r="M106" s="71">
        <v>3.6300000000001137E-2</v>
      </c>
      <c r="N106" s="72">
        <v>609509.88572999998</v>
      </c>
      <c r="O106" s="78">
        <v>101.24</v>
      </c>
      <c r="P106" s="116" t="s">
        <v>3180</v>
      </c>
      <c r="Q106" s="72">
        <v>617.06779321099998</v>
      </c>
      <c r="R106" s="73">
        <v>1.6505716266871032E-3</v>
      </c>
      <c r="S106" s="73">
        <f t="shared" si="1"/>
        <v>4.1827468835805466E-3</v>
      </c>
      <c r="T106" s="73">
        <f>Q106/'סכום נכסי הקרן'!$C$41</f>
        <v>3.1370463843769403E-4</v>
      </c>
    </row>
    <row r="107" spans="1:20">
      <c r="A107" s="69" t="s">
        <v>488</v>
      </c>
      <c r="B107" s="54" t="s">
        <v>489</v>
      </c>
      <c r="C107" s="70" t="s">
        <v>121</v>
      </c>
      <c r="D107" s="70" t="s">
        <v>27</v>
      </c>
      <c r="E107" s="54" t="s">
        <v>485</v>
      </c>
      <c r="F107" s="70" t="s">
        <v>129</v>
      </c>
      <c r="G107" s="54" t="s">
        <v>480</v>
      </c>
      <c r="H107" s="54" t="s">
        <v>266</v>
      </c>
      <c r="I107" s="116" t="s">
        <v>3180</v>
      </c>
      <c r="J107" s="72">
        <v>3.1699999999996797</v>
      </c>
      <c r="K107" s="70" t="s">
        <v>133</v>
      </c>
      <c r="L107" s="71">
        <v>3.2300000000000002E-2</v>
      </c>
      <c r="M107" s="71">
        <v>3.7499999999992727E-2</v>
      </c>
      <c r="N107" s="72">
        <v>670714.77984800003</v>
      </c>
      <c r="O107" s="78">
        <v>102.58</v>
      </c>
      <c r="P107" s="116" t="s">
        <v>3180</v>
      </c>
      <c r="Q107" s="72">
        <v>688.01922536600011</v>
      </c>
      <c r="R107" s="73">
        <v>1.4867663198168484E-3</v>
      </c>
      <c r="S107" s="73">
        <f t="shared" si="1"/>
        <v>4.6636857447510654E-3</v>
      </c>
      <c r="T107" s="73">
        <f>Q107/'סכום נכסי הקרן'!$C$41</f>
        <v>3.4977489460030997E-4</v>
      </c>
    </row>
    <row r="108" spans="1:20">
      <c r="A108" s="69" t="s">
        <v>490</v>
      </c>
      <c r="B108" s="54" t="s">
        <v>491</v>
      </c>
      <c r="C108" s="70" t="s">
        <v>121</v>
      </c>
      <c r="D108" s="70" t="s">
        <v>27</v>
      </c>
      <c r="E108" s="54" t="s">
        <v>492</v>
      </c>
      <c r="F108" s="70" t="s">
        <v>493</v>
      </c>
      <c r="G108" s="54" t="s">
        <v>480</v>
      </c>
      <c r="H108" s="54" t="s">
        <v>266</v>
      </c>
      <c r="I108" s="116" t="s">
        <v>3180</v>
      </c>
      <c r="J108" s="72">
        <v>4.6800000000009172</v>
      </c>
      <c r="K108" s="70" t="s">
        <v>133</v>
      </c>
      <c r="L108" s="71">
        <v>0.03</v>
      </c>
      <c r="M108" s="71">
        <v>3.8399999999991843E-2</v>
      </c>
      <c r="N108" s="72">
        <v>403724.76965999999</v>
      </c>
      <c r="O108" s="78">
        <v>97.18</v>
      </c>
      <c r="P108" s="116" t="s">
        <v>3180</v>
      </c>
      <c r="Q108" s="72">
        <v>392.339753723</v>
      </c>
      <c r="R108" s="73">
        <v>1.4421626098791186E-3</v>
      </c>
      <c r="S108" s="73">
        <f t="shared" si="1"/>
        <v>2.6594450403093629E-3</v>
      </c>
      <c r="T108" s="73">
        <f>Q108/'סכום נכסי הקרן'!$C$41</f>
        <v>1.9945750198037334E-4</v>
      </c>
    </row>
    <row r="109" spans="1:20">
      <c r="A109" s="69" t="s">
        <v>494</v>
      </c>
      <c r="B109" s="54" t="s">
        <v>495</v>
      </c>
      <c r="C109" s="70" t="s">
        <v>121</v>
      </c>
      <c r="D109" s="70" t="s">
        <v>27</v>
      </c>
      <c r="E109" s="54" t="s">
        <v>496</v>
      </c>
      <c r="F109" s="70" t="s">
        <v>287</v>
      </c>
      <c r="G109" s="54" t="s">
        <v>497</v>
      </c>
      <c r="H109" s="54" t="s">
        <v>131</v>
      </c>
      <c r="I109" s="116" t="s">
        <v>3180</v>
      </c>
      <c r="J109" s="72">
        <v>1.8900000000032302</v>
      </c>
      <c r="K109" s="70" t="s">
        <v>133</v>
      </c>
      <c r="L109" s="71">
        <v>2.5000000000000001E-2</v>
      </c>
      <c r="M109" s="71">
        <v>2.6400000000009659E-2</v>
      </c>
      <c r="N109" s="72">
        <v>294483.87201700005</v>
      </c>
      <c r="O109" s="78">
        <v>112.49</v>
      </c>
      <c r="P109" s="116" t="s">
        <v>3180</v>
      </c>
      <c r="Q109" s="72">
        <v>331.26490693699998</v>
      </c>
      <c r="R109" s="73">
        <v>8.9164929702395079E-4</v>
      </c>
      <c r="S109" s="73">
        <f t="shared" si="1"/>
        <v>2.2454538583519066E-3</v>
      </c>
      <c r="T109" s="73">
        <f>Q109/'סכום נכסי הקרן'!$C$41</f>
        <v>1.6840829970562698E-4</v>
      </c>
    </row>
    <row r="110" spans="1:20">
      <c r="A110" s="69" t="s">
        <v>498</v>
      </c>
      <c r="B110" s="54" t="s">
        <v>499</v>
      </c>
      <c r="C110" s="70" t="s">
        <v>121</v>
      </c>
      <c r="D110" s="70" t="s">
        <v>27</v>
      </c>
      <c r="E110" s="54" t="s">
        <v>496</v>
      </c>
      <c r="F110" s="70" t="s">
        <v>287</v>
      </c>
      <c r="G110" s="54" t="s">
        <v>497</v>
      </c>
      <c r="H110" s="54" t="s">
        <v>131</v>
      </c>
      <c r="I110" s="116" t="s">
        <v>3180</v>
      </c>
      <c r="J110" s="72">
        <v>5.2899999999951577</v>
      </c>
      <c r="K110" s="70" t="s">
        <v>133</v>
      </c>
      <c r="L110" s="71">
        <v>1.9E-2</v>
      </c>
      <c r="M110" s="71">
        <v>3.4499999999956107E-2</v>
      </c>
      <c r="N110" s="72">
        <v>341485.11618100002</v>
      </c>
      <c r="O110" s="78">
        <v>103.41</v>
      </c>
      <c r="P110" s="116" t="s">
        <v>3180</v>
      </c>
      <c r="Q110" s="72">
        <v>353.12975659900002</v>
      </c>
      <c r="R110" s="73">
        <v>1.2427641857461211E-3</v>
      </c>
      <c r="S110" s="73">
        <f t="shared" si="1"/>
        <v>2.3936630710022513E-3</v>
      </c>
      <c r="T110" s="73">
        <f>Q110/'סכום נכסי הקרן'!$C$41</f>
        <v>1.7952394183308259E-4</v>
      </c>
    </row>
    <row r="111" spans="1:20">
      <c r="A111" s="69" t="s">
        <v>500</v>
      </c>
      <c r="B111" s="54" t="s">
        <v>501</v>
      </c>
      <c r="C111" s="70" t="s">
        <v>121</v>
      </c>
      <c r="D111" s="70" t="s">
        <v>27</v>
      </c>
      <c r="E111" s="54" t="s">
        <v>496</v>
      </c>
      <c r="F111" s="70" t="s">
        <v>287</v>
      </c>
      <c r="G111" s="54" t="s">
        <v>497</v>
      </c>
      <c r="H111" s="54" t="s">
        <v>131</v>
      </c>
      <c r="I111" s="116" t="s">
        <v>3180</v>
      </c>
      <c r="J111" s="72">
        <v>7.1199999999930821</v>
      </c>
      <c r="K111" s="70" t="s">
        <v>133</v>
      </c>
      <c r="L111" s="71">
        <v>3.9000000000000003E-3</v>
      </c>
      <c r="M111" s="71">
        <v>3.7499999999967969E-2</v>
      </c>
      <c r="N111" s="72">
        <v>366364.03649800003</v>
      </c>
      <c r="O111" s="78">
        <v>85.22</v>
      </c>
      <c r="P111" s="116" t="s">
        <v>3180</v>
      </c>
      <c r="Q111" s="72">
        <v>312.21543336799999</v>
      </c>
      <c r="R111" s="73">
        <v>1.6652910749909093E-3</v>
      </c>
      <c r="S111" s="73">
        <f t="shared" si="1"/>
        <v>2.1163284574134407E-3</v>
      </c>
      <c r="T111" s="73">
        <f>Q111/'סכום נכסי הקרן'!$C$41</f>
        <v>1.5872393717019945E-4</v>
      </c>
    </row>
    <row r="112" spans="1:20">
      <c r="A112" s="69" t="s">
        <v>502</v>
      </c>
      <c r="B112" s="54" t="s">
        <v>503</v>
      </c>
      <c r="C112" s="70" t="s">
        <v>121</v>
      </c>
      <c r="D112" s="70" t="s">
        <v>27</v>
      </c>
      <c r="E112" s="54" t="s">
        <v>504</v>
      </c>
      <c r="F112" s="70" t="s">
        <v>493</v>
      </c>
      <c r="G112" s="54" t="s">
        <v>480</v>
      </c>
      <c r="H112" s="54" t="s">
        <v>266</v>
      </c>
      <c r="I112" s="116" t="s">
        <v>3180</v>
      </c>
      <c r="J112" s="72">
        <v>4.8399999999995655</v>
      </c>
      <c r="K112" s="70" t="s">
        <v>133</v>
      </c>
      <c r="L112" s="71">
        <v>7.4999999999999997E-3</v>
      </c>
      <c r="M112" s="71">
        <v>4.1700000000001694E-2</v>
      </c>
      <c r="N112" s="72">
        <v>703317.28903999995</v>
      </c>
      <c r="O112" s="78">
        <v>91.87</v>
      </c>
      <c r="P112" s="116" t="s">
        <v>3180</v>
      </c>
      <c r="Q112" s="72">
        <v>646.13755941700003</v>
      </c>
      <c r="R112" s="73">
        <v>6.7125864730343523E-4</v>
      </c>
      <c r="S112" s="73">
        <f t="shared" si="1"/>
        <v>4.3797940724669459E-3</v>
      </c>
      <c r="T112" s="73">
        <f>Q112/'סכום נכסי הקרן'!$C$41</f>
        <v>3.2848311269522714E-4</v>
      </c>
    </row>
    <row r="113" spans="1:20">
      <c r="A113" s="69" t="s">
        <v>505</v>
      </c>
      <c r="B113" s="54" t="s">
        <v>506</v>
      </c>
      <c r="C113" s="70" t="s">
        <v>121</v>
      </c>
      <c r="D113" s="70" t="s">
        <v>27</v>
      </c>
      <c r="E113" s="54" t="s">
        <v>454</v>
      </c>
      <c r="F113" s="70" t="s">
        <v>287</v>
      </c>
      <c r="G113" s="54" t="s">
        <v>480</v>
      </c>
      <c r="H113" s="54" t="s">
        <v>266</v>
      </c>
      <c r="I113" s="116" t="s">
        <v>3180</v>
      </c>
      <c r="J113" s="72">
        <v>1.4699999999937692</v>
      </c>
      <c r="K113" s="70" t="s">
        <v>133</v>
      </c>
      <c r="L113" s="71">
        <v>2.0499999999999997E-2</v>
      </c>
      <c r="M113" s="71">
        <v>2.829999999996087E-2</v>
      </c>
      <c r="N113" s="72">
        <v>61822.811388000002</v>
      </c>
      <c r="O113" s="78">
        <v>111.63</v>
      </c>
      <c r="P113" s="116" t="s">
        <v>3180</v>
      </c>
      <c r="Q113" s="72">
        <v>69.012808369000012</v>
      </c>
      <c r="R113" s="73">
        <v>1.6709021485062294E-4</v>
      </c>
      <c r="S113" s="73">
        <f t="shared" si="1"/>
        <v>4.6779804797537195E-4</v>
      </c>
      <c r="T113" s="73">
        <f>Q113/'סכום נכסי הקרן'!$C$41</f>
        <v>3.5084699501670703E-5</v>
      </c>
    </row>
    <row r="114" spans="1:20">
      <c r="A114" s="69" t="s">
        <v>507</v>
      </c>
      <c r="B114" s="54" t="s">
        <v>508</v>
      </c>
      <c r="C114" s="70" t="s">
        <v>121</v>
      </c>
      <c r="D114" s="70" t="s">
        <v>27</v>
      </c>
      <c r="E114" s="54" t="s">
        <v>454</v>
      </c>
      <c r="F114" s="70" t="s">
        <v>287</v>
      </c>
      <c r="G114" s="54" t="s">
        <v>480</v>
      </c>
      <c r="H114" s="54" t="s">
        <v>266</v>
      </c>
      <c r="I114" s="116" t="s">
        <v>3180</v>
      </c>
      <c r="J114" s="72">
        <v>2.2999999999997414</v>
      </c>
      <c r="K114" s="70" t="s">
        <v>133</v>
      </c>
      <c r="L114" s="71">
        <v>2.0499999999999997E-2</v>
      </c>
      <c r="M114" s="71">
        <v>2.9899999999960517E-2</v>
      </c>
      <c r="N114" s="72">
        <v>348213.85810999997</v>
      </c>
      <c r="O114" s="78">
        <v>111.3</v>
      </c>
      <c r="P114" s="116" t="s">
        <v>3180</v>
      </c>
      <c r="Q114" s="72">
        <v>387.56204874700006</v>
      </c>
      <c r="R114" s="73">
        <v>3.9516809601914771E-4</v>
      </c>
      <c r="S114" s="73">
        <f t="shared" si="1"/>
        <v>2.627059732213729E-3</v>
      </c>
      <c r="T114" s="73">
        <f>Q114/'סכום נכסי הקרן'!$C$41</f>
        <v>1.9702861454118473E-4</v>
      </c>
    </row>
    <row r="115" spans="1:20">
      <c r="A115" s="69" t="s">
        <v>509</v>
      </c>
      <c r="B115" s="54" t="s">
        <v>510</v>
      </c>
      <c r="C115" s="70" t="s">
        <v>121</v>
      </c>
      <c r="D115" s="70" t="s">
        <v>27</v>
      </c>
      <c r="E115" s="54" t="s">
        <v>454</v>
      </c>
      <c r="F115" s="70" t="s">
        <v>287</v>
      </c>
      <c r="G115" s="54" t="s">
        <v>480</v>
      </c>
      <c r="H115" s="54" t="s">
        <v>266</v>
      </c>
      <c r="I115" s="116" t="s">
        <v>3180</v>
      </c>
      <c r="J115" s="72">
        <v>5.0199999999974612</v>
      </c>
      <c r="K115" s="70" t="s">
        <v>133</v>
      </c>
      <c r="L115" s="71">
        <v>8.3999999999999995E-3</v>
      </c>
      <c r="M115" s="71">
        <v>3.3999999999978846E-2</v>
      </c>
      <c r="N115" s="72">
        <v>961419.95553399995</v>
      </c>
      <c r="O115" s="78">
        <v>98.31</v>
      </c>
      <c r="P115" s="116" t="s">
        <v>3180</v>
      </c>
      <c r="Q115" s="72">
        <v>945.17198231999998</v>
      </c>
      <c r="R115" s="73">
        <v>1.4195958507997042E-3</v>
      </c>
      <c r="S115" s="73">
        <f t="shared" si="1"/>
        <v>6.4067760576588667E-3</v>
      </c>
      <c r="T115" s="73">
        <f>Q115/'סכום נכסי הקרן'!$C$41</f>
        <v>4.8050609388026729E-4</v>
      </c>
    </row>
    <row r="116" spans="1:20">
      <c r="A116" s="69" t="s">
        <v>511</v>
      </c>
      <c r="B116" s="54" t="s">
        <v>512</v>
      </c>
      <c r="C116" s="70" t="s">
        <v>121</v>
      </c>
      <c r="D116" s="70" t="s">
        <v>27</v>
      </c>
      <c r="E116" s="54" t="s">
        <v>454</v>
      </c>
      <c r="F116" s="70" t="s">
        <v>287</v>
      </c>
      <c r="G116" s="54" t="s">
        <v>480</v>
      </c>
      <c r="H116" s="54" t="s">
        <v>266</v>
      </c>
      <c r="I116" s="116" t="s">
        <v>3180</v>
      </c>
      <c r="J116" s="72">
        <v>6.0299999999898892</v>
      </c>
      <c r="K116" s="70" t="s">
        <v>133</v>
      </c>
      <c r="L116" s="71">
        <v>5.0000000000000001E-3</v>
      </c>
      <c r="M116" s="71">
        <v>3.4499999999978014E-2</v>
      </c>
      <c r="N116" s="72">
        <v>123478.60434400002</v>
      </c>
      <c r="O116" s="78">
        <v>92.12</v>
      </c>
      <c r="P116" s="116" t="s">
        <v>3180</v>
      </c>
      <c r="Q116" s="72">
        <v>113.748486605</v>
      </c>
      <c r="R116" s="73">
        <v>7.0453562397867434E-4</v>
      </c>
      <c r="S116" s="73">
        <f t="shared" si="1"/>
        <v>7.7103542446004599E-4</v>
      </c>
      <c r="T116" s="73">
        <f>Q116/'סכום נכסי הקרן'!$C$41</f>
        <v>5.7827402849162835E-5</v>
      </c>
    </row>
    <row r="117" spans="1:20">
      <c r="A117" s="69" t="s">
        <v>513</v>
      </c>
      <c r="B117" s="54" t="s">
        <v>514</v>
      </c>
      <c r="C117" s="70" t="s">
        <v>121</v>
      </c>
      <c r="D117" s="70" t="s">
        <v>27</v>
      </c>
      <c r="E117" s="54" t="s">
        <v>454</v>
      </c>
      <c r="F117" s="70" t="s">
        <v>287</v>
      </c>
      <c r="G117" s="54" t="s">
        <v>480</v>
      </c>
      <c r="H117" s="54" t="s">
        <v>266</v>
      </c>
      <c r="I117" s="116" t="s">
        <v>3180</v>
      </c>
      <c r="J117" s="72">
        <v>5.9300000000040054</v>
      </c>
      <c r="K117" s="70" t="s">
        <v>133</v>
      </c>
      <c r="L117" s="71">
        <v>9.7000000000000003E-3</v>
      </c>
      <c r="M117" s="71">
        <v>3.8400000000029473E-2</v>
      </c>
      <c r="N117" s="72">
        <v>568899.45765</v>
      </c>
      <c r="O117" s="78">
        <v>93.04</v>
      </c>
      <c r="P117" s="116" t="s">
        <v>3180</v>
      </c>
      <c r="Q117" s="72">
        <v>529.30406341599996</v>
      </c>
      <c r="R117" s="73">
        <v>1.4019795251402844E-3</v>
      </c>
      <c r="S117" s="73">
        <f t="shared" si="1"/>
        <v>3.5878471475544308E-3</v>
      </c>
      <c r="T117" s="73">
        <f>Q117/'סכום נכסי הקרן'!$C$41</f>
        <v>2.6908735420054747E-4</v>
      </c>
    </row>
    <row r="118" spans="1:20">
      <c r="A118" s="69" t="s">
        <v>515</v>
      </c>
      <c r="B118" s="54" t="s">
        <v>516</v>
      </c>
      <c r="C118" s="70" t="s">
        <v>121</v>
      </c>
      <c r="D118" s="70" t="s">
        <v>27</v>
      </c>
      <c r="E118" s="54" t="s">
        <v>517</v>
      </c>
      <c r="F118" s="70" t="s">
        <v>518</v>
      </c>
      <c r="G118" s="54" t="s">
        <v>497</v>
      </c>
      <c r="H118" s="54" t="s">
        <v>131</v>
      </c>
      <c r="I118" s="116" t="s">
        <v>3180</v>
      </c>
      <c r="J118" s="72">
        <v>1.2900000000002667</v>
      </c>
      <c r="K118" s="70" t="s">
        <v>133</v>
      </c>
      <c r="L118" s="71">
        <v>1.8500000000000003E-2</v>
      </c>
      <c r="M118" s="71">
        <v>2.0500000000008893E-2</v>
      </c>
      <c r="N118" s="72">
        <v>404500.120757</v>
      </c>
      <c r="O118" s="78">
        <v>111.15</v>
      </c>
      <c r="P118" s="116" t="s">
        <v>3180</v>
      </c>
      <c r="Q118" s="72">
        <v>449.60188717200003</v>
      </c>
      <c r="R118" s="73">
        <v>8.4369289328591686E-4</v>
      </c>
      <c r="S118" s="73">
        <f t="shared" si="1"/>
        <v>3.047592036257147E-3</v>
      </c>
      <c r="T118" s="73">
        <f>Q118/'סכום נכסי הקרן'!$C$41</f>
        <v>2.2856839881767941E-4</v>
      </c>
    </row>
    <row r="119" spans="1:20">
      <c r="A119" s="69" t="s">
        <v>519</v>
      </c>
      <c r="B119" s="54" t="s">
        <v>520</v>
      </c>
      <c r="C119" s="70" t="s">
        <v>121</v>
      </c>
      <c r="D119" s="70" t="s">
        <v>27</v>
      </c>
      <c r="E119" s="54" t="s">
        <v>517</v>
      </c>
      <c r="F119" s="70" t="s">
        <v>518</v>
      </c>
      <c r="G119" s="54" t="s">
        <v>497</v>
      </c>
      <c r="H119" s="54" t="s">
        <v>131</v>
      </c>
      <c r="I119" s="116" t="s">
        <v>3180</v>
      </c>
      <c r="J119" s="72">
        <v>0.8900000000004481</v>
      </c>
      <c r="K119" s="70" t="s">
        <v>133</v>
      </c>
      <c r="L119" s="71">
        <v>0.01</v>
      </c>
      <c r="M119" s="71">
        <v>2.9499999999993688E-2</v>
      </c>
      <c r="N119" s="72">
        <v>799668.39892399998</v>
      </c>
      <c r="O119" s="78">
        <v>108.89</v>
      </c>
      <c r="P119" s="116" t="s">
        <v>3180</v>
      </c>
      <c r="Q119" s="72">
        <v>870.758894349</v>
      </c>
      <c r="R119" s="73">
        <v>1.0384127697608734E-3</v>
      </c>
      <c r="S119" s="73">
        <f t="shared" si="1"/>
        <v>5.9023726270590196E-3</v>
      </c>
      <c r="T119" s="73">
        <f>Q119/'סכום נכסי הקרן'!$C$41</f>
        <v>4.4267600273987173E-4</v>
      </c>
    </row>
    <row r="120" spans="1:20">
      <c r="A120" s="69" t="s">
        <v>521</v>
      </c>
      <c r="B120" s="54" t="s">
        <v>522</v>
      </c>
      <c r="C120" s="70" t="s">
        <v>121</v>
      </c>
      <c r="D120" s="70" t="s">
        <v>27</v>
      </c>
      <c r="E120" s="54" t="s">
        <v>517</v>
      </c>
      <c r="F120" s="70" t="s">
        <v>518</v>
      </c>
      <c r="G120" s="54" t="s">
        <v>497</v>
      </c>
      <c r="H120" s="54" t="s">
        <v>131</v>
      </c>
      <c r="I120" s="116" t="s">
        <v>3180</v>
      </c>
      <c r="J120" s="72">
        <v>3.680000000000279</v>
      </c>
      <c r="K120" s="70" t="s">
        <v>133</v>
      </c>
      <c r="L120" s="71">
        <v>0.01</v>
      </c>
      <c r="M120" s="71">
        <v>4.1000000000001549E-2</v>
      </c>
      <c r="N120" s="72">
        <v>1325185.9433239999</v>
      </c>
      <c r="O120" s="78">
        <v>97.46</v>
      </c>
      <c r="P120" s="116" t="s">
        <v>3180</v>
      </c>
      <c r="Q120" s="72">
        <v>1291.526138448</v>
      </c>
      <c r="R120" s="73">
        <v>1.1191900593754698E-3</v>
      </c>
      <c r="S120" s="73">
        <f t="shared" si="1"/>
        <v>8.7545112386200781E-3</v>
      </c>
      <c r="T120" s="73">
        <f>Q120/'סכום נכסי הקרן'!$C$41</f>
        <v>6.5658545908929241E-4</v>
      </c>
    </row>
    <row r="121" spans="1:20">
      <c r="A121" s="69" t="s">
        <v>523</v>
      </c>
      <c r="B121" s="54" t="s">
        <v>524</v>
      </c>
      <c r="C121" s="70" t="s">
        <v>121</v>
      </c>
      <c r="D121" s="70" t="s">
        <v>27</v>
      </c>
      <c r="E121" s="54" t="s">
        <v>517</v>
      </c>
      <c r="F121" s="70" t="s">
        <v>518</v>
      </c>
      <c r="G121" s="54" t="s">
        <v>497</v>
      </c>
      <c r="H121" s="54" t="s">
        <v>131</v>
      </c>
      <c r="I121" s="116" t="s">
        <v>3180</v>
      </c>
      <c r="J121" s="72">
        <v>2.3400000000001793</v>
      </c>
      <c r="K121" s="70" t="s">
        <v>133</v>
      </c>
      <c r="L121" s="71">
        <v>3.5400000000000001E-2</v>
      </c>
      <c r="M121" s="71">
        <v>3.7300000000013316E-2</v>
      </c>
      <c r="N121" s="72">
        <v>1286011.905</v>
      </c>
      <c r="O121" s="78">
        <v>103.99</v>
      </c>
      <c r="P121" s="116" t="s">
        <v>3180</v>
      </c>
      <c r="Q121" s="72">
        <v>1337.323775114</v>
      </c>
      <c r="R121" s="73">
        <v>1.1512984709178969E-3</v>
      </c>
      <c r="S121" s="73">
        <f t="shared" si="1"/>
        <v>9.0649470191738746E-3</v>
      </c>
      <c r="T121" s="73">
        <f>Q121/'סכום נכסי הקרן'!$C$41</f>
        <v>6.7986804037075592E-4</v>
      </c>
    </row>
    <row r="122" spans="1:20">
      <c r="A122" s="69" t="s">
        <v>525</v>
      </c>
      <c r="B122" s="54" t="s">
        <v>526</v>
      </c>
      <c r="C122" s="70" t="s">
        <v>121</v>
      </c>
      <c r="D122" s="70" t="s">
        <v>27</v>
      </c>
      <c r="E122" s="54" t="s">
        <v>527</v>
      </c>
      <c r="F122" s="70" t="s">
        <v>287</v>
      </c>
      <c r="G122" s="54" t="s">
        <v>497</v>
      </c>
      <c r="H122" s="54" t="s">
        <v>131</v>
      </c>
      <c r="I122" s="116" t="s">
        <v>3180</v>
      </c>
      <c r="J122" s="72">
        <v>3.4900000000007925</v>
      </c>
      <c r="K122" s="70" t="s">
        <v>133</v>
      </c>
      <c r="L122" s="71">
        <v>2.75E-2</v>
      </c>
      <c r="M122" s="71">
        <v>2.5600000000007107E-2</v>
      </c>
      <c r="N122" s="72">
        <v>656565.91035099991</v>
      </c>
      <c r="O122" s="78">
        <v>111.53</v>
      </c>
      <c r="P122" s="116" t="s">
        <v>3180</v>
      </c>
      <c r="Q122" s="72">
        <v>732.26796705799995</v>
      </c>
      <c r="R122" s="73">
        <v>1.361050722758671E-3</v>
      </c>
      <c r="S122" s="73">
        <f t="shared" si="1"/>
        <v>4.9636224590810674E-3</v>
      </c>
      <c r="T122" s="73">
        <f>Q122/'סכום נכסי הקרן'!$C$41</f>
        <v>3.722700493734667E-4</v>
      </c>
    </row>
    <row r="123" spans="1:20">
      <c r="A123" s="69" t="s">
        <v>528</v>
      </c>
      <c r="B123" s="54" t="s">
        <v>529</v>
      </c>
      <c r="C123" s="70" t="s">
        <v>121</v>
      </c>
      <c r="D123" s="70" t="s">
        <v>27</v>
      </c>
      <c r="E123" s="54" t="s">
        <v>527</v>
      </c>
      <c r="F123" s="70" t="s">
        <v>287</v>
      </c>
      <c r="G123" s="54" t="s">
        <v>497</v>
      </c>
      <c r="H123" s="54" t="s">
        <v>131</v>
      </c>
      <c r="I123" s="116" t="s">
        <v>3180</v>
      </c>
      <c r="J123" s="72">
        <v>4.9500000000036843</v>
      </c>
      <c r="K123" s="70" t="s">
        <v>133</v>
      </c>
      <c r="L123" s="71">
        <v>8.5000000000000006E-3</v>
      </c>
      <c r="M123" s="71">
        <v>2.9900000000022485E-2</v>
      </c>
      <c r="N123" s="72">
        <v>534832.43055000005</v>
      </c>
      <c r="O123" s="78">
        <v>98.97</v>
      </c>
      <c r="P123" s="116" t="s">
        <v>3180</v>
      </c>
      <c r="Q123" s="72">
        <v>529.32363991900002</v>
      </c>
      <c r="R123" s="73">
        <v>8.5122380759497713E-4</v>
      </c>
      <c r="S123" s="73">
        <f t="shared" si="1"/>
        <v>3.5879798453840954E-3</v>
      </c>
      <c r="T123" s="73">
        <f>Q123/'סכום נכסי הקרן'!$C$41</f>
        <v>2.6909730649406053E-4</v>
      </c>
    </row>
    <row r="124" spans="1:20">
      <c r="A124" s="69" t="s">
        <v>530</v>
      </c>
      <c r="B124" s="54" t="s">
        <v>531</v>
      </c>
      <c r="C124" s="70" t="s">
        <v>121</v>
      </c>
      <c r="D124" s="70" t="s">
        <v>27</v>
      </c>
      <c r="E124" s="54" t="s">
        <v>527</v>
      </c>
      <c r="F124" s="70" t="s">
        <v>287</v>
      </c>
      <c r="G124" s="54" t="s">
        <v>497</v>
      </c>
      <c r="H124" s="54" t="s">
        <v>131</v>
      </c>
      <c r="I124" s="116" t="s">
        <v>3180</v>
      </c>
      <c r="J124" s="72">
        <v>6.4200000000067323</v>
      </c>
      <c r="K124" s="70" t="s">
        <v>133</v>
      </c>
      <c r="L124" s="71">
        <v>3.1800000000000002E-2</v>
      </c>
      <c r="M124" s="71">
        <v>3.2500000000027444E-2</v>
      </c>
      <c r="N124" s="72">
        <v>534342.09495299996</v>
      </c>
      <c r="O124" s="78">
        <v>102.29</v>
      </c>
      <c r="P124" s="116" t="s">
        <v>3180</v>
      </c>
      <c r="Q124" s="72">
        <v>546.57852834599998</v>
      </c>
      <c r="R124" s="73">
        <v>1.5503500414989887E-3</v>
      </c>
      <c r="S124" s="73">
        <f t="shared" si="1"/>
        <v>3.704940788069181E-3</v>
      </c>
      <c r="T124" s="73">
        <f>Q124/'סכום נכסי הקרן'!$C$41</f>
        <v>2.7786933866755605E-4</v>
      </c>
    </row>
    <row r="125" spans="1:20">
      <c r="A125" s="69" t="s">
        <v>532</v>
      </c>
      <c r="B125" s="54" t="s">
        <v>533</v>
      </c>
      <c r="C125" s="70" t="s">
        <v>121</v>
      </c>
      <c r="D125" s="70" t="s">
        <v>27</v>
      </c>
      <c r="E125" s="54" t="s">
        <v>534</v>
      </c>
      <c r="F125" s="70" t="s">
        <v>156</v>
      </c>
      <c r="G125" s="54" t="s">
        <v>480</v>
      </c>
      <c r="H125" s="54" t="s">
        <v>266</v>
      </c>
      <c r="I125" s="116" t="s">
        <v>3180</v>
      </c>
      <c r="J125" s="72">
        <v>0.51000000000155399</v>
      </c>
      <c r="K125" s="70" t="s">
        <v>133</v>
      </c>
      <c r="L125" s="71">
        <v>1.9799999999999998E-2</v>
      </c>
      <c r="M125" s="71">
        <v>3.7499999999999999E-2</v>
      </c>
      <c r="N125" s="72">
        <v>138364.73077699999</v>
      </c>
      <c r="O125" s="78">
        <v>110.52</v>
      </c>
      <c r="P125" s="72">
        <v>1.5274881849999999</v>
      </c>
      <c r="Q125" s="72">
        <v>154.44819477599998</v>
      </c>
      <c r="R125" s="73">
        <v>9.1065500865178232E-4</v>
      </c>
      <c r="S125" s="73">
        <f t="shared" si="1"/>
        <v>1.0469152862642695E-3</v>
      </c>
      <c r="T125" s="73">
        <f>Q125/'סכום נכסי הקרן'!$C$41</f>
        <v>7.8518301607409047E-5</v>
      </c>
    </row>
    <row r="126" spans="1:20">
      <c r="A126" s="69" t="s">
        <v>535</v>
      </c>
      <c r="B126" s="54" t="s">
        <v>536</v>
      </c>
      <c r="C126" s="70" t="s">
        <v>121</v>
      </c>
      <c r="D126" s="70" t="s">
        <v>27</v>
      </c>
      <c r="E126" s="54" t="s">
        <v>537</v>
      </c>
      <c r="F126" s="70" t="s">
        <v>270</v>
      </c>
      <c r="G126" s="54" t="s">
        <v>480</v>
      </c>
      <c r="H126" s="54" t="s">
        <v>266</v>
      </c>
      <c r="I126" s="116" t="s">
        <v>3180</v>
      </c>
      <c r="J126" s="72">
        <v>2.82000000000173</v>
      </c>
      <c r="K126" s="70" t="s">
        <v>133</v>
      </c>
      <c r="L126" s="71">
        <v>1.9400000000000001E-2</v>
      </c>
      <c r="M126" s="71">
        <v>2.1399999999602196E-2</v>
      </c>
      <c r="N126" s="72">
        <v>10333.579820999999</v>
      </c>
      <c r="O126" s="78">
        <v>111.9</v>
      </c>
      <c r="P126" s="116" t="s">
        <v>3180</v>
      </c>
      <c r="Q126" s="72">
        <v>11.563275688999997</v>
      </c>
      <c r="R126" s="73">
        <v>3.4301928714819149E-5</v>
      </c>
      <c r="S126" s="73">
        <f t="shared" si="1"/>
        <v>7.8380780660203885E-5</v>
      </c>
      <c r="T126" s="73">
        <f>Q126/'סכום נכסי הקרן'!$C$41</f>
        <v>5.8785327302485725E-6</v>
      </c>
    </row>
    <row r="127" spans="1:20">
      <c r="A127" s="69" t="s">
        <v>538</v>
      </c>
      <c r="B127" s="54" t="s">
        <v>539</v>
      </c>
      <c r="C127" s="70" t="s">
        <v>121</v>
      </c>
      <c r="D127" s="70" t="s">
        <v>27</v>
      </c>
      <c r="E127" s="54" t="s">
        <v>537</v>
      </c>
      <c r="F127" s="70" t="s">
        <v>270</v>
      </c>
      <c r="G127" s="54" t="s">
        <v>480</v>
      </c>
      <c r="H127" s="54" t="s">
        <v>266</v>
      </c>
      <c r="I127" s="116" t="s">
        <v>3180</v>
      </c>
      <c r="J127" s="72">
        <v>3.8099999999995902</v>
      </c>
      <c r="K127" s="70" t="s">
        <v>133</v>
      </c>
      <c r="L127" s="71">
        <v>1.23E-2</v>
      </c>
      <c r="M127" s="71">
        <v>2.3299999999991435E-2</v>
      </c>
      <c r="N127" s="72">
        <v>748510.54881299997</v>
      </c>
      <c r="O127" s="78">
        <v>107.66</v>
      </c>
      <c r="P127" s="116" t="s">
        <v>3180</v>
      </c>
      <c r="Q127" s="72">
        <v>805.8464581930001</v>
      </c>
      <c r="R127" s="73">
        <v>6.7137561253550549E-4</v>
      </c>
      <c r="S127" s="73">
        <f t="shared" si="1"/>
        <v>5.4623686388030829E-3</v>
      </c>
      <c r="T127" s="73">
        <f>Q127/'סכום נכסי הקרן'!$C$41</f>
        <v>4.0967584856156934E-4</v>
      </c>
    </row>
    <row r="128" spans="1:20">
      <c r="A128" s="69" t="s">
        <v>540</v>
      </c>
      <c r="B128" s="54" t="s">
        <v>541</v>
      </c>
      <c r="C128" s="70" t="s">
        <v>121</v>
      </c>
      <c r="D128" s="70" t="s">
        <v>27</v>
      </c>
      <c r="E128" s="54" t="s">
        <v>542</v>
      </c>
      <c r="F128" s="70" t="s">
        <v>543</v>
      </c>
      <c r="G128" s="54" t="s">
        <v>544</v>
      </c>
      <c r="H128" s="54" t="s">
        <v>131</v>
      </c>
      <c r="I128" s="116" t="s">
        <v>3180</v>
      </c>
      <c r="J128" s="72">
        <v>2.1900000000008992</v>
      </c>
      <c r="K128" s="70" t="s">
        <v>133</v>
      </c>
      <c r="L128" s="71">
        <v>2.5699999999999997E-2</v>
      </c>
      <c r="M128" s="71">
        <v>3.2400000000006347E-2</v>
      </c>
      <c r="N128" s="72">
        <v>847975.99754400004</v>
      </c>
      <c r="O128" s="78">
        <v>111.45</v>
      </c>
      <c r="P128" s="116" t="s">
        <v>3180</v>
      </c>
      <c r="Q128" s="72">
        <v>945.06922988500003</v>
      </c>
      <c r="R128" s="73">
        <v>6.6123425326565781E-4</v>
      </c>
      <c r="S128" s="73">
        <f t="shared" si="1"/>
        <v>6.4060795581299575E-3</v>
      </c>
      <c r="T128" s="73">
        <f>Q128/'סכום נכסי הקרן'!$C$41</f>
        <v>4.804538566450317E-4</v>
      </c>
    </row>
    <row r="129" spans="1:20">
      <c r="A129" s="69" t="s">
        <v>545</v>
      </c>
      <c r="B129" s="54" t="s">
        <v>546</v>
      </c>
      <c r="C129" s="70" t="s">
        <v>121</v>
      </c>
      <c r="D129" s="70" t="s">
        <v>27</v>
      </c>
      <c r="E129" s="54" t="s">
        <v>542</v>
      </c>
      <c r="F129" s="70" t="s">
        <v>543</v>
      </c>
      <c r="G129" s="54" t="s">
        <v>544</v>
      </c>
      <c r="H129" s="54" t="s">
        <v>131</v>
      </c>
      <c r="I129" s="116" t="s">
        <v>3180</v>
      </c>
      <c r="J129" s="72">
        <v>4.0200000000001195</v>
      </c>
      <c r="K129" s="70" t="s">
        <v>133</v>
      </c>
      <c r="L129" s="71">
        <v>0.04</v>
      </c>
      <c r="M129" s="71">
        <v>3.5100000000010595E-2</v>
      </c>
      <c r="N129" s="72">
        <v>481404.23627200001</v>
      </c>
      <c r="O129" s="78">
        <v>103.87</v>
      </c>
      <c r="P129" s="116" t="s">
        <v>3180</v>
      </c>
      <c r="Q129" s="72">
        <v>500.03455259700002</v>
      </c>
      <c r="R129" s="73">
        <v>1.5209811925474474E-3</v>
      </c>
      <c r="S129" s="73">
        <f t="shared" si="1"/>
        <v>3.3894460050721228E-3</v>
      </c>
      <c r="T129" s="73">
        <f>Q129/'סכום נכסי הקרן'!$C$41</f>
        <v>2.5420733386932455E-4</v>
      </c>
    </row>
    <row r="130" spans="1:20">
      <c r="A130" s="69" t="s">
        <v>547</v>
      </c>
      <c r="B130" s="54" t="s">
        <v>548</v>
      </c>
      <c r="C130" s="70" t="s">
        <v>121</v>
      </c>
      <c r="D130" s="70" t="s">
        <v>27</v>
      </c>
      <c r="E130" s="54" t="s">
        <v>542</v>
      </c>
      <c r="F130" s="70" t="s">
        <v>543</v>
      </c>
      <c r="G130" s="54" t="s">
        <v>544</v>
      </c>
      <c r="H130" s="54" t="s">
        <v>131</v>
      </c>
      <c r="I130" s="116" t="s">
        <v>3180</v>
      </c>
      <c r="J130" s="72">
        <v>0.98999999999888932</v>
      </c>
      <c r="K130" s="70" t="s">
        <v>133</v>
      </c>
      <c r="L130" s="71">
        <v>1.2199999999999999E-2</v>
      </c>
      <c r="M130" s="71">
        <v>2.8299999999959274E-2</v>
      </c>
      <c r="N130" s="72">
        <v>123119.98374600001</v>
      </c>
      <c r="O130" s="78">
        <v>109.7</v>
      </c>
      <c r="P130" s="116" t="s">
        <v>3180</v>
      </c>
      <c r="Q130" s="72">
        <v>135.06261668500002</v>
      </c>
      <c r="R130" s="73">
        <v>2.676521385782609E-4</v>
      </c>
      <c r="S130" s="73">
        <f t="shared" si="1"/>
        <v>9.1551162650656249E-4</v>
      </c>
      <c r="T130" s="73">
        <f>Q130/'סכום נכסי הקרן'!$C$41</f>
        <v>6.8663070411015414E-5</v>
      </c>
    </row>
    <row r="131" spans="1:20">
      <c r="A131" s="69" t="s">
        <v>549</v>
      </c>
      <c r="B131" s="54" t="s">
        <v>550</v>
      </c>
      <c r="C131" s="70" t="s">
        <v>121</v>
      </c>
      <c r="D131" s="70" t="s">
        <v>27</v>
      </c>
      <c r="E131" s="54" t="s">
        <v>542</v>
      </c>
      <c r="F131" s="70" t="s">
        <v>543</v>
      </c>
      <c r="G131" s="54" t="s">
        <v>544</v>
      </c>
      <c r="H131" s="54" t="s">
        <v>131</v>
      </c>
      <c r="I131" s="116" t="s">
        <v>3180</v>
      </c>
      <c r="J131" s="72">
        <v>4.8600000000004</v>
      </c>
      <c r="K131" s="70" t="s">
        <v>133</v>
      </c>
      <c r="L131" s="71">
        <v>1.09E-2</v>
      </c>
      <c r="M131" s="71">
        <v>3.6500000000022501E-2</v>
      </c>
      <c r="N131" s="72">
        <v>411108.96704999998</v>
      </c>
      <c r="O131" s="78">
        <v>97.27</v>
      </c>
      <c r="P131" s="116" t="s">
        <v>3180</v>
      </c>
      <c r="Q131" s="72">
        <v>399.88569349400001</v>
      </c>
      <c r="R131" s="73">
        <v>7.3583660353752304E-4</v>
      </c>
      <c r="S131" s="73">
        <f t="shared" si="1"/>
        <v>2.7105946164306437E-3</v>
      </c>
      <c r="T131" s="73">
        <f>Q131/'סכום נכסי הקרן'!$C$41</f>
        <v>2.0329370334038296E-4</v>
      </c>
    </row>
    <row r="132" spans="1:20">
      <c r="A132" s="69" t="s">
        <v>551</v>
      </c>
      <c r="B132" s="54" t="s">
        <v>552</v>
      </c>
      <c r="C132" s="70" t="s">
        <v>121</v>
      </c>
      <c r="D132" s="70" t="s">
        <v>27</v>
      </c>
      <c r="E132" s="54" t="s">
        <v>542</v>
      </c>
      <c r="F132" s="70" t="s">
        <v>543</v>
      </c>
      <c r="G132" s="54" t="s">
        <v>544</v>
      </c>
      <c r="H132" s="54" t="s">
        <v>131</v>
      </c>
      <c r="I132" s="116" t="s">
        <v>3180</v>
      </c>
      <c r="J132" s="72">
        <v>5.8100000000024821</v>
      </c>
      <c r="K132" s="70" t="s">
        <v>133</v>
      </c>
      <c r="L132" s="71">
        <v>1.54E-2</v>
      </c>
      <c r="M132" s="71">
        <v>3.8400000000019398E-2</v>
      </c>
      <c r="N132" s="72">
        <v>367506.95742600004</v>
      </c>
      <c r="O132" s="78">
        <v>95.41</v>
      </c>
      <c r="P132" s="116" t="s">
        <v>3180</v>
      </c>
      <c r="Q132" s="72">
        <v>350.63838357299994</v>
      </c>
      <c r="R132" s="73">
        <v>1.0500198783600001E-3</v>
      </c>
      <c r="S132" s="73">
        <f t="shared" si="1"/>
        <v>2.3767754893216186E-3</v>
      </c>
      <c r="T132" s="73">
        <f>Q132/'סכום נכסי הקרן'!$C$41</f>
        <v>1.7825737876994192E-4</v>
      </c>
    </row>
    <row r="133" spans="1:20">
      <c r="A133" s="69" t="s">
        <v>553</v>
      </c>
      <c r="B133" s="54" t="s">
        <v>554</v>
      </c>
      <c r="C133" s="70" t="s">
        <v>121</v>
      </c>
      <c r="D133" s="70" t="s">
        <v>27</v>
      </c>
      <c r="E133" s="54" t="s">
        <v>555</v>
      </c>
      <c r="F133" s="70" t="s">
        <v>556</v>
      </c>
      <c r="G133" s="54" t="s">
        <v>557</v>
      </c>
      <c r="H133" s="54" t="s">
        <v>266</v>
      </c>
      <c r="I133" s="116" t="s">
        <v>3180</v>
      </c>
      <c r="J133" s="72">
        <v>4.0000000000011084</v>
      </c>
      <c r="K133" s="70" t="s">
        <v>133</v>
      </c>
      <c r="L133" s="71">
        <v>7.4999999999999997E-3</v>
      </c>
      <c r="M133" s="71">
        <v>3.4100000000009303E-2</v>
      </c>
      <c r="N133" s="72">
        <v>1842014.8626550001</v>
      </c>
      <c r="O133" s="78">
        <v>97.97</v>
      </c>
      <c r="P133" s="116" t="s">
        <v>3180</v>
      </c>
      <c r="Q133" s="72">
        <v>1804.6219623520001</v>
      </c>
      <c r="R133" s="73">
        <v>1.1969226357914668E-3</v>
      </c>
      <c r="S133" s="73">
        <f t="shared" si="1"/>
        <v>1.2232492073180981E-2</v>
      </c>
      <c r="T133" s="73">
        <f>Q133/'סכום נכסי הקרן'!$C$41</f>
        <v>9.1743287600618256E-4</v>
      </c>
    </row>
    <row r="134" spans="1:20">
      <c r="A134" s="69" t="s">
        <v>558</v>
      </c>
      <c r="B134" s="54" t="s">
        <v>559</v>
      </c>
      <c r="C134" s="70" t="s">
        <v>121</v>
      </c>
      <c r="D134" s="70" t="s">
        <v>27</v>
      </c>
      <c r="E134" s="54" t="s">
        <v>555</v>
      </c>
      <c r="F134" s="70" t="s">
        <v>556</v>
      </c>
      <c r="G134" s="54" t="s">
        <v>557</v>
      </c>
      <c r="H134" s="54" t="s">
        <v>266</v>
      </c>
      <c r="I134" s="116" t="s">
        <v>3180</v>
      </c>
      <c r="J134" s="72">
        <v>6.1100000000038293</v>
      </c>
      <c r="K134" s="70" t="s">
        <v>133</v>
      </c>
      <c r="L134" s="71">
        <v>4.0800000000000003E-2</v>
      </c>
      <c r="M134" s="71">
        <v>3.8900000000026254E-2</v>
      </c>
      <c r="N134" s="72">
        <v>455862.18134400004</v>
      </c>
      <c r="O134" s="78">
        <v>101.94</v>
      </c>
      <c r="P134" s="116" t="s">
        <v>3180</v>
      </c>
      <c r="Q134" s="72">
        <v>464.70590990199997</v>
      </c>
      <c r="R134" s="73">
        <v>1.3024633752685714E-3</v>
      </c>
      <c r="S134" s="73">
        <f t="shared" si="1"/>
        <v>3.1499735001716549E-3</v>
      </c>
      <c r="T134" s="73">
        <f>Q134/'סכום נכסי הקרן'!$C$41</f>
        <v>2.3624697488598047E-4</v>
      </c>
    </row>
    <row r="135" spans="1:20">
      <c r="A135" s="69" t="s">
        <v>560</v>
      </c>
      <c r="B135" s="54" t="s">
        <v>561</v>
      </c>
      <c r="C135" s="70" t="s">
        <v>121</v>
      </c>
      <c r="D135" s="70" t="s">
        <v>27</v>
      </c>
      <c r="E135" s="54" t="s">
        <v>562</v>
      </c>
      <c r="F135" s="70" t="s">
        <v>543</v>
      </c>
      <c r="G135" s="54" t="s">
        <v>544</v>
      </c>
      <c r="H135" s="54" t="s">
        <v>131</v>
      </c>
      <c r="I135" s="116" t="s">
        <v>3180</v>
      </c>
      <c r="J135" s="72">
        <v>3.0700000000003911</v>
      </c>
      <c r="K135" s="70" t="s">
        <v>133</v>
      </c>
      <c r="L135" s="71">
        <v>1.3300000000000001E-2</v>
      </c>
      <c r="M135" s="71">
        <v>2.9700000000016945E-2</v>
      </c>
      <c r="N135" s="72">
        <v>432232.74969600001</v>
      </c>
      <c r="O135" s="78">
        <v>106.5</v>
      </c>
      <c r="P135" s="116" t="s">
        <v>3180</v>
      </c>
      <c r="Q135" s="72">
        <v>460.32789742600005</v>
      </c>
      <c r="R135" s="73">
        <v>1.0757410395619712E-3</v>
      </c>
      <c r="S135" s="73">
        <f t="shared" si="1"/>
        <v>3.1202974771451157E-3</v>
      </c>
      <c r="T135" s="73">
        <f>Q135/'סכום נכסי הקרן'!$C$41</f>
        <v>2.3402128293451341E-4</v>
      </c>
    </row>
    <row r="136" spans="1:20">
      <c r="A136" s="69" t="s">
        <v>563</v>
      </c>
      <c r="B136" s="54" t="s">
        <v>564</v>
      </c>
      <c r="C136" s="70" t="s">
        <v>121</v>
      </c>
      <c r="D136" s="70" t="s">
        <v>27</v>
      </c>
      <c r="E136" s="54" t="s">
        <v>565</v>
      </c>
      <c r="F136" s="70" t="s">
        <v>287</v>
      </c>
      <c r="G136" s="54" t="s">
        <v>557</v>
      </c>
      <c r="H136" s="54" t="s">
        <v>266</v>
      </c>
      <c r="I136" s="116" t="s">
        <v>3180</v>
      </c>
      <c r="J136" s="72">
        <v>3.4999999999600981</v>
      </c>
      <c r="K136" s="70" t="s">
        <v>133</v>
      </c>
      <c r="L136" s="71">
        <v>1.8000000000000002E-2</v>
      </c>
      <c r="M136" s="71">
        <v>2.7999999999680787E-2</v>
      </c>
      <c r="N136" s="72">
        <v>46124.642943999999</v>
      </c>
      <c r="O136" s="78">
        <v>108.67</v>
      </c>
      <c r="P136" s="116" t="s">
        <v>3180</v>
      </c>
      <c r="Q136" s="72">
        <v>50.12364954200001</v>
      </c>
      <c r="R136" s="73">
        <v>5.8480165383923308E-5</v>
      </c>
      <c r="S136" s="73">
        <f t="shared" si="1"/>
        <v>3.3975932826524102E-4</v>
      </c>
      <c r="T136" s="73">
        <f>Q136/'סכום נכסי הקרן'!$C$41</f>
        <v>2.548183770040666E-5</v>
      </c>
    </row>
    <row r="137" spans="1:20">
      <c r="A137" s="69" t="s">
        <v>566</v>
      </c>
      <c r="B137" s="54" t="s">
        <v>567</v>
      </c>
      <c r="C137" s="70" t="s">
        <v>121</v>
      </c>
      <c r="D137" s="70" t="s">
        <v>27</v>
      </c>
      <c r="E137" s="54" t="s">
        <v>568</v>
      </c>
      <c r="F137" s="70" t="s">
        <v>287</v>
      </c>
      <c r="G137" s="54" t="s">
        <v>557</v>
      </c>
      <c r="H137" s="54" t="s">
        <v>266</v>
      </c>
      <c r="I137" s="116" t="s">
        <v>3180</v>
      </c>
      <c r="J137" s="72">
        <v>4.660000000000319</v>
      </c>
      <c r="K137" s="70" t="s">
        <v>133</v>
      </c>
      <c r="L137" s="71">
        <v>3.6200000000000003E-2</v>
      </c>
      <c r="M137" s="71">
        <v>3.8100000000000758E-2</v>
      </c>
      <c r="N137" s="72">
        <v>1408149.589377</v>
      </c>
      <c r="O137" s="78">
        <v>102</v>
      </c>
      <c r="P137" s="116" t="s">
        <v>3180</v>
      </c>
      <c r="Q137" s="72">
        <v>1436.3125779690004</v>
      </c>
      <c r="R137" s="73">
        <v>8.0459449237239313E-4</v>
      </c>
      <c r="S137" s="73">
        <f t="shared" si="1"/>
        <v>9.7359350551829808E-3</v>
      </c>
      <c r="T137" s="73">
        <f>Q137/'סכום נכסי הקרן'!$C$41</f>
        <v>7.301919220425218E-4</v>
      </c>
    </row>
    <row r="138" spans="1:20">
      <c r="A138" s="69" t="s">
        <v>569</v>
      </c>
      <c r="B138" s="54" t="s">
        <v>570</v>
      </c>
      <c r="C138" s="70" t="s">
        <v>121</v>
      </c>
      <c r="D138" s="70" t="s">
        <v>27</v>
      </c>
      <c r="E138" s="54" t="s">
        <v>571</v>
      </c>
      <c r="F138" s="70" t="s">
        <v>572</v>
      </c>
      <c r="G138" s="54" t="s">
        <v>544</v>
      </c>
      <c r="H138" s="54" t="s">
        <v>131</v>
      </c>
      <c r="I138" s="116" t="s">
        <v>3180</v>
      </c>
      <c r="J138" s="72">
        <v>3.8999999999998569</v>
      </c>
      <c r="K138" s="70" t="s">
        <v>133</v>
      </c>
      <c r="L138" s="71">
        <v>3.2500000000000001E-2</v>
      </c>
      <c r="M138" s="71">
        <v>3.8899999999995556E-2</v>
      </c>
      <c r="N138" s="72">
        <v>677287.30460099992</v>
      </c>
      <c r="O138" s="78">
        <v>102.69</v>
      </c>
      <c r="P138" s="116" t="s">
        <v>3180</v>
      </c>
      <c r="Q138" s="72">
        <v>695.50631797899996</v>
      </c>
      <c r="R138" s="73">
        <v>1.4723637056543476E-3</v>
      </c>
      <c r="S138" s="73">
        <f t="shared" ref="S138:S201" si="2">IFERROR(Q138/$Q$9,0)</f>
        <v>4.7144364299085964E-3</v>
      </c>
      <c r="T138" s="73">
        <f>Q138/'סכום נכסי הקרן'!$C$41</f>
        <v>3.5358117926943627E-4</v>
      </c>
    </row>
    <row r="139" spans="1:20">
      <c r="A139" s="69" t="s">
        <v>573</v>
      </c>
      <c r="B139" s="54" t="s">
        <v>574</v>
      </c>
      <c r="C139" s="70" t="s">
        <v>121</v>
      </c>
      <c r="D139" s="70" t="s">
        <v>27</v>
      </c>
      <c r="E139" s="54" t="s">
        <v>575</v>
      </c>
      <c r="F139" s="70" t="s">
        <v>270</v>
      </c>
      <c r="G139" s="54" t="s">
        <v>576</v>
      </c>
      <c r="H139" s="54" t="s">
        <v>266</v>
      </c>
      <c r="I139" s="116" t="s">
        <v>3180</v>
      </c>
      <c r="J139" s="72">
        <v>3.3400000000004271</v>
      </c>
      <c r="K139" s="70" t="s">
        <v>133</v>
      </c>
      <c r="L139" s="71">
        <v>2.75E-2</v>
      </c>
      <c r="M139" s="71">
        <v>3.0400000000015436E-2</v>
      </c>
      <c r="N139" s="72">
        <v>889591.41787599993</v>
      </c>
      <c r="O139" s="78">
        <v>110.65</v>
      </c>
      <c r="P139" s="116" t="s">
        <v>3180</v>
      </c>
      <c r="Q139" s="72">
        <v>984.33293758699995</v>
      </c>
      <c r="R139" s="73">
        <v>1.0010411872625057E-3</v>
      </c>
      <c r="S139" s="73">
        <f t="shared" si="2"/>
        <v>6.6722256004857951E-3</v>
      </c>
      <c r="T139" s="73">
        <f>Q139/'סכום נכסי הקרן'!$C$41</f>
        <v>5.0041472215104819E-4</v>
      </c>
    </row>
    <row r="140" spans="1:20">
      <c r="A140" s="69" t="s">
        <v>577</v>
      </c>
      <c r="B140" s="54" t="s">
        <v>578</v>
      </c>
      <c r="C140" s="70" t="s">
        <v>121</v>
      </c>
      <c r="D140" s="70" t="s">
        <v>27</v>
      </c>
      <c r="E140" s="54" t="s">
        <v>562</v>
      </c>
      <c r="F140" s="70" t="s">
        <v>543</v>
      </c>
      <c r="G140" s="54" t="s">
        <v>579</v>
      </c>
      <c r="H140" s="54" t="s">
        <v>131</v>
      </c>
      <c r="I140" s="116" t="s">
        <v>3180</v>
      </c>
      <c r="J140" s="72">
        <v>2.1999999999987354</v>
      </c>
      <c r="K140" s="70" t="s">
        <v>133</v>
      </c>
      <c r="L140" s="71">
        <v>0.04</v>
      </c>
      <c r="M140" s="71">
        <v>6.5799999999959127E-2</v>
      </c>
      <c r="N140" s="72">
        <v>450231.9407439999</v>
      </c>
      <c r="O140" s="78">
        <v>105.42</v>
      </c>
      <c r="P140" s="116" t="s">
        <v>3180</v>
      </c>
      <c r="Q140" s="72">
        <v>474.63452814300001</v>
      </c>
      <c r="R140" s="73">
        <v>1.734662155991716E-4</v>
      </c>
      <c r="S140" s="73">
        <f t="shared" si="2"/>
        <v>3.2172738802315223E-3</v>
      </c>
      <c r="T140" s="73">
        <f>Q140/'סכום נכסי הקרן'!$C$41</f>
        <v>2.4129448122117789E-4</v>
      </c>
    </row>
    <row r="141" spans="1:20">
      <c r="A141" s="69" t="s">
        <v>580</v>
      </c>
      <c r="B141" s="54" t="s">
        <v>581</v>
      </c>
      <c r="C141" s="70" t="s">
        <v>121</v>
      </c>
      <c r="D141" s="70" t="s">
        <v>27</v>
      </c>
      <c r="E141" s="54" t="s">
        <v>562</v>
      </c>
      <c r="F141" s="70" t="s">
        <v>543</v>
      </c>
      <c r="G141" s="54" t="s">
        <v>579</v>
      </c>
      <c r="H141" s="54" t="s">
        <v>131</v>
      </c>
      <c r="I141" s="116" t="s">
        <v>3180</v>
      </c>
      <c r="J141" s="72">
        <v>2.8900000000005015</v>
      </c>
      <c r="K141" s="70" t="s">
        <v>133</v>
      </c>
      <c r="L141" s="71">
        <v>3.2799999999999996E-2</v>
      </c>
      <c r="M141" s="71">
        <v>6.8799999999991229E-2</v>
      </c>
      <c r="N141" s="72">
        <v>624455.89642699994</v>
      </c>
      <c r="O141" s="78">
        <v>102.18</v>
      </c>
      <c r="P141" s="116" t="s">
        <v>3180</v>
      </c>
      <c r="Q141" s="72">
        <v>638.06903651200003</v>
      </c>
      <c r="R141" s="73">
        <v>4.4593774734765504E-4</v>
      </c>
      <c r="S141" s="73">
        <f t="shared" si="2"/>
        <v>4.3251022065045833E-3</v>
      </c>
      <c r="T141" s="73">
        <f>Q141/'סכום נכסי הקרן'!$C$41</f>
        <v>3.2438124076399543E-4</v>
      </c>
    </row>
    <row r="142" spans="1:20">
      <c r="A142" s="69" t="s">
        <v>582</v>
      </c>
      <c r="B142" s="54" t="s">
        <v>583</v>
      </c>
      <c r="C142" s="70" t="s">
        <v>121</v>
      </c>
      <c r="D142" s="70" t="s">
        <v>27</v>
      </c>
      <c r="E142" s="54" t="s">
        <v>562</v>
      </c>
      <c r="F142" s="70" t="s">
        <v>543</v>
      </c>
      <c r="G142" s="54" t="s">
        <v>579</v>
      </c>
      <c r="H142" s="54" t="s">
        <v>131</v>
      </c>
      <c r="I142" s="116" t="s">
        <v>3180</v>
      </c>
      <c r="J142" s="72">
        <v>4.7300000000030611</v>
      </c>
      <c r="K142" s="70" t="s">
        <v>133</v>
      </c>
      <c r="L142" s="71">
        <v>1.7899999999999999E-2</v>
      </c>
      <c r="M142" s="71">
        <v>6.5000000000000002E-2</v>
      </c>
      <c r="N142" s="72">
        <v>212542.59970300001</v>
      </c>
      <c r="O142" s="78">
        <v>89.15</v>
      </c>
      <c r="P142" s="116" t="s">
        <v>3180</v>
      </c>
      <c r="Q142" s="72">
        <v>189.48172835399998</v>
      </c>
      <c r="R142" s="73">
        <v>2.7222616582538725E-4</v>
      </c>
      <c r="S142" s="73">
        <f t="shared" si="2"/>
        <v>1.2843874165656599E-3</v>
      </c>
      <c r="T142" s="73">
        <f>Q142/'סכום נכסי הקרן'!$C$41</f>
        <v>9.632863315476194E-5</v>
      </c>
    </row>
    <row r="143" spans="1:20">
      <c r="A143" s="69" t="s">
        <v>584</v>
      </c>
      <c r="B143" s="54" t="s">
        <v>585</v>
      </c>
      <c r="C143" s="70" t="s">
        <v>121</v>
      </c>
      <c r="D143" s="70" t="s">
        <v>27</v>
      </c>
      <c r="E143" s="54" t="s">
        <v>565</v>
      </c>
      <c r="F143" s="70" t="s">
        <v>287</v>
      </c>
      <c r="G143" s="54" t="s">
        <v>576</v>
      </c>
      <c r="H143" s="54" t="s">
        <v>266</v>
      </c>
      <c r="I143" s="116" t="s">
        <v>3180</v>
      </c>
      <c r="J143" s="72">
        <v>2.7099999999998712</v>
      </c>
      <c r="K143" s="70" t="s">
        <v>133</v>
      </c>
      <c r="L143" s="71">
        <v>3.3000000000000002E-2</v>
      </c>
      <c r="M143" s="71">
        <v>4.2000000000006407E-2</v>
      </c>
      <c r="N143" s="72">
        <v>860859.3585620001</v>
      </c>
      <c r="O143" s="78">
        <v>108.69</v>
      </c>
      <c r="P143" s="116" t="s">
        <v>3180</v>
      </c>
      <c r="Q143" s="72">
        <v>935.66803657200012</v>
      </c>
      <c r="R143" s="73">
        <v>1.4351858678649733E-3</v>
      </c>
      <c r="S143" s="73">
        <f t="shared" si="2"/>
        <v>6.3423542876418207E-3</v>
      </c>
      <c r="T143" s="73">
        <f>Q143/'סכום נכסי הקרן'!$C$41</f>
        <v>4.756744823500439E-4</v>
      </c>
    </row>
    <row r="144" spans="1:20">
      <c r="A144" s="69" t="s">
        <v>586</v>
      </c>
      <c r="B144" s="54" t="s">
        <v>587</v>
      </c>
      <c r="C144" s="70" t="s">
        <v>121</v>
      </c>
      <c r="D144" s="70" t="s">
        <v>27</v>
      </c>
      <c r="E144" s="54" t="s">
        <v>565</v>
      </c>
      <c r="F144" s="70" t="s">
        <v>287</v>
      </c>
      <c r="G144" s="54" t="s">
        <v>576</v>
      </c>
      <c r="H144" s="54" t="s">
        <v>266</v>
      </c>
      <c r="I144" s="116" t="s">
        <v>3180</v>
      </c>
      <c r="J144" s="72">
        <v>2.8199999999925121</v>
      </c>
      <c r="K144" s="70" t="s">
        <v>133</v>
      </c>
      <c r="L144" s="71">
        <v>3.6499999999999998E-2</v>
      </c>
      <c r="M144" s="71">
        <v>4.3299999999925759E-2</v>
      </c>
      <c r="N144" s="72">
        <v>310067.60904800001</v>
      </c>
      <c r="O144" s="78">
        <v>101.64</v>
      </c>
      <c r="P144" s="116" t="s">
        <v>3180</v>
      </c>
      <c r="Q144" s="72">
        <v>315.15271749799996</v>
      </c>
      <c r="R144" s="73">
        <v>9.509526131632215E-4</v>
      </c>
      <c r="S144" s="73">
        <f t="shared" si="2"/>
        <v>2.1362386134386267E-3</v>
      </c>
      <c r="T144" s="73">
        <f>Q144/'סכום נכסי הקרן'!$C$41</f>
        <v>1.60217192313521E-4</v>
      </c>
    </row>
    <row r="145" spans="1:20">
      <c r="A145" s="69" t="s">
        <v>588</v>
      </c>
      <c r="B145" s="54" t="s">
        <v>589</v>
      </c>
      <c r="C145" s="70" t="s">
        <v>121</v>
      </c>
      <c r="D145" s="70" t="s">
        <v>27</v>
      </c>
      <c r="E145" s="54" t="s">
        <v>590</v>
      </c>
      <c r="F145" s="70" t="s">
        <v>287</v>
      </c>
      <c r="G145" s="54" t="s">
        <v>576</v>
      </c>
      <c r="H145" s="54" t="s">
        <v>266</v>
      </c>
      <c r="I145" s="116" t="s">
        <v>3180</v>
      </c>
      <c r="J145" s="72">
        <v>2</v>
      </c>
      <c r="K145" s="70" t="s">
        <v>133</v>
      </c>
      <c r="L145" s="71">
        <v>1E-3</v>
      </c>
      <c r="M145" s="71">
        <v>2.5999999999999995E-2</v>
      </c>
      <c r="N145" s="72">
        <v>807814.60076399997</v>
      </c>
      <c r="O145" s="78">
        <v>106.05</v>
      </c>
      <c r="P145" s="116" t="s">
        <v>3180</v>
      </c>
      <c r="Q145" s="72">
        <v>856.68739025000002</v>
      </c>
      <c r="R145" s="73">
        <v>1.4264530041214175E-3</v>
      </c>
      <c r="S145" s="73">
        <f t="shared" si="2"/>
        <v>5.8069900117857301E-3</v>
      </c>
      <c r="T145" s="73">
        <f>Q145/'סכום נכסי הקרן'!$C$41</f>
        <v>4.3552233801418433E-4</v>
      </c>
    </row>
    <row r="146" spans="1:20">
      <c r="A146" s="69" t="s">
        <v>591</v>
      </c>
      <c r="B146" s="54" t="s">
        <v>592</v>
      </c>
      <c r="C146" s="70" t="s">
        <v>121</v>
      </c>
      <c r="D146" s="70" t="s">
        <v>27</v>
      </c>
      <c r="E146" s="54" t="s">
        <v>590</v>
      </c>
      <c r="F146" s="70" t="s">
        <v>287</v>
      </c>
      <c r="G146" s="54" t="s">
        <v>576</v>
      </c>
      <c r="H146" s="54" t="s">
        <v>266</v>
      </c>
      <c r="I146" s="116" t="s">
        <v>3180</v>
      </c>
      <c r="J146" s="72">
        <v>4.7199999999952738</v>
      </c>
      <c r="K146" s="70" t="s">
        <v>133</v>
      </c>
      <c r="L146" s="71">
        <v>3.0000000000000001E-3</v>
      </c>
      <c r="M146" s="71">
        <v>3.5999999999972193E-2</v>
      </c>
      <c r="N146" s="72">
        <v>455555.23934199999</v>
      </c>
      <c r="O146" s="78">
        <v>94.75</v>
      </c>
      <c r="P146" s="116" t="s">
        <v>3180</v>
      </c>
      <c r="Q146" s="72">
        <v>431.63859460700002</v>
      </c>
      <c r="R146" s="73">
        <v>1.1184923896300951E-3</v>
      </c>
      <c r="S146" s="73">
        <f t="shared" si="2"/>
        <v>2.9258292302547159E-3</v>
      </c>
      <c r="T146" s="73">
        <f>Q146/'סכום נכסי הקרן'!$C$41</f>
        <v>2.1943622847715581E-4</v>
      </c>
    </row>
    <row r="147" spans="1:20">
      <c r="A147" s="69" t="s">
        <v>593</v>
      </c>
      <c r="B147" s="54" t="s">
        <v>594</v>
      </c>
      <c r="C147" s="70" t="s">
        <v>121</v>
      </c>
      <c r="D147" s="70" t="s">
        <v>27</v>
      </c>
      <c r="E147" s="54" t="s">
        <v>590</v>
      </c>
      <c r="F147" s="70" t="s">
        <v>287</v>
      </c>
      <c r="G147" s="54" t="s">
        <v>576</v>
      </c>
      <c r="H147" s="54" t="s">
        <v>266</v>
      </c>
      <c r="I147" s="116" t="s">
        <v>3180</v>
      </c>
      <c r="J147" s="72">
        <v>3.2300000000014863</v>
      </c>
      <c r="K147" s="70" t="s">
        <v>133</v>
      </c>
      <c r="L147" s="71">
        <v>3.0000000000000001E-3</v>
      </c>
      <c r="M147" s="71">
        <v>3.3800000000027246E-2</v>
      </c>
      <c r="N147" s="72">
        <v>661657.27354799991</v>
      </c>
      <c r="O147" s="78">
        <v>97.61</v>
      </c>
      <c r="P147" s="116" t="s">
        <v>3180</v>
      </c>
      <c r="Q147" s="72">
        <v>645.84368254800006</v>
      </c>
      <c r="R147" s="73">
        <v>1.3009384065041287E-3</v>
      </c>
      <c r="S147" s="73">
        <f t="shared" si="2"/>
        <v>4.3778020505667757E-3</v>
      </c>
      <c r="T147" s="73">
        <f>Q147/'סכום נכסי הקרן'!$C$41</f>
        <v>3.2833371170890258E-4</v>
      </c>
    </row>
    <row r="148" spans="1:20">
      <c r="A148" s="69" t="s">
        <v>595</v>
      </c>
      <c r="B148" s="54" t="s">
        <v>596</v>
      </c>
      <c r="C148" s="70" t="s">
        <v>121</v>
      </c>
      <c r="D148" s="70" t="s">
        <v>27</v>
      </c>
      <c r="E148" s="54" t="s">
        <v>590</v>
      </c>
      <c r="F148" s="70" t="s">
        <v>287</v>
      </c>
      <c r="G148" s="54" t="s">
        <v>576</v>
      </c>
      <c r="H148" s="54" t="s">
        <v>266</v>
      </c>
      <c r="I148" s="116" t="s">
        <v>3180</v>
      </c>
      <c r="J148" s="72">
        <v>2.7399999999957245</v>
      </c>
      <c r="K148" s="70" t="s">
        <v>133</v>
      </c>
      <c r="L148" s="71">
        <v>3.0000000000000001E-3</v>
      </c>
      <c r="M148" s="71">
        <v>3.2599999999960536E-2</v>
      </c>
      <c r="N148" s="72">
        <v>254680.13829600002</v>
      </c>
      <c r="O148" s="78">
        <v>95.51</v>
      </c>
      <c r="P148" s="116" t="s">
        <v>3180</v>
      </c>
      <c r="Q148" s="72">
        <v>243.24499419600002</v>
      </c>
      <c r="R148" s="73">
        <v>7.1392968995038272E-4</v>
      </c>
      <c r="S148" s="73">
        <f t="shared" si="2"/>
        <v>1.6488176058023283E-3</v>
      </c>
      <c r="T148" s="73">
        <f>Q148/'סכום נכסי הקרן'!$C$41</f>
        <v>1.2366077730124338E-4</v>
      </c>
    </row>
    <row r="149" spans="1:20">
      <c r="A149" s="69" t="s">
        <v>597</v>
      </c>
      <c r="B149" s="54" t="s">
        <v>598</v>
      </c>
      <c r="C149" s="70" t="s">
        <v>121</v>
      </c>
      <c r="D149" s="70" t="s">
        <v>27</v>
      </c>
      <c r="E149" s="54" t="s">
        <v>599</v>
      </c>
      <c r="F149" s="70" t="s">
        <v>287</v>
      </c>
      <c r="G149" s="54" t="s">
        <v>600</v>
      </c>
      <c r="H149" s="116" t="s">
        <v>3180</v>
      </c>
      <c r="I149" s="116" t="s">
        <v>3180</v>
      </c>
      <c r="J149" s="72">
        <v>2.9900000000007658</v>
      </c>
      <c r="K149" s="70" t="s">
        <v>133</v>
      </c>
      <c r="L149" s="71">
        <v>1.9E-2</v>
      </c>
      <c r="M149" s="71">
        <v>3.3499999999987241E-2</v>
      </c>
      <c r="N149" s="72">
        <v>570823.34880000004</v>
      </c>
      <c r="O149" s="78">
        <v>103</v>
      </c>
      <c r="P149" s="116" t="s">
        <v>3180</v>
      </c>
      <c r="Q149" s="72">
        <v>587.94803084499995</v>
      </c>
      <c r="R149" s="73">
        <v>1.0656571679357062E-3</v>
      </c>
      <c r="S149" s="73">
        <f t="shared" si="2"/>
        <v>3.9853607995439999E-3</v>
      </c>
      <c r="T149" s="73">
        <f>Q149/'סכום נכסי הקרן'!$C$41</f>
        <v>2.9890074715553471E-4</v>
      </c>
    </row>
    <row r="150" spans="1:20">
      <c r="A150" s="69" t="s">
        <v>601</v>
      </c>
      <c r="B150" s="54" t="s">
        <v>602</v>
      </c>
      <c r="C150" s="70" t="s">
        <v>121</v>
      </c>
      <c r="D150" s="70" t="s">
        <v>27</v>
      </c>
      <c r="E150" s="54" t="s">
        <v>603</v>
      </c>
      <c r="F150" s="70" t="s">
        <v>270</v>
      </c>
      <c r="G150" s="54" t="s">
        <v>600</v>
      </c>
      <c r="H150" s="116" t="s">
        <v>3180</v>
      </c>
      <c r="I150" s="116" t="s">
        <v>3180</v>
      </c>
      <c r="J150" s="72">
        <v>2.1000000000037855</v>
      </c>
      <c r="K150" s="70" t="s">
        <v>133</v>
      </c>
      <c r="L150" s="71">
        <v>1.6399999999999998E-2</v>
      </c>
      <c r="M150" s="71">
        <v>3.0300000000109774E-2</v>
      </c>
      <c r="N150" s="72">
        <v>121351.25267000002</v>
      </c>
      <c r="O150" s="78">
        <v>108.85</v>
      </c>
      <c r="P150" s="116" t="s">
        <v>3180</v>
      </c>
      <c r="Q150" s="72">
        <v>132.09083358499998</v>
      </c>
      <c r="R150" s="73">
        <v>4.8031042144075362E-4</v>
      </c>
      <c r="S150" s="73">
        <f t="shared" si="2"/>
        <v>8.9536762184944032E-4</v>
      </c>
      <c r="T150" s="73">
        <f>Q150/'סכום נכסי הקרן'!$C$41</f>
        <v>6.7152276697330233E-5</v>
      </c>
    </row>
    <row r="151" spans="1:20">
      <c r="A151" s="69" t="s">
        <v>604</v>
      </c>
      <c r="B151" s="54" t="s">
        <v>605</v>
      </c>
      <c r="C151" s="70" t="s">
        <v>121</v>
      </c>
      <c r="D151" s="70" t="s">
        <v>27</v>
      </c>
      <c r="E151" s="54" t="s">
        <v>606</v>
      </c>
      <c r="F151" s="70" t="s">
        <v>607</v>
      </c>
      <c r="G151" s="54" t="s">
        <v>600</v>
      </c>
      <c r="H151" s="116" t="s">
        <v>3180</v>
      </c>
      <c r="I151" s="116" t="s">
        <v>3180</v>
      </c>
      <c r="J151" s="72">
        <v>3.0200000000025224</v>
      </c>
      <c r="K151" s="70" t="s">
        <v>133</v>
      </c>
      <c r="L151" s="71">
        <v>1.4800000000000001E-2</v>
      </c>
      <c r="M151" s="71">
        <v>3.5100000000022093E-2</v>
      </c>
      <c r="N151" s="72">
        <v>1023921.3520109999</v>
      </c>
      <c r="O151" s="78">
        <v>102.99</v>
      </c>
      <c r="P151" s="116" t="s">
        <v>3180</v>
      </c>
      <c r="Q151" s="72">
        <v>1054.5366527170002</v>
      </c>
      <c r="R151" s="73">
        <v>1.2605456957195523E-3</v>
      </c>
      <c r="S151" s="73">
        <f t="shared" si="2"/>
        <v>7.1480961189384993E-3</v>
      </c>
      <c r="T151" s="73">
        <f>Q151/'סכום נכסי הקרן'!$C$41</f>
        <v>5.3610485427938142E-4</v>
      </c>
    </row>
    <row r="152" spans="1:20">
      <c r="A152" s="69" t="s">
        <v>608</v>
      </c>
      <c r="B152" s="54" t="s">
        <v>609</v>
      </c>
      <c r="C152" s="70" t="s">
        <v>121</v>
      </c>
      <c r="D152" s="70" t="s">
        <v>27</v>
      </c>
      <c r="E152" s="85">
        <v>1154</v>
      </c>
      <c r="F152" s="70" t="s">
        <v>493</v>
      </c>
      <c r="G152" s="54" t="s">
        <v>600</v>
      </c>
      <c r="H152" s="116" t="s">
        <v>3180</v>
      </c>
      <c r="I152" s="116" t="s">
        <v>3180</v>
      </c>
      <c r="J152" s="72">
        <v>1</v>
      </c>
      <c r="K152" s="70" t="s">
        <v>133</v>
      </c>
      <c r="L152" s="71">
        <v>6.8000000000000005E-2</v>
      </c>
      <c r="M152" s="71">
        <v>0</v>
      </c>
      <c r="N152" s="72">
        <v>222889.10842400001</v>
      </c>
      <c r="O152" s="78">
        <v>22.77</v>
      </c>
      <c r="P152" s="116" t="s">
        <v>3180</v>
      </c>
      <c r="Q152" s="72">
        <v>50.751851506000008</v>
      </c>
      <c r="R152" s="73">
        <v>4.9078812054151484E-4</v>
      </c>
      <c r="S152" s="73">
        <f t="shared" si="2"/>
        <v>3.4401754727470684E-4</v>
      </c>
      <c r="T152" s="73">
        <f>Q152/'סכום נכסי הקרן'!$C$41</f>
        <v>2.5801202723424614E-5</v>
      </c>
    </row>
    <row r="153" spans="1:20">
      <c r="A153" s="117" t="s">
        <v>3180</v>
      </c>
      <c r="B153" s="116" t="s">
        <v>3180</v>
      </c>
      <c r="C153" s="116" t="s">
        <v>3180</v>
      </c>
      <c r="D153" s="116" t="s">
        <v>3180</v>
      </c>
      <c r="E153" s="116" t="s">
        <v>3180</v>
      </c>
      <c r="F153" s="116" t="s">
        <v>3180</v>
      </c>
      <c r="G153" s="116" t="s">
        <v>3180</v>
      </c>
      <c r="H153" s="116" t="s">
        <v>3180</v>
      </c>
      <c r="I153" s="116" t="s">
        <v>3180</v>
      </c>
      <c r="J153" s="116" t="s">
        <v>3180</v>
      </c>
      <c r="K153" s="116" t="s">
        <v>3180</v>
      </c>
      <c r="L153" s="116" t="s">
        <v>3180</v>
      </c>
      <c r="M153" s="116" t="s">
        <v>3180</v>
      </c>
      <c r="N153" s="116" t="s">
        <v>3180</v>
      </c>
      <c r="O153" s="116" t="s">
        <v>3180</v>
      </c>
      <c r="P153" s="116" t="s">
        <v>3180</v>
      </c>
      <c r="Q153" s="116" t="s">
        <v>3180</v>
      </c>
      <c r="R153" s="116" t="s">
        <v>3180</v>
      </c>
      <c r="S153" s="116" t="s">
        <v>3180</v>
      </c>
      <c r="T153" s="116" t="s">
        <v>3180</v>
      </c>
    </row>
    <row r="154" spans="1:20">
      <c r="A154" s="68" t="s">
        <v>48</v>
      </c>
      <c r="B154" s="115" t="s">
        <v>3180</v>
      </c>
      <c r="C154" s="115" t="s">
        <v>3180</v>
      </c>
      <c r="D154" s="115" t="s">
        <v>3180</v>
      </c>
      <c r="E154" s="115" t="s">
        <v>3180</v>
      </c>
      <c r="F154" s="115" t="s">
        <v>3180</v>
      </c>
      <c r="G154" s="115" t="s">
        <v>3180</v>
      </c>
      <c r="H154" s="115" t="s">
        <v>3180</v>
      </c>
      <c r="I154" s="115" t="s">
        <v>3180</v>
      </c>
      <c r="J154" s="66">
        <v>3.9783301734788621</v>
      </c>
      <c r="K154" s="115" t="s">
        <v>3180</v>
      </c>
      <c r="L154" s="115" t="s">
        <v>3180</v>
      </c>
      <c r="M154" s="65">
        <v>5.3107023699205815E-2</v>
      </c>
      <c r="N154" s="115" t="s">
        <v>3180</v>
      </c>
      <c r="O154" s="115" t="s">
        <v>3180</v>
      </c>
      <c r="P154" s="66">
        <f>SUM(P155:P213)</f>
        <v>200.179512722</v>
      </c>
      <c r="Q154" s="66">
        <v>20628.661145575996</v>
      </c>
      <c r="R154" s="115" t="s">
        <v>3180</v>
      </c>
      <c r="S154" s="67">
        <f t="shared" si="2"/>
        <v>0.13982980325403729</v>
      </c>
      <c r="T154" s="67">
        <f>Q154/'סכום נכסי הקרן'!$C$41</f>
        <v>1.0487189182978194E-2</v>
      </c>
    </row>
    <row r="155" spans="1:20">
      <c r="A155" s="69" t="s">
        <v>611</v>
      </c>
      <c r="B155" s="54" t="s">
        <v>612</v>
      </c>
      <c r="C155" s="70" t="s">
        <v>121</v>
      </c>
      <c r="D155" s="70" t="s">
        <v>27</v>
      </c>
      <c r="E155" s="54" t="s">
        <v>613</v>
      </c>
      <c r="F155" s="70" t="s">
        <v>614</v>
      </c>
      <c r="G155" s="54" t="s">
        <v>265</v>
      </c>
      <c r="H155" s="54" t="s">
        <v>266</v>
      </c>
      <c r="I155" s="116" t="s">
        <v>3180</v>
      </c>
      <c r="J155" s="72">
        <v>0.8999996494887792</v>
      </c>
      <c r="K155" s="70" t="s">
        <v>133</v>
      </c>
      <c r="L155" s="71">
        <v>5.7000000000000002E-2</v>
      </c>
      <c r="M155" s="71">
        <v>4.6099680858287508E-2</v>
      </c>
      <c r="N155" s="72">
        <v>5.8077999999999991E-2</v>
      </c>
      <c r="O155" s="78">
        <v>101.48</v>
      </c>
      <c r="P155" s="116" t="s">
        <v>3180</v>
      </c>
      <c r="Q155" s="72">
        <v>5.8907999999999992E-5</v>
      </c>
      <c r="R155" s="73">
        <v>3.7603005060096239E-10</v>
      </c>
      <c r="S155" s="73">
        <f t="shared" si="2"/>
        <v>3.9930337659627262E-10</v>
      </c>
      <c r="T155" s="73">
        <f>Q155/'סכום נכסי הקרן'!$C$41</f>
        <v>2.9947621710940159E-11</v>
      </c>
    </row>
    <row r="156" spans="1:20">
      <c r="A156" s="69" t="s">
        <v>615</v>
      </c>
      <c r="B156" s="54" t="s">
        <v>616</v>
      </c>
      <c r="C156" s="70" t="s">
        <v>121</v>
      </c>
      <c r="D156" s="70" t="s">
        <v>27</v>
      </c>
      <c r="E156" s="54" t="s">
        <v>322</v>
      </c>
      <c r="F156" s="70" t="s">
        <v>287</v>
      </c>
      <c r="G156" s="54" t="s">
        <v>308</v>
      </c>
      <c r="H156" s="54" t="s">
        <v>266</v>
      </c>
      <c r="I156" s="116" t="s">
        <v>3180</v>
      </c>
      <c r="J156" s="72">
        <v>5.6499999999989141</v>
      </c>
      <c r="K156" s="70" t="s">
        <v>133</v>
      </c>
      <c r="L156" s="71">
        <v>2.5499999999999998E-2</v>
      </c>
      <c r="M156" s="71">
        <v>5.0299999999998769E-2</v>
      </c>
      <c r="N156" s="72">
        <v>1214278.7902559999</v>
      </c>
      <c r="O156" s="78">
        <v>87.22</v>
      </c>
      <c r="P156" s="116" t="s">
        <v>3180</v>
      </c>
      <c r="Q156" s="72">
        <v>1059.179972271</v>
      </c>
      <c r="R156" s="73">
        <v>8.9096907303400313E-4</v>
      </c>
      <c r="S156" s="73">
        <f t="shared" si="2"/>
        <v>7.1795705057200506E-3</v>
      </c>
      <c r="T156" s="73">
        <f>Q156/'סכום נכסי הקרן'!$C$41</f>
        <v>5.3846542292007875E-4</v>
      </c>
    </row>
    <row r="157" spans="1:20">
      <c r="A157" s="69" t="s">
        <v>617</v>
      </c>
      <c r="B157" s="54" t="s">
        <v>618</v>
      </c>
      <c r="C157" s="70" t="s">
        <v>121</v>
      </c>
      <c r="D157" s="70" t="s">
        <v>27</v>
      </c>
      <c r="E157" s="54" t="s">
        <v>329</v>
      </c>
      <c r="F157" s="70" t="s">
        <v>330</v>
      </c>
      <c r="G157" s="54" t="s">
        <v>300</v>
      </c>
      <c r="H157" s="54" t="s">
        <v>131</v>
      </c>
      <c r="I157" s="116" t="s">
        <v>3180</v>
      </c>
      <c r="J157" s="72">
        <v>4.9900000000313129</v>
      </c>
      <c r="K157" s="70" t="s">
        <v>133</v>
      </c>
      <c r="L157" s="71">
        <v>1.9400000000000001E-2</v>
      </c>
      <c r="M157" s="71">
        <v>4.7100000000316312E-2</v>
      </c>
      <c r="N157" s="72">
        <v>143767.83412799999</v>
      </c>
      <c r="O157" s="78">
        <v>87.3</v>
      </c>
      <c r="P157" s="116" t="s">
        <v>3180</v>
      </c>
      <c r="Q157" s="72">
        <v>125.50931919299998</v>
      </c>
      <c r="R157" s="73">
        <v>2.343685928312859E-4</v>
      </c>
      <c r="S157" s="73">
        <f t="shared" si="2"/>
        <v>8.5075532946398227E-4</v>
      </c>
      <c r="T157" s="73">
        <f>Q157/'סכום נכסי הקרן'!$C$41</f>
        <v>6.380636946407288E-5</v>
      </c>
    </row>
    <row r="158" spans="1:20">
      <c r="A158" s="69" t="s">
        <v>619</v>
      </c>
      <c r="B158" s="54" t="s">
        <v>620</v>
      </c>
      <c r="C158" s="70" t="s">
        <v>121</v>
      </c>
      <c r="D158" s="70" t="s">
        <v>27</v>
      </c>
      <c r="E158" s="54" t="s">
        <v>621</v>
      </c>
      <c r="F158" s="70" t="s">
        <v>330</v>
      </c>
      <c r="G158" s="54" t="s">
        <v>300</v>
      </c>
      <c r="H158" s="54" t="s">
        <v>131</v>
      </c>
      <c r="I158" s="116" t="s">
        <v>3180</v>
      </c>
      <c r="J158" s="72">
        <v>5.4800000003107012</v>
      </c>
      <c r="K158" s="70" t="s">
        <v>133</v>
      </c>
      <c r="L158" s="71">
        <v>1.95E-2</v>
      </c>
      <c r="M158" s="71">
        <v>4.8600000002918697E-2</v>
      </c>
      <c r="N158" s="72">
        <v>9956.5786289999996</v>
      </c>
      <c r="O158" s="78">
        <v>85.34</v>
      </c>
      <c r="P158" s="116" t="s">
        <v>3180</v>
      </c>
      <c r="Q158" s="72">
        <v>8.4969438319999995</v>
      </c>
      <c r="R158" s="73">
        <v>9.0969179538176277E-6</v>
      </c>
      <c r="S158" s="73">
        <f t="shared" si="2"/>
        <v>5.759588447861873E-5</v>
      </c>
      <c r="T158" s="73">
        <f>Q158/'סכום נכסי הקרן'!$C$41</f>
        <v>4.3196723633435575E-6</v>
      </c>
    </row>
    <row r="159" spans="1:20">
      <c r="A159" s="69" t="s">
        <v>622</v>
      </c>
      <c r="B159" s="54" t="s">
        <v>623</v>
      </c>
      <c r="C159" s="70" t="s">
        <v>121</v>
      </c>
      <c r="D159" s="70" t="s">
        <v>27</v>
      </c>
      <c r="E159" s="54" t="s">
        <v>624</v>
      </c>
      <c r="F159" s="70" t="s">
        <v>287</v>
      </c>
      <c r="G159" s="54" t="s">
        <v>308</v>
      </c>
      <c r="H159" s="54" t="s">
        <v>266</v>
      </c>
      <c r="I159" s="116" t="s">
        <v>3180</v>
      </c>
      <c r="J159" s="72">
        <v>0.81000000000604833</v>
      </c>
      <c r="K159" s="70" t="s">
        <v>133</v>
      </c>
      <c r="L159" s="71">
        <v>2.5499999999999998E-2</v>
      </c>
      <c r="M159" s="71">
        <v>4.4300000000045525E-2</v>
      </c>
      <c r="N159" s="72">
        <v>149262.332521</v>
      </c>
      <c r="O159" s="78">
        <v>98.58</v>
      </c>
      <c r="P159" s="116" t="s">
        <v>3180</v>
      </c>
      <c r="Q159" s="72">
        <v>147.14280743100002</v>
      </c>
      <c r="R159" s="73">
        <v>7.4140357096521029E-4</v>
      </c>
      <c r="S159" s="73">
        <f t="shared" si="2"/>
        <v>9.9739627638102506E-4</v>
      </c>
      <c r="T159" s="73">
        <f>Q159/'סכום נכסי הקרן'!$C$41</f>
        <v>7.4804392178130368E-5</v>
      </c>
    </row>
    <row r="160" spans="1:20">
      <c r="A160" s="69" t="s">
        <v>625</v>
      </c>
      <c r="B160" s="54" t="s">
        <v>626</v>
      </c>
      <c r="C160" s="70" t="s">
        <v>121</v>
      </c>
      <c r="D160" s="70" t="s">
        <v>27</v>
      </c>
      <c r="E160" s="54" t="s">
        <v>400</v>
      </c>
      <c r="F160" s="70" t="s">
        <v>129</v>
      </c>
      <c r="G160" s="54" t="s">
        <v>308</v>
      </c>
      <c r="H160" s="54" t="s">
        <v>266</v>
      </c>
      <c r="I160" s="116" t="s">
        <v>3180</v>
      </c>
      <c r="J160" s="72">
        <v>3.6299999999974344</v>
      </c>
      <c r="K160" s="70" t="s">
        <v>133</v>
      </c>
      <c r="L160" s="71">
        <v>4.5599999999999995E-2</v>
      </c>
      <c r="M160" s="71">
        <v>5.0899999999951151E-2</v>
      </c>
      <c r="N160" s="72">
        <v>288627.26585899998</v>
      </c>
      <c r="O160" s="78">
        <v>98.58</v>
      </c>
      <c r="P160" s="116" t="s">
        <v>3180</v>
      </c>
      <c r="Q160" s="72">
        <v>284.52874907100005</v>
      </c>
      <c r="R160" s="73">
        <v>5.5916974527241354E-4</v>
      </c>
      <c r="S160" s="73">
        <f t="shared" si="2"/>
        <v>1.9286563835601938E-3</v>
      </c>
      <c r="T160" s="73">
        <f>Q160/'סכום נכסי הקרן'!$C$41</f>
        <v>1.446485934519136E-4</v>
      </c>
    </row>
    <row r="161" spans="1:20">
      <c r="A161" s="69" t="s">
        <v>627</v>
      </c>
      <c r="B161" s="54" t="s">
        <v>628</v>
      </c>
      <c r="C161" s="70" t="s">
        <v>121</v>
      </c>
      <c r="D161" s="70" t="s">
        <v>27</v>
      </c>
      <c r="E161" s="54" t="s">
        <v>410</v>
      </c>
      <c r="F161" s="70" t="s">
        <v>156</v>
      </c>
      <c r="G161" s="54" t="s">
        <v>411</v>
      </c>
      <c r="H161" s="54" t="s">
        <v>131</v>
      </c>
      <c r="I161" s="116" t="s">
        <v>3180</v>
      </c>
      <c r="J161" s="72">
        <v>8.5199999999790528</v>
      </c>
      <c r="K161" s="70" t="s">
        <v>133</v>
      </c>
      <c r="L161" s="71">
        <v>2.7900000000000001E-2</v>
      </c>
      <c r="M161" s="71">
        <v>5.009999999989527E-2</v>
      </c>
      <c r="N161" s="72">
        <v>290389.78500000003</v>
      </c>
      <c r="O161" s="78">
        <v>83.51</v>
      </c>
      <c r="P161" s="116" t="s">
        <v>3180</v>
      </c>
      <c r="Q161" s="72">
        <v>242.50450945399999</v>
      </c>
      <c r="R161" s="73">
        <v>6.7526226630080935E-4</v>
      </c>
      <c r="S161" s="73">
        <f t="shared" si="2"/>
        <v>1.6437982865621804E-3</v>
      </c>
      <c r="T161" s="73">
        <f>Q161/'סכום נכסי הקרן'!$C$41</f>
        <v>1.2328433001163687E-4</v>
      </c>
    </row>
    <row r="162" spans="1:20">
      <c r="A162" s="69" t="s">
        <v>629</v>
      </c>
      <c r="B162" s="54" t="s">
        <v>630</v>
      </c>
      <c r="C162" s="70" t="s">
        <v>121</v>
      </c>
      <c r="D162" s="70" t="s">
        <v>27</v>
      </c>
      <c r="E162" s="54" t="s">
        <v>631</v>
      </c>
      <c r="F162" s="70" t="s">
        <v>130</v>
      </c>
      <c r="G162" s="54" t="s">
        <v>411</v>
      </c>
      <c r="H162" s="54" t="s">
        <v>131</v>
      </c>
      <c r="I162" s="116" t="s">
        <v>3180</v>
      </c>
      <c r="J162" s="72">
        <v>1.2999999999996834</v>
      </c>
      <c r="K162" s="70" t="s">
        <v>133</v>
      </c>
      <c r="L162" s="71">
        <v>6.0999999999999999E-2</v>
      </c>
      <c r="M162" s="71">
        <v>5.9900000000002222E-2</v>
      </c>
      <c r="N162" s="72">
        <v>622263.82499999995</v>
      </c>
      <c r="O162" s="78">
        <v>101.47</v>
      </c>
      <c r="P162" s="116" t="s">
        <v>3180</v>
      </c>
      <c r="Q162" s="72">
        <v>631.41111011399994</v>
      </c>
      <c r="R162" s="73">
        <v>1.6153885542950597E-3</v>
      </c>
      <c r="S162" s="73">
        <f t="shared" si="2"/>
        <v>4.2799719611754106E-3</v>
      </c>
      <c r="T162" s="73">
        <f>Q162/'סכום נכסי הקרן'!$C$41</f>
        <v>3.2099648723057743E-4</v>
      </c>
    </row>
    <row r="163" spans="1:20">
      <c r="A163" s="69" t="s">
        <v>632</v>
      </c>
      <c r="B163" s="54" t="s">
        <v>633</v>
      </c>
      <c r="C163" s="70" t="s">
        <v>121</v>
      </c>
      <c r="D163" s="70" t="s">
        <v>27</v>
      </c>
      <c r="E163" s="54" t="s">
        <v>444</v>
      </c>
      <c r="F163" s="70" t="s">
        <v>330</v>
      </c>
      <c r="G163" s="54" t="s">
        <v>411</v>
      </c>
      <c r="H163" s="54" t="s">
        <v>131</v>
      </c>
      <c r="I163" s="116" t="s">
        <v>3180</v>
      </c>
      <c r="J163" s="72">
        <v>7.0800000000047962</v>
      </c>
      <c r="K163" s="70" t="s">
        <v>133</v>
      </c>
      <c r="L163" s="71">
        <v>3.0499999999999999E-2</v>
      </c>
      <c r="M163" s="71">
        <v>5.1700000000047409E-2</v>
      </c>
      <c r="N163" s="72">
        <v>423661.38908399997</v>
      </c>
      <c r="O163" s="78">
        <v>86.63</v>
      </c>
      <c r="P163" s="116" t="s">
        <v>3180</v>
      </c>
      <c r="Q163" s="72">
        <v>367.01786137800002</v>
      </c>
      <c r="R163" s="73">
        <v>6.2060061667864176E-4</v>
      </c>
      <c r="S163" s="73">
        <f t="shared" si="2"/>
        <v>2.4878025279992215E-3</v>
      </c>
      <c r="T163" s="73">
        <f>Q163/'סכום נכסי הקרן'!$C$41</f>
        <v>1.8658437009755246E-4</v>
      </c>
    </row>
    <row r="164" spans="1:20">
      <c r="A164" s="69" t="s">
        <v>634</v>
      </c>
      <c r="B164" s="54" t="s">
        <v>635</v>
      </c>
      <c r="C164" s="70" t="s">
        <v>121</v>
      </c>
      <c r="D164" s="70" t="s">
        <v>27</v>
      </c>
      <c r="E164" s="54" t="s">
        <v>444</v>
      </c>
      <c r="F164" s="70" t="s">
        <v>330</v>
      </c>
      <c r="G164" s="54" t="s">
        <v>411</v>
      </c>
      <c r="H164" s="54" t="s">
        <v>131</v>
      </c>
      <c r="I164" s="116" t="s">
        <v>3180</v>
      </c>
      <c r="J164" s="72">
        <v>2.4200000000066875</v>
      </c>
      <c r="K164" s="70" t="s">
        <v>133</v>
      </c>
      <c r="L164" s="71">
        <v>2.9100000000000001E-2</v>
      </c>
      <c r="M164" s="71">
        <v>4.2700000000097278E-2</v>
      </c>
      <c r="N164" s="72">
        <v>203648.29860099999</v>
      </c>
      <c r="O164" s="78">
        <v>96.93</v>
      </c>
      <c r="P164" s="116" t="s">
        <v>3180</v>
      </c>
      <c r="Q164" s="72">
        <v>197.39629580399998</v>
      </c>
      <c r="R164" s="73">
        <v>3.3941383100166662E-4</v>
      </c>
      <c r="S164" s="73">
        <f t="shared" si="2"/>
        <v>1.3380357072406777E-3</v>
      </c>
      <c r="T164" s="73">
        <f>Q164/'סכום נכסי הקרן'!$C$41</f>
        <v>1.0035223728320494E-4</v>
      </c>
    </row>
    <row r="165" spans="1:20">
      <c r="A165" s="69" t="s">
        <v>636</v>
      </c>
      <c r="B165" s="54" t="s">
        <v>637</v>
      </c>
      <c r="C165" s="70" t="s">
        <v>121</v>
      </c>
      <c r="D165" s="70" t="s">
        <v>27</v>
      </c>
      <c r="E165" s="54" t="s">
        <v>444</v>
      </c>
      <c r="F165" s="70" t="s">
        <v>330</v>
      </c>
      <c r="G165" s="54" t="s">
        <v>411</v>
      </c>
      <c r="H165" s="54" t="s">
        <v>131</v>
      </c>
      <c r="I165" s="116" t="s">
        <v>3180</v>
      </c>
      <c r="J165" s="72">
        <v>6.3099999999987331</v>
      </c>
      <c r="K165" s="70" t="s">
        <v>133</v>
      </c>
      <c r="L165" s="71">
        <v>3.0499999999999999E-2</v>
      </c>
      <c r="M165" s="71">
        <v>5.0599999999979224E-2</v>
      </c>
      <c r="N165" s="72">
        <v>694966.56658599991</v>
      </c>
      <c r="O165" s="78">
        <v>88.63</v>
      </c>
      <c r="P165" s="116" t="s">
        <v>3180</v>
      </c>
      <c r="Q165" s="72">
        <v>615.94886793800003</v>
      </c>
      <c r="R165" s="73">
        <v>9.5348297551214433E-4</v>
      </c>
      <c r="S165" s="73">
        <f t="shared" si="2"/>
        <v>4.1751623341192206E-3</v>
      </c>
      <c r="T165" s="73">
        <f>Q165/'סכום נכסי הקרן'!$C$41</f>
        <v>3.1313579972650684E-4</v>
      </c>
    </row>
    <row r="166" spans="1:20">
      <c r="A166" s="69" t="s">
        <v>638</v>
      </c>
      <c r="B166" s="54" t="s">
        <v>639</v>
      </c>
      <c r="C166" s="70" t="s">
        <v>121</v>
      </c>
      <c r="D166" s="70" t="s">
        <v>27</v>
      </c>
      <c r="E166" s="54" t="s">
        <v>444</v>
      </c>
      <c r="F166" s="70" t="s">
        <v>330</v>
      </c>
      <c r="G166" s="54" t="s">
        <v>411</v>
      </c>
      <c r="H166" s="54" t="s">
        <v>131</v>
      </c>
      <c r="I166" s="116" t="s">
        <v>3180</v>
      </c>
      <c r="J166" s="72">
        <v>7.949999999999509</v>
      </c>
      <c r="K166" s="70" t="s">
        <v>133</v>
      </c>
      <c r="L166" s="71">
        <v>2.63E-2</v>
      </c>
      <c r="M166" s="71">
        <v>5.240000000000393E-2</v>
      </c>
      <c r="N166" s="72">
        <v>746716.5900000002</v>
      </c>
      <c r="O166" s="78">
        <v>81.86</v>
      </c>
      <c r="P166" s="116" t="s">
        <v>3180</v>
      </c>
      <c r="Q166" s="72">
        <v>611.26220057399996</v>
      </c>
      <c r="R166" s="73">
        <v>1.0764382319530862E-3</v>
      </c>
      <c r="S166" s="73">
        <f t="shared" si="2"/>
        <v>4.1433941175199676E-3</v>
      </c>
      <c r="T166" s="73">
        <f>Q166/'סכום נכסי הקרן'!$C$41</f>
        <v>3.1075319394627184E-4</v>
      </c>
    </row>
    <row r="167" spans="1:20">
      <c r="A167" s="69" t="s">
        <v>640</v>
      </c>
      <c r="B167" s="54" t="s">
        <v>641</v>
      </c>
      <c r="C167" s="70" t="s">
        <v>121</v>
      </c>
      <c r="D167" s="70" t="s">
        <v>27</v>
      </c>
      <c r="E167" s="54" t="s">
        <v>642</v>
      </c>
      <c r="F167" s="70" t="s">
        <v>330</v>
      </c>
      <c r="G167" s="54" t="s">
        <v>407</v>
      </c>
      <c r="H167" s="54" t="s">
        <v>266</v>
      </c>
      <c r="I167" s="116" t="s">
        <v>3180</v>
      </c>
      <c r="J167" s="72">
        <v>3.7299999999997753</v>
      </c>
      <c r="K167" s="70" t="s">
        <v>133</v>
      </c>
      <c r="L167" s="71">
        <v>4.7E-2</v>
      </c>
      <c r="M167" s="71">
        <v>4.5399999999979498E-2</v>
      </c>
      <c r="N167" s="72">
        <v>381655.14600000001</v>
      </c>
      <c r="O167" s="78">
        <v>104.73</v>
      </c>
      <c r="P167" s="116" t="s">
        <v>3180</v>
      </c>
      <c r="Q167" s="72">
        <v>399.70743963299992</v>
      </c>
      <c r="R167" s="73">
        <v>4.2448575909242574E-4</v>
      </c>
      <c r="S167" s="73">
        <f t="shared" si="2"/>
        <v>2.7093863362549686E-3</v>
      </c>
      <c r="T167" s="73">
        <f>Q167/'סכום נכסי הקרן'!$C$41</f>
        <v>2.0320308272522465E-4</v>
      </c>
    </row>
    <row r="168" spans="1:20">
      <c r="A168" s="69" t="s">
        <v>643</v>
      </c>
      <c r="B168" s="54" t="s">
        <v>644</v>
      </c>
      <c r="C168" s="70" t="s">
        <v>121</v>
      </c>
      <c r="D168" s="70" t="s">
        <v>27</v>
      </c>
      <c r="E168" s="54" t="s">
        <v>451</v>
      </c>
      <c r="F168" s="70" t="s">
        <v>330</v>
      </c>
      <c r="G168" s="54" t="s">
        <v>411</v>
      </c>
      <c r="H168" s="54" t="s">
        <v>131</v>
      </c>
      <c r="I168" s="116" t="s">
        <v>3180</v>
      </c>
      <c r="J168" s="72">
        <v>5.7199999999995681</v>
      </c>
      <c r="K168" s="70" t="s">
        <v>133</v>
      </c>
      <c r="L168" s="71">
        <v>2.64E-2</v>
      </c>
      <c r="M168" s="71">
        <v>4.9499999999996068E-2</v>
      </c>
      <c r="N168" s="72">
        <v>1149301.6043129999</v>
      </c>
      <c r="O168" s="78">
        <v>88.65</v>
      </c>
      <c r="P168" s="116" t="s">
        <v>3180</v>
      </c>
      <c r="Q168" s="72">
        <v>1018.855872252</v>
      </c>
      <c r="R168" s="73">
        <v>7.0243313324645437E-4</v>
      </c>
      <c r="S168" s="73">
        <f t="shared" si="2"/>
        <v>6.9062366750723882E-3</v>
      </c>
      <c r="T168" s="73">
        <f>Q168/'סכום נכסי הקרן'!$C$41</f>
        <v>5.1796547565989125E-4</v>
      </c>
    </row>
    <row r="169" spans="1:20">
      <c r="A169" s="69" t="s">
        <v>645</v>
      </c>
      <c r="B169" s="54" t="s">
        <v>646</v>
      </c>
      <c r="C169" s="70" t="s">
        <v>121</v>
      </c>
      <c r="D169" s="70" t="s">
        <v>27</v>
      </c>
      <c r="E169" s="54" t="s">
        <v>451</v>
      </c>
      <c r="F169" s="70" t="s">
        <v>330</v>
      </c>
      <c r="G169" s="54" t="s">
        <v>411</v>
      </c>
      <c r="H169" s="54" t="s">
        <v>131</v>
      </c>
      <c r="I169" s="116" t="s">
        <v>3180</v>
      </c>
      <c r="J169" s="72">
        <v>7.350000000006423</v>
      </c>
      <c r="K169" s="70" t="s">
        <v>133</v>
      </c>
      <c r="L169" s="71">
        <v>2.5000000000000001E-2</v>
      </c>
      <c r="M169" s="71">
        <v>5.2800000000026756E-2</v>
      </c>
      <c r="N169" s="72">
        <v>687675.66728500009</v>
      </c>
      <c r="O169" s="78">
        <v>82.64</v>
      </c>
      <c r="P169" s="116" t="s">
        <v>3180</v>
      </c>
      <c r="Q169" s="72">
        <v>568.29517144099998</v>
      </c>
      <c r="R169" s="73">
        <v>5.1563533587375325E-4</v>
      </c>
      <c r="S169" s="73">
        <f t="shared" si="2"/>
        <v>3.8521453938301919E-3</v>
      </c>
      <c r="T169" s="73">
        <f>Q169/'סכום נכסי הקרן'!$C$41</f>
        <v>2.8890963560923734E-4</v>
      </c>
    </row>
    <row r="170" spans="1:20">
      <c r="A170" s="69" t="s">
        <v>647</v>
      </c>
      <c r="B170" s="54" t="s">
        <v>648</v>
      </c>
      <c r="C170" s="70" t="s">
        <v>121</v>
      </c>
      <c r="D170" s="70" t="s">
        <v>27</v>
      </c>
      <c r="E170" s="54" t="s">
        <v>649</v>
      </c>
      <c r="F170" s="70" t="s">
        <v>330</v>
      </c>
      <c r="G170" s="54" t="s">
        <v>411</v>
      </c>
      <c r="H170" s="54" t="s">
        <v>131</v>
      </c>
      <c r="I170" s="116" t="s">
        <v>3180</v>
      </c>
      <c r="J170" s="72">
        <v>5.0400000000029035</v>
      </c>
      <c r="K170" s="70" t="s">
        <v>133</v>
      </c>
      <c r="L170" s="71">
        <v>3.4300000000000004E-2</v>
      </c>
      <c r="M170" s="71">
        <v>4.6700000000029739E-2</v>
      </c>
      <c r="N170" s="72">
        <v>452807.38866500003</v>
      </c>
      <c r="O170" s="78">
        <v>94.3</v>
      </c>
      <c r="P170" s="116" t="s">
        <v>3180</v>
      </c>
      <c r="Q170" s="72">
        <v>426.99736751900002</v>
      </c>
      <c r="R170" s="73">
        <v>1.4900861809431355E-3</v>
      </c>
      <c r="S170" s="73">
        <f t="shared" si="2"/>
        <v>2.89436902709405E-3</v>
      </c>
      <c r="T170" s="73">
        <f>Q170/'סכום נכסי הקרן'!$C$41</f>
        <v>2.1707672360335271E-4</v>
      </c>
    </row>
    <row r="171" spans="1:20">
      <c r="A171" s="69" t="s">
        <v>650</v>
      </c>
      <c r="B171" s="54" t="s">
        <v>651</v>
      </c>
      <c r="C171" s="70" t="s">
        <v>121</v>
      </c>
      <c r="D171" s="70" t="s">
        <v>27</v>
      </c>
      <c r="E171" s="54" t="s">
        <v>649</v>
      </c>
      <c r="F171" s="70" t="s">
        <v>330</v>
      </c>
      <c r="G171" s="54" t="s">
        <v>411</v>
      </c>
      <c r="H171" s="54" t="s">
        <v>131</v>
      </c>
      <c r="I171" s="116" t="s">
        <v>3180</v>
      </c>
      <c r="J171" s="72">
        <v>6.3199999999916638</v>
      </c>
      <c r="K171" s="70" t="s">
        <v>133</v>
      </c>
      <c r="L171" s="71">
        <v>2.98E-2</v>
      </c>
      <c r="M171" s="71">
        <v>4.9399999999944433E-2</v>
      </c>
      <c r="N171" s="72">
        <v>405209.90598899999</v>
      </c>
      <c r="O171" s="78">
        <v>88.82</v>
      </c>
      <c r="P171" s="116" t="s">
        <v>3180</v>
      </c>
      <c r="Q171" s="72">
        <v>359.90743850000001</v>
      </c>
      <c r="R171" s="73">
        <v>1.0322710141548817E-3</v>
      </c>
      <c r="S171" s="73">
        <f t="shared" si="2"/>
        <v>2.4396050698574957E-3</v>
      </c>
      <c r="T171" s="73">
        <f>Q171/'סכום נכסי הקרן'!$C$41</f>
        <v>1.8296957661355779E-4</v>
      </c>
    </row>
    <row r="172" spans="1:20">
      <c r="A172" s="69" t="s">
        <v>652</v>
      </c>
      <c r="B172" s="54" t="s">
        <v>653</v>
      </c>
      <c r="C172" s="70" t="s">
        <v>121</v>
      </c>
      <c r="D172" s="70" t="s">
        <v>27</v>
      </c>
      <c r="E172" s="54" t="s">
        <v>472</v>
      </c>
      <c r="F172" s="70" t="s">
        <v>330</v>
      </c>
      <c r="G172" s="54" t="s">
        <v>411</v>
      </c>
      <c r="H172" s="54" t="s">
        <v>131</v>
      </c>
      <c r="I172" s="116" t="s">
        <v>3180</v>
      </c>
      <c r="J172" s="72">
        <v>2.5399999999999392</v>
      </c>
      <c r="K172" s="70" t="s">
        <v>133</v>
      </c>
      <c r="L172" s="71">
        <v>3.3000000000000002E-2</v>
      </c>
      <c r="M172" s="71">
        <v>4.2599999999958137E-2</v>
      </c>
      <c r="N172" s="72">
        <v>333639.25312800001</v>
      </c>
      <c r="O172" s="78">
        <v>98.82</v>
      </c>
      <c r="P172" s="116" t="s">
        <v>3180</v>
      </c>
      <c r="Q172" s="72">
        <v>329.702309963</v>
      </c>
      <c r="R172" s="73">
        <v>1.0820323116249655E-3</v>
      </c>
      <c r="S172" s="73">
        <f t="shared" si="2"/>
        <v>2.2348619141681404E-3</v>
      </c>
      <c r="T172" s="73">
        <f>Q172/'סכום נכסי הקרן'!$C$41</f>
        <v>1.6761390738091706E-4</v>
      </c>
    </row>
    <row r="173" spans="1:20">
      <c r="A173" s="69" t="s">
        <v>654</v>
      </c>
      <c r="B173" s="54" t="s">
        <v>655</v>
      </c>
      <c r="C173" s="70" t="s">
        <v>121</v>
      </c>
      <c r="D173" s="70" t="s">
        <v>27</v>
      </c>
      <c r="E173" s="54" t="s">
        <v>472</v>
      </c>
      <c r="F173" s="70" t="s">
        <v>330</v>
      </c>
      <c r="G173" s="54" t="s">
        <v>411</v>
      </c>
      <c r="H173" s="54" t="s">
        <v>131</v>
      </c>
      <c r="I173" s="116" t="s">
        <v>3180</v>
      </c>
      <c r="J173" s="72">
        <v>4.9700000000006188</v>
      </c>
      <c r="K173" s="70" t="s">
        <v>133</v>
      </c>
      <c r="L173" s="71">
        <v>2.6200000000000001E-2</v>
      </c>
      <c r="M173" s="71">
        <v>4.7099999999995354E-2</v>
      </c>
      <c r="N173" s="72">
        <v>568423.58421</v>
      </c>
      <c r="O173" s="78">
        <v>90.92</v>
      </c>
      <c r="P173" s="116" t="s">
        <v>3180</v>
      </c>
      <c r="Q173" s="72">
        <v>516.81070384400005</v>
      </c>
      <c r="R173" s="73">
        <v>4.394933697629664E-4</v>
      </c>
      <c r="S173" s="73">
        <f t="shared" si="2"/>
        <v>3.5031618643648656E-3</v>
      </c>
      <c r="T173" s="73">
        <f>Q173/'סכום נכסי הקרן'!$C$41</f>
        <v>2.6273598585735116E-4</v>
      </c>
    </row>
    <row r="174" spans="1:20">
      <c r="A174" s="69" t="s">
        <v>656</v>
      </c>
      <c r="B174" s="54" t="s">
        <v>657</v>
      </c>
      <c r="C174" s="70" t="s">
        <v>121</v>
      </c>
      <c r="D174" s="70" t="s">
        <v>27</v>
      </c>
      <c r="E174" s="54" t="s">
        <v>658</v>
      </c>
      <c r="F174" s="70" t="s">
        <v>128</v>
      </c>
      <c r="G174" s="54" t="s">
        <v>407</v>
      </c>
      <c r="H174" s="54" t="s">
        <v>266</v>
      </c>
      <c r="I174" s="116" t="s">
        <v>3180</v>
      </c>
      <c r="J174" s="72">
        <v>1.3699999999970351</v>
      </c>
      <c r="K174" s="70" t="s">
        <v>133</v>
      </c>
      <c r="L174" s="71">
        <v>2.75E-2</v>
      </c>
      <c r="M174" s="71">
        <v>4.9400000000014828E-2</v>
      </c>
      <c r="N174" s="72">
        <v>192624.99574799999</v>
      </c>
      <c r="O174" s="78">
        <v>98.05</v>
      </c>
      <c r="P174" s="116" t="s">
        <v>3180</v>
      </c>
      <c r="Q174" s="72">
        <v>188.86880188799998</v>
      </c>
      <c r="R174" s="73">
        <v>7.1345843595514128E-4</v>
      </c>
      <c r="S174" s="73">
        <f t="shared" si="2"/>
        <v>1.2802327413521232E-3</v>
      </c>
      <c r="T174" s="73">
        <f>Q174/'סכום נכסי הקרן'!$C$41</f>
        <v>9.6017033882330493E-5</v>
      </c>
    </row>
    <row r="175" spans="1:20">
      <c r="A175" s="69" t="s">
        <v>659</v>
      </c>
      <c r="B175" s="54" t="s">
        <v>660</v>
      </c>
      <c r="C175" s="70" t="s">
        <v>121</v>
      </c>
      <c r="D175" s="70" t="s">
        <v>27</v>
      </c>
      <c r="E175" s="54" t="s">
        <v>658</v>
      </c>
      <c r="F175" s="70" t="s">
        <v>128</v>
      </c>
      <c r="G175" s="54" t="s">
        <v>407</v>
      </c>
      <c r="H175" s="54" t="s">
        <v>266</v>
      </c>
      <c r="I175" s="116" t="s">
        <v>3180</v>
      </c>
      <c r="J175" s="72">
        <v>0.2899999999689481</v>
      </c>
      <c r="K175" s="70" t="s">
        <v>133</v>
      </c>
      <c r="L175" s="71">
        <v>2.4E-2</v>
      </c>
      <c r="M175" s="71">
        <v>5.6599999998503403E-2</v>
      </c>
      <c r="N175" s="72">
        <v>19784.996793999999</v>
      </c>
      <c r="O175" s="78">
        <v>99.29</v>
      </c>
      <c r="P175" s="116" t="s">
        <v>3180</v>
      </c>
      <c r="Q175" s="72">
        <v>19.644523309</v>
      </c>
      <c r="R175" s="73">
        <v>4.2118268444792318E-4</v>
      </c>
      <c r="S175" s="73">
        <f t="shared" si="2"/>
        <v>1.3315890013084614E-4</v>
      </c>
      <c r="T175" s="73">
        <f>Q175/'סכום נכסי הקרן'!$C$41</f>
        <v>9.9868736461886084E-6</v>
      </c>
    </row>
    <row r="176" spans="1:20">
      <c r="A176" s="69" t="s">
        <v>661</v>
      </c>
      <c r="B176" s="54" t="s">
        <v>662</v>
      </c>
      <c r="C176" s="70" t="s">
        <v>121</v>
      </c>
      <c r="D176" s="70" t="s">
        <v>27</v>
      </c>
      <c r="E176" s="54" t="s">
        <v>658</v>
      </c>
      <c r="F176" s="70" t="s">
        <v>128</v>
      </c>
      <c r="G176" s="54" t="s">
        <v>407</v>
      </c>
      <c r="H176" s="54" t="s">
        <v>266</v>
      </c>
      <c r="I176" s="116" t="s">
        <v>3180</v>
      </c>
      <c r="J176" s="72">
        <v>2.2899999999978267</v>
      </c>
      <c r="K176" s="70" t="s">
        <v>133</v>
      </c>
      <c r="L176" s="71">
        <v>2.3E-2</v>
      </c>
      <c r="M176" s="71">
        <v>4.949999999997183E-2</v>
      </c>
      <c r="N176" s="72">
        <v>261481.54429600001</v>
      </c>
      <c r="O176" s="78">
        <v>95.03</v>
      </c>
      <c r="P176" s="116" t="s">
        <v>3180</v>
      </c>
      <c r="Q176" s="72">
        <v>248.485905726</v>
      </c>
      <c r="R176" s="73">
        <v>3.1143144518355976E-4</v>
      </c>
      <c r="S176" s="73">
        <f t="shared" si="2"/>
        <v>1.6843427241287241E-3</v>
      </c>
      <c r="T176" s="73">
        <f>Q176/'סכום נכסי הקרן'!$C$41</f>
        <v>1.2632514947346011E-4</v>
      </c>
    </row>
    <row r="177" spans="1:20">
      <c r="A177" s="69" t="s">
        <v>663</v>
      </c>
      <c r="B177" s="54" t="s">
        <v>664</v>
      </c>
      <c r="C177" s="70" t="s">
        <v>121</v>
      </c>
      <c r="D177" s="70" t="s">
        <v>27</v>
      </c>
      <c r="E177" s="54" t="s">
        <v>658</v>
      </c>
      <c r="F177" s="70" t="s">
        <v>128</v>
      </c>
      <c r="G177" s="54" t="s">
        <v>407</v>
      </c>
      <c r="H177" s="54" t="s">
        <v>266</v>
      </c>
      <c r="I177" s="116" t="s">
        <v>3180</v>
      </c>
      <c r="J177" s="72">
        <v>2.3699999999967827</v>
      </c>
      <c r="K177" s="70" t="s">
        <v>133</v>
      </c>
      <c r="L177" s="71">
        <v>2.1499999999999998E-2</v>
      </c>
      <c r="M177" s="71">
        <v>5.1799999999912825E-2</v>
      </c>
      <c r="N177" s="72">
        <v>194479.65166800001</v>
      </c>
      <c r="O177" s="78">
        <v>93.26</v>
      </c>
      <c r="P177" s="72">
        <v>11.319877858</v>
      </c>
      <c r="Q177" s="72">
        <v>192.69160112599999</v>
      </c>
      <c r="R177" s="73">
        <v>1.9864091170909774E-4</v>
      </c>
      <c r="S177" s="73">
        <f t="shared" si="2"/>
        <v>1.3061452938710181E-3</v>
      </c>
      <c r="T177" s="73">
        <f>Q177/'סכום נכסי הקרן'!$C$41</f>
        <v>9.7960466785442036E-5</v>
      </c>
    </row>
    <row r="178" spans="1:20">
      <c r="A178" s="69" t="s">
        <v>665</v>
      </c>
      <c r="B178" s="54" t="s">
        <v>666</v>
      </c>
      <c r="C178" s="70" t="s">
        <v>121</v>
      </c>
      <c r="D178" s="70" t="s">
        <v>27</v>
      </c>
      <c r="E178" s="54" t="s">
        <v>479</v>
      </c>
      <c r="F178" s="70" t="s">
        <v>129</v>
      </c>
      <c r="G178" s="54" t="s">
        <v>480</v>
      </c>
      <c r="H178" s="54" t="s">
        <v>266</v>
      </c>
      <c r="I178" s="116" t="s">
        <v>3180</v>
      </c>
      <c r="J178" s="72">
        <v>1.460000000238693</v>
      </c>
      <c r="K178" s="70" t="s">
        <v>133</v>
      </c>
      <c r="L178" s="71">
        <v>3.2500000000000001E-2</v>
      </c>
      <c r="M178" s="71">
        <v>5.740000000556951E-2</v>
      </c>
      <c r="N178" s="72">
        <v>3875.5624809999995</v>
      </c>
      <c r="O178" s="78">
        <v>97.29</v>
      </c>
      <c r="P178" s="116" t="s">
        <v>3180</v>
      </c>
      <c r="Q178" s="72">
        <v>3.7705346350000002</v>
      </c>
      <c r="R178" s="73">
        <v>7.3207407647387907E-6</v>
      </c>
      <c r="S178" s="73">
        <f t="shared" si="2"/>
        <v>2.5558280901213665E-5</v>
      </c>
      <c r="T178" s="73">
        <f>Q178/'סכום נכסי הקרן'!$C$41</f>
        <v>1.9168626484853984E-6</v>
      </c>
    </row>
    <row r="179" spans="1:20">
      <c r="A179" s="69" t="s">
        <v>667</v>
      </c>
      <c r="B179" s="54" t="s">
        <v>668</v>
      </c>
      <c r="C179" s="70" t="s">
        <v>121</v>
      </c>
      <c r="D179" s="70" t="s">
        <v>27</v>
      </c>
      <c r="E179" s="54" t="s">
        <v>479</v>
      </c>
      <c r="F179" s="70" t="s">
        <v>129</v>
      </c>
      <c r="G179" s="54" t="s">
        <v>480</v>
      </c>
      <c r="H179" s="54" t="s">
        <v>266</v>
      </c>
      <c r="I179" s="116" t="s">
        <v>3180</v>
      </c>
      <c r="J179" s="72">
        <v>2.1700000000006114</v>
      </c>
      <c r="K179" s="70" t="s">
        <v>133</v>
      </c>
      <c r="L179" s="71">
        <v>5.7000000000000002E-2</v>
      </c>
      <c r="M179" s="71">
        <v>5.6400000000014952E-2</v>
      </c>
      <c r="N179" s="72">
        <v>1090183.5274390001</v>
      </c>
      <c r="O179" s="78">
        <v>100.54</v>
      </c>
      <c r="P179" s="116" t="s">
        <v>3180</v>
      </c>
      <c r="Q179" s="72">
        <v>1096.0704821490001</v>
      </c>
      <c r="R179" s="73">
        <v>1.9489025279070722E-3</v>
      </c>
      <c r="S179" s="73">
        <f t="shared" si="2"/>
        <v>7.4296300079717582E-3</v>
      </c>
      <c r="T179" s="73">
        <f>Q179/'סכום נכסי הקרן'!$C$41</f>
        <v>5.5721980321732281E-4</v>
      </c>
    </row>
    <row r="180" spans="1:20">
      <c r="A180" s="69" t="s">
        <v>669</v>
      </c>
      <c r="B180" s="54" t="s">
        <v>670</v>
      </c>
      <c r="C180" s="70" t="s">
        <v>121</v>
      </c>
      <c r="D180" s="70" t="s">
        <v>27</v>
      </c>
      <c r="E180" s="54" t="s">
        <v>485</v>
      </c>
      <c r="F180" s="70" t="s">
        <v>129</v>
      </c>
      <c r="G180" s="54" t="s">
        <v>480</v>
      </c>
      <c r="H180" s="54" t="s">
        <v>266</v>
      </c>
      <c r="I180" s="116" t="s">
        <v>3180</v>
      </c>
      <c r="J180" s="72">
        <v>1.9299999999902089</v>
      </c>
      <c r="K180" s="70" t="s">
        <v>133</v>
      </c>
      <c r="L180" s="71">
        <v>2.7999999999999997E-2</v>
      </c>
      <c r="M180" s="71">
        <v>5.4299999999786894E-2</v>
      </c>
      <c r="N180" s="72">
        <v>182261.87341200002</v>
      </c>
      <c r="O180" s="78">
        <v>95.26</v>
      </c>
      <c r="P180" s="116" t="s">
        <v>3180</v>
      </c>
      <c r="Q180" s="72">
        <v>173.62265658999996</v>
      </c>
      <c r="R180" s="73">
        <v>6.9935530936126125E-4</v>
      </c>
      <c r="S180" s="73">
        <f t="shared" si="2"/>
        <v>1.1768879104705995E-3</v>
      </c>
      <c r="T180" s="73">
        <f>Q180/'סכום נכסי הקרן'!$C$41</f>
        <v>8.8266205608844158E-5</v>
      </c>
    </row>
    <row r="181" spans="1:20">
      <c r="A181" s="69" t="s">
        <v>671</v>
      </c>
      <c r="B181" s="54" t="s">
        <v>672</v>
      </c>
      <c r="C181" s="70" t="s">
        <v>121</v>
      </c>
      <c r="D181" s="70" t="s">
        <v>27</v>
      </c>
      <c r="E181" s="54" t="s">
        <v>485</v>
      </c>
      <c r="F181" s="70" t="s">
        <v>129</v>
      </c>
      <c r="G181" s="54" t="s">
        <v>480</v>
      </c>
      <c r="H181" s="54" t="s">
        <v>266</v>
      </c>
      <c r="I181" s="116" t="s">
        <v>3180</v>
      </c>
      <c r="J181" s="72">
        <v>3.1899999999958824</v>
      </c>
      <c r="K181" s="70" t="s">
        <v>133</v>
      </c>
      <c r="L181" s="71">
        <v>5.6500000000000002E-2</v>
      </c>
      <c r="M181" s="71">
        <v>6.0099999999928884E-2</v>
      </c>
      <c r="N181" s="72">
        <v>584530.2920870001</v>
      </c>
      <c r="O181" s="78">
        <v>100.53</v>
      </c>
      <c r="P181" s="116" t="s">
        <v>3180</v>
      </c>
      <c r="Q181" s="72">
        <v>587.62832861799995</v>
      </c>
      <c r="R181" s="73">
        <v>1.3842821243070661E-3</v>
      </c>
      <c r="S181" s="73">
        <f t="shared" si="2"/>
        <v>3.9831937224280491E-3</v>
      </c>
      <c r="T181" s="73">
        <f>Q181/'סכום נכסי הקרן'!$C$41</f>
        <v>2.9873821708569122E-4</v>
      </c>
    </row>
    <row r="182" spans="1:20">
      <c r="A182" s="69" t="s">
        <v>673</v>
      </c>
      <c r="B182" s="54" t="s">
        <v>674</v>
      </c>
      <c r="C182" s="70" t="s">
        <v>121</v>
      </c>
      <c r="D182" s="70" t="s">
        <v>27</v>
      </c>
      <c r="E182" s="54" t="s">
        <v>492</v>
      </c>
      <c r="F182" s="70" t="s">
        <v>493</v>
      </c>
      <c r="G182" s="54" t="s">
        <v>480</v>
      </c>
      <c r="H182" s="54" t="s">
        <v>266</v>
      </c>
      <c r="I182" s="116" t="s">
        <v>3180</v>
      </c>
      <c r="J182" s="72">
        <v>4.4299999999964932</v>
      </c>
      <c r="K182" s="70" t="s">
        <v>133</v>
      </c>
      <c r="L182" s="71">
        <v>5.5E-2</v>
      </c>
      <c r="M182" s="71">
        <v>5.759999999992986E-2</v>
      </c>
      <c r="N182" s="72">
        <v>402217.61348899995</v>
      </c>
      <c r="O182" s="78">
        <v>99.23</v>
      </c>
      <c r="P182" s="116" t="s">
        <v>3180</v>
      </c>
      <c r="Q182" s="72">
        <v>399.18198777999999</v>
      </c>
      <c r="R182" s="73">
        <v>1.6524352570734852E-3</v>
      </c>
      <c r="S182" s="73">
        <f t="shared" si="2"/>
        <v>2.7058246010213563E-3</v>
      </c>
      <c r="T182" s="73">
        <f>Q182/'סכום נכסי הקרן'!$C$41</f>
        <v>2.0293595375596828E-4</v>
      </c>
    </row>
    <row r="183" spans="1:20">
      <c r="A183" s="69" t="s">
        <v>675</v>
      </c>
      <c r="B183" s="54" t="s">
        <v>676</v>
      </c>
      <c r="C183" s="70" t="s">
        <v>121</v>
      </c>
      <c r="D183" s="70" t="s">
        <v>27</v>
      </c>
      <c r="E183" s="54" t="s">
        <v>677</v>
      </c>
      <c r="F183" s="70" t="s">
        <v>556</v>
      </c>
      <c r="G183" s="54" t="s">
        <v>497</v>
      </c>
      <c r="H183" s="54" t="s">
        <v>131</v>
      </c>
      <c r="I183" s="116" t="s">
        <v>3180</v>
      </c>
      <c r="J183" s="72">
        <v>0.82000000002802376</v>
      </c>
      <c r="K183" s="70" t="s">
        <v>133</v>
      </c>
      <c r="L183" s="71">
        <v>3.0499999999999999E-2</v>
      </c>
      <c r="M183" s="71">
        <v>4.8400000000693923E-2</v>
      </c>
      <c r="N183" s="72">
        <v>15195.537080000002</v>
      </c>
      <c r="O183" s="78">
        <v>98.63</v>
      </c>
      <c r="P183" s="116" t="s">
        <v>3180</v>
      </c>
      <c r="Q183" s="72">
        <v>14.987358218999997</v>
      </c>
      <c r="R183" s="73">
        <v>2.2638177508622169E-4</v>
      </c>
      <c r="S183" s="73">
        <f t="shared" si="2"/>
        <v>1.0159066244151216E-4</v>
      </c>
      <c r="T183" s="73">
        <f>Q183/'סכום נכסי הקרן'!$C$41</f>
        <v>7.6192662183228391E-6</v>
      </c>
    </row>
    <row r="184" spans="1:20">
      <c r="A184" s="69" t="s">
        <v>678</v>
      </c>
      <c r="B184" s="54" t="s">
        <v>679</v>
      </c>
      <c r="C184" s="70" t="s">
        <v>121</v>
      </c>
      <c r="D184" s="70" t="s">
        <v>27</v>
      </c>
      <c r="E184" s="54" t="s">
        <v>677</v>
      </c>
      <c r="F184" s="70" t="s">
        <v>556</v>
      </c>
      <c r="G184" s="54" t="s">
        <v>497</v>
      </c>
      <c r="H184" s="54" t="s">
        <v>131</v>
      </c>
      <c r="I184" s="116" t="s">
        <v>3180</v>
      </c>
      <c r="J184" s="72">
        <v>2.8000000000000003</v>
      </c>
      <c r="K184" s="70" t="s">
        <v>133</v>
      </c>
      <c r="L184" s="71">
        <v>2.58E-2</v>
      </c>
      <c r="M184" s="71">
        <v>5.0700000000017516E-2</v>
      </c>
      <c r="N184" s="72">
        <v>122151.914057</v>
      </c>
      <c r="O184" s="78">
        <v>93.51</v>
      </c>
      <c r="P184" s="116" t="s">
        <v>3180</v>
      </c>
      <c r="Q184" s="72">
        <v>114.22425484</v>
      </c>
      <c r="R184" s="73">
        <v>4.5577958640480835E-4</v>
      </c>
      <c r="S184" s="73">
        <f t="shared" si="2"/>
        <v>7.7426038308557653E-4</v>
      </c>
      <c r="T184" s="73">
        <f>Q184/'סכום נכסי הקרן'!$C$41</f>
        <v>5.8069273683750022E-5</v>
      </c>
    </row>
    <row r="185" spans="1:20">
      <c r="A185" s="69" t="s">
        <v>680</v>
      </c>
      <c r="B185" s="54" t="s">
        <v>681</v>
      </c>
      <c r="C185" s="70" t="s">
        <v>121</v>
      </c>
      <c r="D185" s="70" t="s">
        <v>27</v>
      </c>
      <c r="E185" s="54" t="s">
        <v>677</v>
      </c>
      <c r="F185" s="70" t="s">
        <v>556</v>
      </c>
      <c r="G185" s="54" t="s">
        <v>497</v>
      </c>
      <c r="H185" s="54" t="s">
        <v>131</v>
      </c>
      <c r="I185" s="116" t="s">
        <v>3180</v>
      </c>
      <c r="J185" s="72">
        <v>3.9800000000003171</v>
      </c>
      <c r="K185" s="70" t="s">
        <v>133</v>
      </c>
      <c r="L185" s="71">
        <v>0.04</v>
      </c>
      <c r="M185" s="71">
        <v>5.3300000000003171E-2</v>
      </c>
      <c r="N185" s="72">
        <v>663748.07999999996</v>
      </c>
      <c r="O185" s="78">
        <v>95.2</v>
      </c>
      <c r="P185" s="116" t="s">
        <v>3180</v>
      </c>
      <c r="Q185" s="72">
        <v>631.88817215999995</v>
      </c>
      <c r="R185" s="73">
        <v>1.5163586269918326E-3</v>
      </c>
      <c r="S185" s="73">
        <f t="shared" si="2"/>
        <v>4.2832056897999394E-3</v>
      </c>
      <c r="T185" s="73">
        <f>Q185/'סכום נכסי הקרן'!$C$41</f>
        <v>3.2123901581220058E-4</v>
      </c>
    </row>
    <row r="186" spans="1:20">
      <c r="A186" s="69" t="s">
        <v>682</v>
      </c>
      <c r="B186" s="54" t="s">
        <v>683</v>
      </c>
      <c r="C186" s="70" t="s">
        <v>121</v>
      </c>
      <c r="D186" s="70" t="s">
        <v>27</v>
      </c>
      <c r="E186" s="54" t="s">
        <v>684</v>
      </c>
      <c r="F186" s="70" t="s">
        <v>129</v>
      </c>
      <c r="G186" s="54" t="s">
        <v>480</v>
      </c>
      <c r="H186" s="54" t="s">
        <v>266</v>
      </c>
      <c r="I186" s="116" t="s">
        <v>3180</v>
      </c>
      <c r="J186" s="72">
        <v>0.73999999999145438</v>
      </c>
      <c r="K186" s="70" t="s">
        <v>133</v>
      </c>
      <c r="L186" s="71">
        <v>2.9500000000000002E-2</v>
      </c>
      <c r="M186" s="71">
        <v>5.4499999999305666E-2</v>
      </c>
      <c r="N186" s="72">
        <v>57169.407260999993</v>
      </c>
      <c r="O186" s="78">
        <v>98.25</v>
      </c>
      <c r="P186" s="116" t="s">
        <v>3180</v>
      </c>
      <c r="Q186" s="72">
        <v>56.168942602000001</v>
      </c>
      <c r="R186" s="73">
        <v>1.5987042688027761E-3</v>
      </c>
      <c r="S186" s="73">
        <f t="shared" si="2"/>
        <v>3.8073688532662506E-4</v>
      </c>
      <c r="T186" s="73">
        <f>Q186/'סכום נכסי הקרן'!$C$41</f>
        <v>2.8555140981669844E-5</v>
      </c>
    </row>
    <row r="187" spans="1:20">
      <c r="A187" s="69" t="s">
        <v>685</v>
      </c>
      <c r="B187" s="54" t="s">
        <v>686</v>
      </c>
      <c r="C187" s="70" t="s">
        <v>121</v>
      </c>
      <c r="D187" s="70" t="s">
        <v>27</v>
      </c>
      <c r="E187" s="54" t="s">
        <v>534</v>
      </c>
      <c r="F187" s="70" t="s">
        <v>156</v>
      </c>
      <c r="G187" s="54" t="s">
        <v>480</v>
      </c>
      <c r="H187" s="54" t="s">
        <v>266</v>
      </c>
      <c r="I187" s="116" t="s">
        <v>3180</v>
      </c>
      <c r="J187" s="72">
        <v>1.5500000000009677</v>
      </c>
      <c r="K187" s="70" t="s">
        <v>133</v>
      </c>
      <c r="L187" s="71">
        <v>3.5499999999999997E-2</v>
      </c>
      <c r="M187" s="71">
        <v>4.8900000000036782E-2</v>
      </c>
      <c r="N187" s="72">
        <v>206984.613889</v>
      </c>
      <c r="O187" s="78">
        <v>98.03</v>
      </c>
      <c r="P187" s="72">
        <v>3.673976879</v>
      </c>
      <c r="Q187" s="72">
        <v>206.58098461600002</v>
      </c>
      <c r="R187" s="73">
        <v>5.2957733744285192E-4</v>
      </c>
      <c r="S187" s="73">
        <f t="shared" si="2"/>
        <v>1.4002934185127905E-3</v>
      </c>
      <c r="T187" s="73">
        <f>Q187/'סכום נכסי הקרן'!$C$41</f>
        <v>1.0502154512041689E-4</v>
      </c>
    </row>
    <row r="188" spans="1:20">
      <c r="A188" s="69" t="s">
        <v>687</v>
      </c>
      <c r="B188" s="54" t="s">
        <v>688</v>
      </c>
      <c r="C188" s="70" t="s">
        <v>121</v>
      </c>
      <c r="D188" s="70" t="s">
        <v>27</v>
      </c>
      <c r="E188" s="54" t="s">
        <v>534</v>
      </c>
      <c r="F188" s="70" t="s">
        <v>156</v>
      </c>
      <c r="G188" s="54" t="s">
        <v>480</v>
      </c>
      <c r="H188" s="54" t="s">
        <v>266</v>
      </c>
      <c r="I188" s="116" t="s">
        <v>3180</v>
      </c>
      <c r="J188" s="72">
        <v>2.5599999999996288</v>
      </c>
      <c r="K188" s="70" t="s">
        <v>133</v>
      </c>
      <c r="L188" s="71">
        <v>2.5000000000000001E-2</v>
      </c>
      <c r="M188" s="71">
        <v>4.8999999999996519E-2</v>
      </c>
      <c r="N188" s="72">
        <v>725879.88072200003</v>
      </c>
      <c r="O188" s="78">
        <v>94.18</v>
      </c>
      <c r="P188" s="72">
        <v>177.581327714</v>
      </c>
      <c r="Q188" s="72">
        <v>861.21499934699989</v>
      </c>
      <c r="R188" s="73">
        <v>9.4676664249857293E-4</v>
      </c>
      <c r="S188" s="73">
        <f t="shared" si="2"/>
        <v>5.8376800640764209E-3</v>
      </c>
      <c r="T188" s="73">
        <f>Q188/'סכום נכסי הקרן'!$C$41</f>
        <v>4.3782408182643329E-4</v>
      </c>
    </row>
    <row r="189" spans="1:20">
      <c r="A189" s="69" t="s">
        <v>689</v>
      </c>
      <c r="B189" s="54" t="s">
        <v>690</v>
      </c>
      <c r="C189" s="70" t="s">
        <v>121</v>
      </c>
      <c r="D189" s="70" t="s">
        <v>27</v>
      </c>
      <c r="E189" s="54" t="s">
        <v>534</v>
      </c>
      <c r="F189" s="70" t="s">
        <v>156</v>
      </c>
      <c r="G189" s="54" t="s">
        <v>480</v>
      </c>
      <c r="H189" s="54" t="s">
        <v>266</v>
      </c>
      <c r="I189" s="116" t="s">
        <v>3180</v>
      </c>
      <c r="J189" s="72">
        <v>3.93000000000632</v>
      </c>
      <c r="K189" s="70" t="s">
        <v>133</v>
      </c>
      <c r="L189" s="71">
        <v>4.7300000000000002E-2</v>
      </c>
      <c r="M189" s="71">
        <v>5.0400000000051536E-2</v>
      </c>
      <c r="N189" s="72">
        <v>321536.16365400003</v>
      </c>
      <c r="O189" s="78">
        <v>99</v>
      </c>
      <c r="P189" s="72">
        <v>7.6043302710000003</v>
      </c>
      <c r="Q189" s="72">
        <v>325.92514655799999</v>
      </c>
      <c r="R189" s="73">
        <v>8.1419080980464154E-4</v>
      </c>
      <c r="S189" s="73">
        <f t="shared" si="2"/>
        <v>2.2092587006560132E-3</v>
      </c>
      <c r="T189" s="73">
        <f>Q189/'סכום נכסי הקרן'!$C$41</f>
        <v>1.6569367480141433E-4</v>
      </c>
    </row>
    <row r="190" spans="1:20">
      <c r="A190" s="69" t="s">
        <v>691</v>
      </c>
      <c r="B190" s="54" t="s">
        <v>692</v>
      </c>
      <c r="C190" s="70" t="s">
        <v>121</v>
      </c>
      <c r="D190" s="70" t="s">
        <v>27</v>
      </c>
      <c r="E190" s="54" t="s">
        <v>537</v>
      </c>
      <c r="F190" s="70" t="s">
        <v>270</v>
      </c>
      <c r="G190" s="54" t="s">
        <v>480</v>
      </c>
      <c r="H190" s="54" t="s">
        <v>266</v>
      </c>
      <c r="I190" s="116" t="s">
        <v>3180</v>
      </c>
      <c r="J190" s="72">
        <v>4.5100000000028801</v>
      </c>
      <c r="K190" s="70" t="s">
        <v>133</v>
      </c>
      <c r="L190" s="71">
        <v>2.4300000000000002E-2</v>
      </c>
      <c r="M190" s="71">
        <v>4.9100000000009282E-2</v>
      </c>
      <c r="N190" s="72">
        <v>683867.57031700003</v>
      </c>
      <c r="O190" s="78">
        <v>89.9</v>
      </c>
      <c r="P190" s="116" t="s">
        <v>3180</v>
      </c>
      <c r="Q190" s="72">
        <v>614.79694567299998</v>
      </c>
      <c r="R190" s="73">
        <v>4.6692650991352676E-4</v>
      </c>
      <c r="S190" s="73">
        <f t="shared" si="2"/>
        <v>4.1673541170690583E-3</v>
      </c>
      <c r="T190" s="73">
        <f>Q190/'סכום נכסי הקרן'!$C$41</f>
        <v>3.1255018601983493E-4</v>
      </c>
    </row>
    <row r="191" spans="1:20">
      <c r="A191" s="69" t="s">
        <v>693</v>
      </c>
      <c r="B191" s="54" t="s">
        <v>694</v>
      </c>
      <c r="C191" s="70" t="s">
        <v>121</v>
      </c>
      <c r="D191" s="70" t="s">
        <v>27</v>
      </c>
      <c r="E191" s="54" t="s">
        <v>695</v>
      </c>
      <c r="F191" s="70" t="s">
        <v>156</v>
      </c>
      <c r="G191" s="54" t="s">
        <v>480</v>
      </c>
      <c r="H191" s="54" t="s">
        <v>266</v>
      </c>
      <c r="I191" s="116" t="s">
        <v>3180</v>
      </c>
      <c r="J191" s="72">
        <v>0.48</v>
      </c>
      <c r="K191" s="70" t="s">
        <v>133</v>
      </c>
      <c r="L191" s="71">
        <v>2.1600000000000001E-2</v>
      </c>
      <c r="M191" s="71">
        <v>5.070013818516813E-2</v>
      </c>
      <c r="N191" s="72">
        <v>1.3192000000000002E-2</v>
      </c>
      <c r="O191" s="78">
        <v>98.7</v>
      </c>
      <c r="P191" s="116" t="s">
        <v>3180</v>
      </c>
      <c r="Q191" s="72">
        <v>1.3025999999999999E-5</v>
      </c>
      <c r="R191" s="73">
        <v>1.0314182412070385E-10</v>
      </c>
      <c r="S191" s="73">
        <f t="shared" si="2"/>
        <v>8.8295745629507828E-11</v>
      </c>
      <c r="T191" s="73">
        <f>Q191/'סכום נכסי הקרן'!$C$41</f>
        <v>6.6221518368762572E-12</v>
      </c>
    </row>
    <row r="192" spans="1:20">
      <c r="A192" s="69" t="s">
        <v>696</v>
      </c>
      <c r="B192" s="54" t="s">
        <v>697</v>
      </c>
      <c r="C192" s="70" t="s">
        <v>121</v>
      </c>
      <c r="D192" s="70" t="s">
        <v>27</v>
      </c>
      <c r="E192" s="54" t="s">
        <v>698</v>
      </c>
      <c r="F192" s="70" t="s">
        <v>699</v>
      </c>
      <c r="G192" s="54" t="s">
        <v>480</v>
      </c>
      <c r="H192" s="54" t="s">
        <v>266</v>
      </c>
      <c r="I192" s="116" t="s">
        <v>3180</v>
      </c>
      <c r="J192" s="72">
        <v>6.2399999999937776</v>
      </c>
      <c r="K192" s="70" t="s">
        <v>133</v>
      </c>
      <c r="L192" s="71">
        <v>2.3399999999999997E-2</v>
      </c>
      <c r="M192" s="71">
        <v>5.2499999999958753E-2</v>
      </c>
      <c r="N192" s="72">
        <v>506908.63710299996</v>
      </c>
      <c r="O192" s="78">
        <v>83.69</v>
      </c>
      <c r="P192" s="116" t="s">
        <v>3180</v>
      </c>
      <c r="Q192" s="72">
        <v>424.23183841099996</v>
      </c>
      <c r="R192" s="73">
        <v>5.1419303813376625E-4</v>
      </c>
      <c r="S192" s="73">
        <f t="shared" si="2"/>
        <v>2.8756230993609798E-3</v>
      </c>
      <c r="T192" s="73">
        <f>Q192/'סכום נכסי הקרן'!$C$41</f>
        <v>2.1567078519843351E-4</v>
      </c>
    </row>
    <row r="193" spans="1:20">
      <c r="A193" s="69" t="s">
        <v>700</v>
      </c>
      <c r="B193" s="54" t="s">
        <v>701</v>
      </c>
      <c r="C193" s="70" t="s">
        <v>121</v>
      </c>
      <c r="D193" s="70" t="s">
        <v>27</v>
      </c>
      <c r="E193" s="54" t="s">
        <v>702</v>
      </c>
      <c r="F193" s="70" t="s">
        <v>556</v>
      </c>
      <c r="G193" s="54" t="s">
        <v>544</v>
      </c>
      <c r="H193" s="54" t="s">
        <v>131</v>
      </c>
      <c r="I193" s="116" t="s">
        <v>3180</v>
      </c>
      <c r="J193" s="72">
        <v>2.0900000000054986</v>
      </c>
      <c r="K193" s="70" t="s">
        <v>133</v>
      </c>
      <c r="L193" s="71">
        <v>2.9500000000000002E-2</v>
      </c>
      <c r="M193" s="71">
        <v>5.3500000000099981E-2</v>
      </c>
      <c r="N193" s="72">
        <v>419784.891963</v>
      </c>
      <c r="O193" s="78">
        <v>95.31</v>
      </c>
      <c r="P193" s="116" t="s">
        <v>3180</v>
      </c>
      <c r="Q193" s="72">
        <v>400.09698051999999</v>
      </c>
      <c r="R193" s="73">
        <v>1.3563184005251255E-3</v>
      </c>
      <c r="S193" s="73">
        <f t="shared" si="2"/>
        <v>2.7120268093910696E-3</v>
      </c>
      <c r="T193" s="73">
        <f>Q193/'סכום נכסי הקרן'!$C$41</f>
        <v>2.0340111734063889E-4</v>
      </c>
    </row>
    <row r="194" spans="1:20">
      <c r="A194" s="69" t="s">
        <v>703</v>
      </c>
      <c r="B194" s="54" t="s">
        <v>704</v>
      </c>
      <c r="C194" s="70" t="s">
        <v>121</v>
      </c>
      <c r="D194" s="70" t="s">
        <v>27</v>
      </c>
      <c r="E194" s="54" t="s">
        <v>702</v>
      </c>
      <c r="F194" s="70" t="s">
        <v>556</v>
      </c>
      <c r="G194" s="54" t="s">
        <v>544</v>
      </c>
      <c r="H194" s="54" t="s">
        <v>131</v>
      </c>
      <c r="I194" s="116" t="s">
        <v>3180</v>
      </c>
      <c r="J194" s="72">
        <v>2.969999999966547</v>
      </c>
      <c r="K194" s="70" t="s">
        <v>133</v>
      </c>
      <c r="L194" s="71">
        <v>2.5499999999999998E-2</v>
      </c>
      <c r="M194" s="71">
        <v>5.5299999999324216E-2</v>
      </c>
      <c r="N194" s="72">
        <v>48508.427135000005</v>
      </c>
      <c r="O194" s="78">
        <v>91.82</v>
      </c>
      <c r="P194" s="116" t="s">
        <v>3180</v>
      </c>
      <c r="Q194" s="72">
        <v>44.540437816999997</v>
      </c>
      <c r="R194" s="73">
        <v>8.3306302933246323E-5</v>
      </c>
      <c r="S194" s="73">
        <f t="shared" si="2"/>
        <v>3.0191395422360997E-4</v>
      </c>
      <c r="T194" s="73">
        <f>Q194/'סכום נכסי הקרן'!$C$41</f>
        <v>2.2643447113858382E-5</v>
      </c>
    </row>
    <row r="195" spans="1:20">
      <c r="A195" s="69" t="s">
        <v>705</v>
      </c>
      <c r="B195" s="54" t="s">
        <v>706</v>
      </c>
      <c r="C195" s="70" t="s">
        <v>121</v>
      </c>
      <c r="D195" s="70" t="s">
        <v>27</v>
      </c>
      <c r="E195" s="54" t="s">
        <v>707</v>
      </c>
      <c r="F195" s="70" t="s">
        <v>330</v>
      </c>
      <c r="G195" s="54" t="s">
        <v>544</v>
      </c>
      <c r="H195" s="54" t="s">
        <v>131</v>
      </c>
      <c r="I195" s="116" t="s">
        <v>3180</v>
      </c>
      <c r="J195" s="72">
        <v>1.8299999999953043</v>
      </c>
      <c r="K195" s="70" t="s">
        <v>133</v>
      </c>
      <c r="L195" s="71">
        <v>3.27E-2</v>
      </c>
      <c r="M195" s="71">
        <v>4.5199999999863627E-2</v>
      </c>
      <c r="N195" s="72">
        <v>158191.55282700001</v>
      </c>
      <c r="O195" s="78">
        <v>98.27</v>
      </c>
      <c r="P195" s="116" t="s">
        <v>3180</v>
      </c>
      <c r="Q195" s="72">
        <v>155.45483893100001</v>
      </c>
      <c r="R195" s="73">
        <v>5.0125177943427133E-4</v>
      </c>
      <c r="S195" s="73">
        <f t="shared" si="2"/>
        <v>1.0537387467470973E-3</v>
      </c>
      <c r="T195" s="73">
        <f>Q195/'סכום נכסי הקרן'!$C$41</f>
        <v>7.9030058895917745E-5</v>
      </c>
    </row>
    <row r="196" spans="1:20">
      <c r="A196" s="69" t="s">
        <v>708</v>
      </c>
      <c r="B196" s="54" t="s">
        <v>709</v>
      </c>
      <c r="C196" s="70" t="s">
        <v>121</v>
      </c>
      <c r="D196" s="70" t="s">
        <v>27</v>
      </c>
      <c r="E196" s="54" t="s">
        <v>710</v>
      </c>
      <c r="F196" s="70" t="s">
        <v>607</v>
      </c>
      <c r="G196" s="54" t="s">
        <v>544</v>
      </c>
      <c r="H196" s="54" t="s">
        <v>131</v>
      </c>
      <c r="I196" s="116" t="s">
        <v>3180</v>
      </c>
      <c r="J196" s="72">
        <v>2.2000000000313826</v>
      </c>
      <c r="K196" s="70" t="s">
        <v>133</v>
      </c>
      <c r="L196" s="71">
        <v>3.4500000000000003E-2</v>
      </c>
      <c r="M196" s="71">
        <v>5.040000000147498E-2</v>
      </c>
      <c r="N196" s="72">
        <v>13026.057231000001</v>
      </c>
      <c r="O196" s="78">
        <v>97.85</v>
      </c>
      <c r="P196" s="116" t="s">
        <v>3180</v>
      </c>
      <c r="Q196" s="72">
        <v>12.745996527999999</v>
      </c>
      <c r="R196" s="73">
        <v>1.7882593304989389E-5</v>
      </c>
      <c r="S196" s="73">
        <f t="shared" si="2"/>
        <v>8.6397763490778296E-5</v>
      </c>
      <c r="T196" s="73">
        <f>Q196/'סכום נכסי הקרן'!$C$41</f>
        <v>6.4798038016822968E-6</v>
      </c>
    </row>
    <row r="197" spans="1:20">
      <c r="A197" s="69" t="s">
        <v>711</v>
      </c>
      <c r="B197" s="54" t="s">
        <v>712</v>
      </c>
      <c r="C197" s="70" t="s">
        <v>121</v>
      </c>
      <c r="D197" s="70" t="s">
        <v>27</v>
      </c>
      <c r="E197" s="54" t="s">
        <v>713</v>
      </c>
      <c r="F197" s="70" t="s">
        <v>607</v>
      </c>
      <c r="G197" s="54" t="s">
        <v>544</v>
      </c>
      <c r="H197" s="54" t="s">
        <v>131</v>
      </c>
      <c r="I197" s="116" t="s">
        <v>3180</v>
      </c>
      <c r="J197" s="72">
        <v>3.5599999999960805</v>
      </c>
      <c r="K197" s="70" t="s">
        <v>133</v>
      </c>
      <c r="L197" s="71">
        <v>2.5000000000000001E-3</v>
      </c>
      <c r="M197" s="71">
        <v>5.1699999999905259E-2</v>
      </c>
      <c r="N197" s="72">
        <v>362702.88986900001</v>
      </c>
      <c r="O197" s="78">
        <v>84.4</v>
      </c>
      <c r="P197" s="116" t="s">
        <v>3180</v>
      </c>
      <c r="Q197" s="72">
        <v>306.12122696999995</v>
      </c>
      <c r="R197" s="73">
        <v>6.4013697422352902E-4</v>
      </c>
      <c r="S197" s="73">
        <f t="shared" si="2"/>
        <v>2.0750193450280938E-3</v>
      </c>
      <c r="T197" s="73">
        <f>Q197/'סכום נכסי הקרן'!$C$41</f>
        <v>1.5562576734885606E-4</v>
      </c>
    </row>
    <row r="198" spans="1:20">
      <c r="A198" s="69" t="s">
        <v>714</v>
      </c>
      <c r="B198" s="54" t="s">
        <v>715</v>
      </c>
      <c r="C198" s="70" t="s">
        <v>121</v>
      </c>
      <c r="D198" s="70" t="s">
        <v>27</v>
      </c>
      <c r="E198" s="54" t="s">
        <v>555</v>
      </c>
      <c r="F198" s="70" t="s">
        <v>556</v>
      </c>
      <c r="G198" s="54" t="s">
        <v>557</v>
      </c>
      <c r="H198" s="54" t="s">
        <v>266</v>
      </c>
      <c r="I198" s="116" t="s">
        <v>3180</v>
      </c>
      <c r="J198" s="72">
        <v>2.3199999999997907</v>
      </c>
      <c r="K198" s="70" t="s">
        <v>133</v>
      </c>
      <c r="L198" s="71">
        <v>4.2999999999999997E-2</v>
      </c>
      <c r="M198" s="71">
        <v>5.2299999999990326E-2</v>
      </c>
      <c r="N198" s="72">
        <v>381922.72085500002</v>
      </c>
      <c r="O198" s="78">
        <v>99.99</v>
      </c>
      <c r="P198" s="116" t="s">
        <v>3180</v>
      </c>
      <c r="Q198" s="72">
        <v>381.88454131899994</v>
      </c>
      <c r="R198" s="73">
        <v>3.4403259470773692E-4</v>
      </c>
      <c r="S198" s="73">
        <f t="shared" si="2"/>
        <v>2.5885751819548358E-3</v>
      </c>
      <c r="T198" s="73">
        <f>Q198/'סכום נכסי הקרן'!$C$41</f>
        <v>1.9414228594889164E-4</v>
      </c>
    </row>
    <row r="199" spans="1:20">
      <c r="A199" s="69" t="s">
        <v>716</v>
      </c>
      <c r="B199" s="54" t="s">
        <v>717</v>
      </c>
      <c r="C199" s="70" t="s">
        <v>121</v>
      </c>
      <c r="D199" s="70" t="s">
        <v>27</v>
      </c>
      <c r="E199" s="54" t="s">
        <v>718</v>
      </c>
      <c r="F199" s="70" t="s">
        <v>543</v>
      </c>
      <c r="G199" s="54" t="s">
        <v>544</v>
      </c>
      <c r="H199" s="54" t="s">
        <v>131</v>
      </c>
      <c r="I199" s="116" t="s">
        <v>3180</v>
      </c>
      <c r="J199" s="72">
        <v>0.85000000000025855</v>
      </c>
      <c r="K199" s="70" t="s">
        <v>133</v>
      </c>
      <c r="L199" s="71">
        <v>3.5000000000000003E-2</v>
      </c>
      <c r="M199" s="71">
        <v>5.3099999999815337E-2</v>
      </c>
      <c r="N199" s="72">
        <v>193593.18922600002</v>
      </c>
      <c r="O199" s="78">
        <v>99.86</v>
      </c>
      <c r="P199" s="116" t="s">
        <v>3180</v>
      </c>
      <c r="Q199" s="72">
        <v>193.322163047</v>
      </c>
      <c r="R199" s="73">
        <v>1.0097704424473191E-3</v>
      </c>
      <c r="S199" s="73">
        <f t="shared" si="2"/>
        <v>1.3104195096686744E-3</v>
      </c>
      <c r="T199" s="73">
        <f>Q199/'סכום נכסי הקרן'!$C$41</f>
        <v>9.8281031562304802E-5</v>
      </c>
    </row>
    <row r="200" spans="1:20">
      <c r="A200" s="69" t="s">
        <v>719</v>
      </c>
      <c r="B200" s="54" t="s">
        <v>720</v>
      </c>
      <c r="C200" s="70" t="s">
        <v>121</v>
      </c>
      <c r="D200" s="70" t="s">
        <v>27</v>
      </c>
      <c r="E200" s="54" t="s">
        <v>718</v>
      </c>
      <c r="F200" s="70" t="s">
        <v>543</v>
      </c>
      <c r="G200" s="54" t="s">
        <v>544</v>
      </c>
      <c r="H200" s="54" t="s">
        <v>131</v>
      </c>
      <c r="I200" s="116" t="s">
        <v>3180</v>
      </c>
      <c r="J200" s="72">
        <v>2.3699999999986741</v>
      </c>
      <c r="K200" s="70" t="s">
        <v>133</v>
      </c>
      <c r="L200" s="71">
        <v>2.6499999999999999E-2</v>
      </c>
      <c r="M200" s="71">
        <v>5.2799999999946973E-2</v>
      </c>
      <c r="N200" s="72">
        <v>158755.45303400001</v>
      </c>
      <c r="O200" s="78">
        <v>95.03</v>
      </c>
      <c r="P200" s="116" t="s">
        <v>3180</v>
      </c>
      <c r="Q200" s="72">
        <v>150.86531226</v>
      </c>
      <c r="R200" s="73">
        <v>2.5832750609998097E-4</v>
      </c>
      <c r="S200" s="73">
        <f t="shared" si="2"/>
        <v>1.0226289909124235E-3</v>
      </c>
      <c r="T200" s="73">
        <f>Q200/'סכום נכסי הקרן'!$C$41</f>
        <v>7.6696837456123842E-5</v>
      </c>
    </row>
    <row r="201" spans="1:20">
      <c r="A201" s="69" t="s">
        <v>721</v>
      </c>
      <c r="B201" s="54" t="s">
        <v>722</v>
      </c>
      <c r="C201" s="70" t="s">
        <v>121</v>
      </c>
      <c r="D201" s="70" t="s">
        <v>27</v>
      </c>
      <c r="E201" s="54" t="s">
        <v>718</v>
      </c>
      <c r="F201" s="70" t="s">
        <v>543</v>
      </c>
      <c r="G201" s="54" t="s">
        <v>544</v>
      </c>
      <c r="H201" s="54" t="s">
        <v>131</v>
      </c>
      <c r="I201" s="116" t="s">
        <v>3180</v>
      </c>
      <c r="J201" s="72">
        <v>1.9099999999999455</v>
      </c>
      <c r="K201" s="70" t="s">
        <v>133</v>
      </c>
      <c r="L201" s="71">
        <v>4.99E-2</v>
      </c>
      <c r="M201" s="71">
        <v>4.6799999999992056E-2</v>
      </c>
      <c r="N201" s="72">
        <v>543171.44199800002</v>
      </c>
      <c r="O201" s="78">
        <v>101.94</v>
      </c>
      <c r="P201" s="116" t="s">
        <v>3180</v>
      </c>
      <c r="Q201" s="72">
        <v>553.70897393300004</v>
      </c>
      <c r="R201" s="73">
        <v>1.5574808372702509E-3</v>
      </c>
      <c r="S201" s="73">
        <f t="shared" si="2"/>
        <v>3.7532739686138459E-3</v>
      </c>
      <c r="T201" s="73">
        <f>Q201/'סכום נכסי הקרן'!$C$41</f>
        <v>2.814943112870631E-4</v>
      </c>
    </row>
    <row r="202" spans="1:20">
      <c r="A202" s="69" t="s">
        <v>723</v>
      </c>
      <c r="B202" s="54" t="s">
        <v>724</v>
      </c>
      <c r="C202" s="70" t="s">
        <v>121</v>
      </c>
      <c r="D202" s="70" t="s">
        <v>27</v>
      </c>
      <c r="E202" s="54" t="s">
        <v>571</v>
      </c>
      <c r="F202" s="70" t="s">
        <v>572</v>
      </c>
      <c r="G202" s="54" t="s">
        <v>544</v>
      </c>
      <c r="H202" s="54" t="s">
        <v>131</v>
      </c>
      <c r="I202" s="116" t="s">
        <v>3180</v>
      </c>
      <c r="J202" s="72">
        <v>1.6899999999994413</v>
      </c>
      <c r="K202" s="70" t="s">
        <v>133</v>
      </c>
      <c r="L202" s="71">
        <v>3.2500000000000001E-2</v>
      </c>
      <c r="M202" s="71">
        <v>5.3600000000089291E-2</v>
      </c>
      <c r="N202" s="72">
        <v>92650.705957999991</v>
      </c>
      <c r="O202" s="78">
        <v>96.68</v>
      </c>
      <c r="P202" s="116" t="s">
        <v>3180</v>
      </c>
      <c r="Q202" s="72">
        <v>89.574702545000022</v>
      </c>
      <c r="R202" s="73">
        <v>2.9244214417312468E-4</v>
      </c>
      <c r="S202" s="73">
        <f t="shared" ref="S202:S216" si="3">IFERROR(Q202/$Q$9,0)</f>
        <v>6.0717527642807851E-4</v>
      </c>
      <c r="T202" s="73">
        <f>Q202/'סכום נכסי הקרן'!$C$41</f>
        <v>4.5537945723630912E-5</v>
      </c>
    </row>
    <row r="203" spans="1:20">
      <c r="A203" s="69" t="s">
        <v>725</v>
      </c>
      <c r="B203" s="54" t="s">
        <v>726</v>
      </c>
      <c r="C203" s="70" t="s">
        <v>121</v>
      </c>
      <c r="D203" s="70" t="s">
        <v>27</v>
      </c>
      <c r="E203" s="54" t="s">
        <v>571</v>
      </c>
      <c r="F203" s="70" t="s">
        <v>572</v>
      </c>
      <c r="G203" s="54" t="s">
        <v>544</v>
      </c>
      <c r="H203" s="54" t="s">
        <v>131</v>
      </c>
      <c r="I203" s="116" t="s">
        <v>3180</v>
      </c>
      <c r="J203" s="72">
        <v>3.5399999999989022</v>
      </c>
      <c r="K203" s="70" t="s">
        <v>133</v>
      </c>
      <c r="L203" s="71">
        <v>2.1600000000000001E-2</v>
      </c>
      <c r="M203" s="71">
        <v>6.0499999999978647E-2</v>
      </c>
      <c r="N203" s="72">
        <v>1304053.9521880001</v>
      </c>
      <c r="O203" s="78">
        <v>87.98</v>
      </c>
      <c r="P203" s="116" t="s">
        <v>3180</v>
      </c>
      <c r="Q203" s="72">
        <v>1147.3066236689999</v>
      </c>
      <c r="R203" s="73">
        <v>1.682194948235469E-3</v>
      </c>
      <c r="S203" s="73">
        <f t="shared" si="3"/>
        <v>7.7769302780997616E-3</v>
      </c>
      <c r="T203" s="73">
        <f>Q203/'סכום נכסי הקרן'!$C$41</f>
        <v>5.8326720907338897E-4</v>
      </c>
    </row>
    <row r="204" spans="1:20">
      <c r="A204" s="69" t="s">
        <v>727</v>
      </c>
      <c r="B204" s="54" t="s">
        <v>728</v>
      </c>
      <c r="C204" s="70" t="s">
        <v>121</v>
      </c>
      <c r="D204" s="70" t="s">
        <v>27</v>
      </c>
      <c r="E204" s="54" t="s">
        <v>729</v>
      </c>
      <c r="F204" s="70" t="s">
        <v>556</v>
      </c>
      <c r="G204" s="54" t="s">
        <v>557</v>
      </c>
      <c r="H204" s="54" t="s">
        <v>266</v>
      </c>
      <c r="I204" s="116" t="s">
        <v>3180</v>
      </c>
      <c r="J204" s="72">
        <v>3.5200000000016081</v>
      </c>
      <c r="K204" s="70" t="s">
        <v>133</v>
      </c>
      <c r="L204" s="71">
        <v>5.3399999999999996E-2</v>
      </c>
      <c r="M204" s="71">
        <v>5.6900000000027137E-2</v>
      </c>
      <c r="N204" s="72">
        <v>599723.77818499994</v>
      </c>
      <c r="O204" s="78">
        <v>99.52</v>
      </c>
      <c r="P204" s="116" t="s">
        <v>3180</v>
      </c>
      <c r="Q204" s="72">
        <v>596.84512400200003</v>
      </c>
      <c r="R204" s="73">
        <v>1.4993094454624999E-3</v>
      </c>
      <c r="S204" s="73">
        <f t="shared" si="3"/>
        <v>4.0456690656450684E-3</v>
      </c>
      <c r="T204" s="73">
        <f>Q204/'סכום נכסי הקרן'!$C$41</f>
        <v>3.034238472470814E-4</v>
      </c>
    </row>
    <row r="205" spans="1:20">
      <c r="A205" s="69" t="s">
        <v>730</v>
      </c>
      <c r="B205" s="54" t="s">
        <v>731</v>
      </c>
      <c r="C205" s="70" t="s">
        <v>121</v>
      </c>
      <c r="D205" s="70" t="s">
        <v>27</v>
      </c>
      <c r="E205" s="54" t="s">
        <v>575</v>
      </c>
      <c r="F205" s="70" t="s">
        <v>270</v>
      </c>
      <c r="G205" s="54" t="s">
        <v>576</v>
      </c>
      <c r="H205" s="54" t="s">
        <v>266</v>
      </c>
      <c r="I205" s="116" t="s">
        <v>3180</v>
      </c>
      <c r="J205" s="72">
        <v>3.5400000000216285</v>
      </c>
      <c r="K205" s="70" t="s">
        <v>133</v>
      </c>
      <c r="L205" s="71">
        <v>2.5000000000000001E-2</v>
      </c>
      <c r="M205" s="71">
        <v>5.3900000000379755E-2</v>
      </c>
      <c r="N205" s="72">
        <v>87129.754134000003</v>
      </c>
      <c r="O205" s="78">
        <v>91.27</v>
      </c>
      <c r="P205" s="116" t="s">
        <v>3180</v>
      </c>
      <c r="Q205" s="72">
        <v>79.523323681999997</v>
      </c>
      <c r="R205" s="73">
        <v>1.0241318026439672E-4</v>
      </c>
      <c r="S205" s="73">
        <f t="shared" si="3"/>
        <v>5.390427728726308E-4</v>
      </c>
      <c r="T205" s="73">
        <f>Q205/'סכום נכסי הקרן'!$C$41</f>
        <v>4.0428030400373211E-5</v>
      </c>
    </row>
    <row r="206" spans="1:20">
      <c r="A206" s="69" t="s">
        <v>732</v>
      </c>
      <c r="B206" s="54" t="s">
        <v>733</v>
      </c>
      <c r="C206" s="70" t="s">
        <v>121</v>
      </c>
      <c r="D206" s="70" t="s">
        <v>27</v>
      </c>
      <c r="E206" s="54" t="s">
        <v>734</v>
      </c>
      <c r="F206" s="70" t="s">
        <v>556</v>
      </c>
      <c r="G206" s="54" t="s">
        <v>579</v>
      </c>
      <c r="H206" s="54" t="s">
        <v>131</v>
      </c>
      <c r="I206" s="116" t="s">
        <v>3180</v>
      </c>
      <c r="J206" s="72">
        <v>2.9400000000025548</v>
      </c>
      <c r="K206" s="70" t="s">
        <v>133</v>
      </c>
      <c r="L206" s="71">
        <v>4.53E-2</v>
      </c>
      <c r="M206" s="71">
        <v>5.5900000000070144E-2</v>
      </c>
      <c r="N206" s="72">
        <v>426845.23928099999</v>
      </c>
      <c r="O206" s="78">
        <v>97.2</v>
      </c>
      <c r="P206" s="116" t="s">
        <v>3180</v>
      </c>
      <c r="Q206" s="72">
        <v>414.89358675099999</v>
      </c>
      <c r="R206" s="73">
        <v>6.0977891325857136E-4</v>
      </c>
      <c r="S206" s="73">
        <f t="shared" si="3"/>
        <v>2.8123244740580716E-3</v>
      </c>
      <c r="T206" s="73">
        <f>Q206/'סכום נכסי הקרן'!$C$41</f>
        <v>2.1092340915179744E-4</v>
      </c>
    </row>
    <row r="207" spans="1:20">
      <c r="A207" s="69" t="s">
        <v>735</v>
      </c>
      <c r="B207" s="54" t="s">
        <v>736</v>
      </c>
      <c r="C207" s="70" t="s">
        <v>121</v>
      </c>
      <c r="D207" s="70" t="s">
        <v>27</v>
      </c>
      <c r="E207" s="54" t="s">
        <v>562</v>
      </c>
      <c r="F207" s="70" t="s">
        <v>543</v>
      </c>
      <c r="G207" s="54" t="s">
        <v>579</v>
      </c>
      <c r="H207" s="54" t="s">
        <v>131</v>
      </c>
      <c r="I207" s="116" t="s">
        <v>3180</v>
      </c>
      <c r="J207" s="72">
        <v>4.4299999999977757</v>
      </c>
      <c r="K207" s="70" t="s">
        <v>133</v>
      </c>
      <c r="L207" s="71">
        <v>5.5E-2</v>
      </c>
      <c r="M207" s="71">
        <v>6.3899999999940602E-2</v>
      </c>
      <c r="N207" s="72">
        <v>414842.55</v>
      </c>
      <c r="O207" s="78">
        <v>98.6</v>
      </c>
      <c r="P207" s="116" t="s">
        <v>3180</v>
      </c>
      <c r="Q207" s="72">
        <v>409.03474973700003</v>
      </c>
      <c r="R207" s="73">
        <v>7.2254849879297312E-4</v>
      </c>
      <c r="S207" s="73">
        <f t="shared" si="3"/>
        <v>2.7726107950566217E-3</v>
      </c>
      <c r="T207" s="73">
        <f>Q207/'סכום נכסי הקרן'!$C$41</f>
        <v>2.0794489630869762E-4</v>
      </c>
    </row>
    <row r="208" spans="1:20">
      <c r="A208" s="69" t="s">
        <v>737</v>
      </c>
      <c r="B208" s="54" t="s">
        <v>738</v>
      </c>
      <c r="C208" s="70" t="s">
        <v>121</v>
      </c>
      <c r="D208" s="70" t="s">
        <v>27</v>
      </c>
      <c r="E208" s="54" t="s">
        <v>739</v>
      </c>
      <c r="F208" s="70" t="s">
        <v>556</v>
      </c>
      <c r="G208" s="54" t="s">
        <v>579</v>
      </c>
      <c r="H208" s="54" t="s">
        <v>131</v>
      </c>
      <c r="I208" s="116" t="s">
        <v>3180</v>
      </c>
      <c r="J208" s="72">
        <v>3.1499999999985762</v>
      </c>
      <c r="K208" s="70" t="s">
        <v>133</v>
      </c>
      <c r="L208" s="71">
        <v>2.5000000000000001E-2</v>
      </c>
      <c r="M208" s="71">
        <v>6.0999999999943058E-2</v>
      </c>
      <c r="N208" s="72">
        <v>391795.741897</v>
      </c>
      <c r="O208" s="78">
        <v>89.63</v>
      </c>
      <c r="P208" s="116" t="s">
        <v>3180</v>
      </c>
      <c r="Q208" s="72">
        <v>351.19373146999999</v>
      </c>
      <c r="R208" s="73">
        <v>1.967050777738559E-3</v>
      </c>
      <c r="S208" s="73">
        <f t="shared" si="3"/>
        <v>2.3805398726050053E-3</v>
      </c>
      <c r="T208" s="73">
        <f>Q208/'סכום נכסי הקרן'!$C$41</f>
        <v>1.7853970627617745E-4</v>
      </c>
    </row>
    <row r="209" spans="1:20">
      <c r="A209" s="69" t="s">
        <v>740</v>
      </c>
      <c r="B209" s="54" t="s">
        <v>741</v>
      </c>
      <c r="C209" s="70" t="s">
        <v>121</v>
      </c>
      <c r="D209" s="70" t="s">
        <v>27</v>
      </c>
      <c r="E209" s="54" t="s">
        <v>742</v>
      </c>
      <c r="F209" s="70" t="s">
        <v>270</v>
      </c>
      <c r="G209" s="54" t="s">
        <v>579</v>
      </c>
      <c r="H209" s="54" t="s">
        <v>131</v>
      </c>
      <c r="I209" s="116" t="s">
        <v>3180</v>
      </c>
      <c r="J209" s="72">
        <v>4.8000000000014973</v>
      </c>
      <c r="K209" s="70" t="s">
        <v>133</v>
      </c>
      <c r="L209" s="71">
        <v>6.7699999999999996E-2</v>
      </c>
      <c r="M209" s="71">
        <v>5.960000000002396E-2</v>
      </c>
      <c r="N209" s="72">
        <v>623369.69567699998</v>
      </c>
      <c r="O209" s="78">
        <v>107.02</v>
      </c>
      <c r="P209" s="116" t="s">
        <v>3180</v>
      </c>
      <c r="Q209" s="72">
        <v>667.13024659000007</v>
      </c>
      <c r="R209" s="73">
        <v>8.3115959423599997E-4</v>
      </c>
      <c r="S209" s="73">
        <f t="shared" si="3"/>
        <v>4.5220913983311439E-3</v>
      </c>
      <c r="T209" s="73">
        <f>Q209/'סכום נכסי הקרן'!$C$41</f>
        <v>3.3915536526114539E-4</v>
      </c>
    </row>
    <row r="210" spans="1:20">
      <c r="A210" s="69" t="s">
        <v>743</v>
      </c>
      <c r="B210" s="54" t="s">
        <v>744</v>
      </c>
      <c r="C210" s="70" t="s">
        <v>121</v>
      </c>
      <c r="D210" s="70" t="s">
        <v>27</v>
      </c>
      <c r="E210" s="54" t="s">
        <v>745</v>
      </c>
      <c r="F210" s="70" t="s">
        <v>607</v>
      </c>
      <c r="G210" s="54" t="s">
        <v>600</v>
      </c>
      <c r="H210" s="116" t="s">
        <v>3180</v>
      </c>
      <c r="I210" s="116" t="s">
        <v>3180</v>
      </c>
      <c r="J210" s="72">
        <v>2.9500000000012689</v>
      </c>
      <c r="K210" s="70" t="s">
        <v>133</v>
      </c>
      <c r="L210" s="71">
        <v>1.2E-2</v>
      </c>
      <c r="M210" s="71">
        <v>8.420000000029948E-2</v>
      </c>
      <c r="N210" s="72">
        <v>48287.672820000007</v>
      </c>
      <c r="O210" s="78">
        <v>81.599999999999994</v>
      </c>
      <c r="P210" s="116" t="s">
        <v>3180</v>
      </c>
      <c r="Q210" s="72">
        <v>39.402741021000004</v>
      </c>
      <c r="R210" s="73">
        <v>7.7883343258064528E-4</v>
      </c>
      <c r="S210" s="73">
        <f t="shared" si="3"/>
        <v>2.6708846908456857E-4</v>
      </c>
      <c r="T210" s="73">
        <f>Q210/'סכום נכסי הקרן'!$C$41</f>
        <v>2.0031547200228361E-5</v>
      </c>
    </row>
    <row r="211" spans="1:20">
      <c r="A211" s="69" t="s">
        <v>746</v>
      </c>
      <c r="B211" s="54" t="s">
        <v>747</v>
      </c>
      <c r="C211" s="70" t="s">
        <v>121</v>
      </c>
      <c r="D211" s="70" t="s">
        <v>27</v>
      </c>
      <c r="E211" s="54" t="s">
        <v>745</v>
      </c>
      <c r="F211" s="70" t="s">
        <v>607</v>
      </c>
      <c r="G211" s="54" t="s">
        <v>600</v>
      </c>
      <c r="H211" s="116" t="s">
        <v>3180</v>
      </c>
      <c r="I211" s="116" t="s">
        <v>3180</v>
      </c>
      <c r="J211" s="72">
        <v>0.96999999999862641</v>
      </c>
      <c r="K211" s="70" t="s">
        <v>133</v>
      </c>
      <c r="L211" s="71">
        <v>3.5499999999999997E-2</v>
      </c>
      <c r="M211" s="71">
        <v>7.2899999999903847E-2</v>
      </c>
      <c r="N211" s="72">
        <v>75333.668059999996</v>
      </c>
      <c r="O211" s="78">
        <v>96.63</v>
      </c>
      <c r="P211" s="116" t="s">
        <v>3180</v>
      </c>
      <c r="Q211" s="72">
        <v>72.794924330000001</v>
      </c>
      <c r="R211" s="73">
        <v>2.6303434629039419E-4</v>
      </c>
      <c r="S211" s="73">
        <f t="shared" si="3"/>
        <v>4.9343483200989951E-4</v>
      </c>
      <c r="T211" s="73">
        <f>Q211/'סכום נכסי הקרן'!$C$41</f>
        <v>3.7007449859295079E-5</v>
      </c>
    </row>
    <row r="212" spans="1:20">
      <c r="A212" s="69" t="s">
        <v>748</v>
      </c>
      <c r="B212" s="54" t="s">
        <v>749</v>
      </c>
      <c r="C212" s="70" t="s">
        <v>121</v>
      </c>
      <c r="D212" s="70" t="s">
        <v>27</v>
      </c>
      <c r="E212" s="54" t="s">
        <v>745</v>
      </c>
      <c r="F212" s="70" t="s">
        <v>607</v>
      </c>
      <c r="G212" s="54" t="s">
        <v>600</v>
      </c>
      <c r="H212" s="116" t="s">
        <v>3180</v>
      </c>
      <c r="I212" s="116" t="s">
        <v>3180</v>
      </c>
      <c r="J212" s="72">
        <v>3.3299999999998184</v>
      </c>
      <c r="K212" s="70" t="s">
        <v>133</v>
      </c>
      <c r="L212" s="71">
        <v>6.0499999999999998E-2</v>
      </c>
      <c r="M212" s="71">
        <v>5.8999999999997402E-2</v>
      </c>
      <c r="N212" s="72">
        <v>378145.57802699995</v>
      </c>
      <c r="O212" s="78">
        <v>102.3</v>
      </c>
      <c r="P212" s="116" t="s">
        <v>3180</v>
      </c>
      <c r="Q212" s="72">
        <v>386.84290947900001</v>
      </c>
      <c r="R212" s="73">
        <v>1.7188435364863634E-3</v>
      </c>
      <c r="S212" s="73">
        <f t="shared" si="3"/>
        <v>2.622185101637994E-3</v>
      </c>
      <c r="T212" s="73">
        <f>Q212/'סכום נכסי הקרן'!$C$41</f>
        <v>1.9666301885374755E-4</v>
      </c>
    </row>
    <row r="213" spans="1:20">
      <c r="A213" s="69" t="s">
        <v>750</v>
      </c>
      <c r="B213" s="54" t="s">
        <v>751</v>
      </c>
      <c r="C213" s="70" t="s">
        <v>121</v>
      </c>
      <c r="D213" s="70" t="s">
        <v>27</v>
      </c>
      <c r="E213" s="54" t="s">
        <v>752</v>
      </c>
      <c r="F213" s="70" t="s">
        <v>287</v>
      </c>
      <c r="G213" s="54" t="s">
        <v>600</v>
      </c>
      <c r="H213" s="116" t="s">
        <v>3180</v>
      </c>
      <c r="I213" s="116" t="s">
        <v>3180</v>
      </c>
      <c r="J213" s="72">
        <v>1.979999999987013</v>
      </c>
      <c r="K213" s="70" t="s">
        <v>133</v>
      </c>
      <c r="L213" s="71">
        <v>0.01</v>
      </c>
      <c r="M213" s="71">
        <v>6.5099999999730707E-2</v>
      </c>
      <c r="N213" s="72">
        <v>116355.038424</v>
      </c>
      <c r="O213" s="78">
        <v>90</v>
      </c>
      <c r="P213" s="116" t="s">
        <v>3180</v>
      </c>
      <c r="Q213" s="72">
        <v>104.71953458200001</v>
      </c>
      <c r="R213" s="73">
        <v>4.8481266009999999E-4</v>
      </c>
      <c r="S213" s="73">
        <f t="shared" si="3"/>
        <v>7.098333631116783E-4</v>
      </c>
      <c r="T213" s="73">
        <f>Q213/'סכום נכסי הקרן'!$C$41</f>
        <v>5.32372684084921E-5</v>
      </c>
    </row>
    <row r="214" spans="1:20">
      <c r="A214" s="117" t="s">
        <v>3180</v>
      </c>
      <c r="B214" s="116" t="s">
        <v>3180</v>
      </c>
      <c r="C214" s="116" t="s">
        <v>3180</v>
      </c>
      <c r="D214" s="116" t="s">
        <v>3180</v>
      </c>
      <c r="E214" s="116" t="s">
        <v>3180</v>
      </c>
      <c r="F214" s="116" t="s">
        <v>3180</v>
      </c>
      <c r="G214" s="116" t="s">
        <v>3180</v>
      </c>
      <c r="H214" s="116" t="s">
        <v>3180</v>
      </c>
      <c r="I214" s="116" t="s">
        <v>3180</v>
      </c>
      <c r="J214" s="116" t="s">
        <v>3180</v>
      </c>
      <c r="K214" s="116" t="s">
        <v>3180</v>
      </c>
      <c r="L214" s="116" t="s">
        <v>3180</v>
      </c>
      <c r="M214" s="116" t="s">
        <v>3180</v>
      </c>
      <c r="N214" s="116" t="s">
        <v>3180</v>
      </c>
      <c r="O214" s="116" t="s">
        <v>3180</v>
      </c>
      <c r="P214" s="116" t="s">
        <v>3180</v>
      </c>
      <c r="Q214" s="116" t="s">
        <v>3180</v>
      </c>
      <c r="R214" s="116" t="s">
        <v>3180</v>
      </c>
      <c r="S214" s="116" t="s">
        <v>3180</v>
      </c>
      <c r="T214" s="116" t="s">
        <v>3180</v>
      </c>
    </row>
    <row r="215" spans="1:20">
      <c r="A215" s="68" t="s">
        <v>49</v>
      </c>
      <c r="B215" s="115" t="s">
        <v>3180</v>
      </c>
      <c r="C215" s="115" t="s">
        <v>3180</v>
      </c>
      <c r="D215" s="115" t="s">
        <v>3180</v>
      </c>
      <c r="E215" s="115" t="s">
        <v>3180</v>
      </c>
      <c r="F215" s="115" t="s">
        <v>3180</v>
      </c>
      <c r="G215" s="115" t="s">
        <v>3180</v>
      </c>
      <c r="H215" s="115" t="s">
        <v>3180</v>
      </c>
      <c r="I215" s="115" t="s">
        <v>3180</v>
      </c>
      <c r="J215" s="66">
        <v>2.8200000000059968</v>
      </c>
      <c r="K215" s="115" t="s">
        <v>3180</v>
      </c>
      <c r="L215" s="115" t="s">
        <v>3180</v>
      </c>
      <c r="M215" s="65">
        <v>4.7700000000065156E-2</v>
      </c>
      <c r="N215" s="115" t="s">
        <v>3180</v>
      </c>
      <c r="O215" s="115" t="s">
        <v>3180</v>
      </c>
      <c r="P215" s="115" t="s">
        <v>3180</v>
      </c>
      <c r="Q215" s="66">
        <v>290.14519134299996</v>
      </c>
      <c r="R215" s="115" t="s">
        <v>3180</v>
      </c>
      <c r="S215" s="67">
        <f t="shared" si="3"/>
        <v>1.9667270083253805E-3</v>
      </c>
      <c r="T215" s="67">
        <f>Q215/'סכום נכסי הקרן'!$C$41</f>
        <v>1.4750387776852914E-4</v>
      </c>
    </row>
    <row r="216" spans="1:20">
      <c r="A216" s="69" t="s">
        <v>753</v>
      </c>
      <c r="B216" s="54" t="s">
        <v>754</v>
      </c>
      <c r="C216" s="70" t="s">
        <v>121</v>
      </c>
      <c r="D216" s="70" t="s">
        <v>27</v>
      </c>
      <c r="E216" s="54" t="s">
        <v>755</v>
      </c>
      <c r="F216" s="70" t="s">
        <v>614</v>
      </c>
      <c r="G216" s="54" t="s">
        <v>308</v>
      </c>
      <c r="H216" s="54" t="s">
        <v>266</v>
      </c>
      <c r="I216" s="116" t="s">
        <v>3180</v>
      </c>
      <c r="J216" s="72">
        <v>2.8200000000059968</v>
      </c>
      <c r="K216" s="70" t="s">
        <v>133</v>
      </c>
      <c r="L216" s="71">
        <v>2.12E-2</v>
      </c>
      <c r="M216" s="71">
        <v>4.7700000000065156E-2</v>
      </c>
      <c r="N216" s="72">
        <v>281694.37202900002</v>
      </c>
      <c r="O216" s="78">
        <v>103</v>
      </c>
      <c r="P216" s="116" t="s">
        <v>3180</v>
      </c>
      <c r="Q216" s="72">
        <v>290.14519134299996</v>
      </c>
      <c r="R216" s="73">
        <v>1.8779624801933334E-3</v>
      </c>
      <c r="S216" s="73">
        <f t="shared" si="3"/>
        <v>1.9667270083253805E-3</v>
      </c>
      <c r="T216" s="73">
        <f>Q216/'סכום נכסי הקרן'!$C$41</f>
        <v>1.4750387776852914E-4</v>
      </c>
    </row>
    <row r="217" spans="1:20">
      <c r="A217" s="127" t="s">
        <v>3180</v>
      </c>
      <c r="B217" s="128" t="s">
        <v>3180</v>
      </c>
      <c r="C217" s="128" t="s">
        <v>3180</v>
      </c>
      <c r="D217" s="128" t="s">
        <v>3180</v>
      </c>
      <c r="E217" s="128" t="s">
        <v>3180</v>
      </c>
      <c r="F217" s="128" t="s">
        <v>3180</v>
      </c>
      <c r="G217" s="128" t="s">
        <v>3180</v>
      </c>
      <c r="H217" s="128" t="s">
        <v>3180</v>
      </c>
      <c r="I217" s="128" t="s">
        <v>3180</v>
      </c>
      <c r="J217" s="128" t="s">
        <v>3180</v>
      </c>
      <c r="K217" s="128" t="s">
        <v>3180</v>
      </c>
      <c r="L217" s="128" t="s">
        <v>3180</v>
      </c>
      <c r="M217" s="128" t="s">
        <v>3180</v>
      </c>
      <c r="N217" s="128" t="s">
        <v>3180</v>
      </c>
      <c r="O217" s="128" t="s">
        <v>3180</v>
      </c>
      <c r="P217" s="128" t="s">
        <v>3180</v>
      </c>
      <c r="Q217" s="128" t="s">
        <v>3180</v>
      </c>
      <c r="R217" s="128" t="s">
        <v>3180</v>
      </c>
      <c r="S217" s="128" t="s">
        <v>3180</v>
      </c>
      <c r="T217" s="128" t="s">
        <v>3180</v>
      </c>
    </row>
    <row r="218" spans="1:20">
      <c r="A218" s="127" t="s">
        <v>3180</v>
      </c>
      <c r="B218" s="128" t="s">
        <v>3180</v>
      </c>
      <c r="C218" s="128" t="s">
        <v>3180</v>
      </c>
      <c r="D218" s="128" t="s">
        <v>3180</v>
      </c>
      <c r="E218" s="128" t="s">
        <v>3180</v>
      </c>
      <c r="F218" s="128" t="s">
        <v>3180</v>
      </c>
      <c r="G218" s="128" t="s">
        <v>3180</v>
      </c>
      <c r="H218" s="128" t="s">
        <v>3180</v>
      </c>
      <c r="I218" s="128" t="s">
        <v>3180</v>
      </c>
      <c r="J218" s="128" t="s">
        <v>3180</v>
      </c>
      <c r="K218" s="128" t="s">
        <v>3180</v>
      </c>
      <c r="L218" s="128" t="s">
        <v>3180</v>
      </c>
      <c r="M218" s="128" t="s">
        <v>3180</v>
      </c>
      <c r="N218" s="128" t="s">
        <v>3180</v>
      </c>
      <c r="O218" s="128" t="s">
        <v>3180</v>
      </c>
      <c r="P218" s="128" t="s">
        <v>3180</v>
      </c>
      <c r="Q218" s="128" t="s">
        <v>3180</v>
      </c>
      <c r="R218" s="128" t="s">
        <v>3180</v>
      </c>
      <c r="S218" s="128" t="s">
        <v>3180</v>
      </c>
      <c r="T218" s="128" t="s">
        <v>3180</v>
      </c>
    </row>
    <row r="219" spans="1:20">
      <c r="A219" s="127" t="s">
        <v>3180</v>
      </c>
      <c r="B219" s="128" t="s">
        <v>3180</v>
      </c>
      <c r="C219" s="128" t="s">
        <v>3180</v>
      </c>
      <c r="D219" s="128" t="s">
        <v>3180</v>
      </c>
      <c r="E219" s="128" t="s">
        <v>3180</v>
      </c>
      <c r="F219" s="128" t="s">
        <v>3180</v>
      </c>
      <c r="G219" s="128" t="s">
        <v>3180</v>
      </c>
      <c r="H219" s="128" t="s">
        <v>3180</v>
      </c>
      <c r="I219" s="128" t="s">
        <v>3180</v>
      </c>
      <c r="J219" s="128" t="s">
        <v>3180</v>
      </c>
      <c r="K219" s="128" t="s">
        <v>3180</v>
      </c>
      <c r="L219" s="128" t="s">
        <v>3180</v>
      </c>
      <c r="M219" s="128" t="s">
        <v>3180</v>
      </c>
      <c r="N219" s="128" t="s">
        <v>3180</v>
      </c>
      <c r="O219" s="128" t="s">
        <v>3180</v>
      </c>
      <c r="P219" s="128" t="s">
        <v>3180</v>
      </c>
      <c r="Q219" s="128" t="s">
        <v>3180</v>
      </c>
      <c r="R219" s="128" t="s">
        <v>3180</v>
      </c>
      <c r="S219" s="128" t="s">
        <v>3180</v>
      </c>
      <c r="T219" s="128" t="s">
        <v>3180</v>
      </c>
    </row>
    <row r="220" spans="1:20">
      <c r="A220" s="75" t="s">
        <v>209</v>
      </c>
      <c r="B220" s="120" t="s">
        <v>3180</v>
      </c>
      <c r="C220" s="120" t="s">
        <v>3180</v>
      </c>
      <c r="D220" s="120" t="s">
        <v>3180</v>
      </c>
      <c r="E220" s="120" t="s">
        <v>3180</v>
      </c>
      <c r="F220" s="120" t="s">
        <v>3180</v>
      </c>
      <c r="G220" s="120" t="s">
        <v>3180</v>
      </c>
      <c r="H220" s="120" t="s">
        <v>3180</v>
      </c>
      <c r="I220" s="120" t="s">
        <v>3180</v>
      </c>
      <c r="J220" s="120" t="s">
        <v>3180</v>
      </c>
      <c r="K220" s="128" t="s">
        <v>3180</v>
      </c>
      <c r="L220" s="128" t="s">
        <v>3180</v>
      </c>
      <c r="M220" s="128" t="s">
        <v>3180</v>
      </c>
      <c r="N220" s="128" t="s">
        <v>3180</v>
      </c>
      <c r="O220" s="128" t="s">
        <v>3180</v>
      </c>
      <c r="P220" s="128" t="s">
        <v>3180</v>
      </c>
      <c r="Q220" s="128" t="s">
        <v>3180</v>
      </c>
      <c r="R220" s="128" t="s">
        <v>3180</v>
      </c>
      <c r="S220" s="128" t="s">
        <v>3180</v>
      </c>
      <c r="T220" s="128" t="s">
        <v>3180</v>
      </c>
    </row>
    <row r="221" spans="1:20">
      <c r="A221" s="75" t="s">
        <v>113</v>
      </c>
      <c r="B221" s="120" t="s">
        <v>3180</v>
      </c>
      <c r="C221" s="120" t="s">
        <v>3180</v>
      </c>
      <c r="D221" s="120" t="s">
        <v>3180</v>
      </c>
      <c r="E221" s="120" t="s">
        <v>3180</v>
      </c>
      <c r="F221" s="120" t="s">
        <v>3180</v>
      </c>
      <c r="G221" s="120" t="s">
        <v>3180</v>
      </c>
      <c r="H221" s="120" t="s">
        <v>3180</v>
      </c>
      <c r="I221" s="120" t="s">
        <v>3180</v>
      </c>
      <c r="J221" s="120" t="s">
        <v>3180</v>
      </c>
      <c r="K221" s="128" t="s">
        <v>3180</v>
      </c>
      <c r="L221" s="128" t="s">
        <v>3180</v>
      </c>
      <c r="M221" s="128" t="s">
        <v>3180</v>
      </c>
      <c r="N221" s="128" t="s">
        <v>3180</v>
      </c>
      <c r="O221" s="128" t="s">
        <v>3180</v>
      </c>
      <c r="P221" s="128" t="s">
        <v>3180</v>
      </c>
      <c r="Q221" s="128" t="s">
        <v>3180</v>
      </c>
      <c r="R221" s="128" t="s">
        <v>3180</v>
      </c>
      <c r="S221" s="128" t="s">
        <v>3180</v>
      </c>
      <c r="T221" s="128" t="s">
        <v>3180</v>
      </c>
    </row>
    <row r="222" spans="1:20">
      <c r="A222" s="75" t="s">
        <v>192</v>
      </c>
      <c r="B222" s="120" t="s">
        <v>3180</v>
      </c>
      <c r="C222" s="120" t="s">
        <v>3180</v>
      </c>
      <c r="D222" s="120" t="s">
        <v>3180</v>
      </c>
      <c r="E222" s="120" t="s">
        <v>3180</v>
      </c>
      <c r="F222" s="120" t="s">
        <v>3180</v>
      </c>
      <c r="G222" s="120" t="s">
        <v>3180</v>
      </c>
      <c r="H222" s="120" t="s">
        <v>3180</v>
      </c>
      <c r="I222" s="120" t="s">
        <v>3180</v>
      </c>
      <c r="J222" s="120" t="s">
        <v>3180</v>
      </c>
      <c r="K222" s="128" t="s">
        <v>3180</v>
      </c>
      <c r="L222" s="128" t="s">
        <v>3180</v>
      </c>
      <c r="M222" s="128" t="s">
        <v>3180</v>
      </c>
      <c r="N222" s="128" t="s">
        <v>3180</v>
      </c>
      <c r="O222" s="128" t="s">
        <v>3180</v>
      </c>
      <c r="P222" s="128" t="s">
        <v>3180</v>
      </c>
      <c r="Q222" s="128" t="s">
        <v>3180</v>
      </c>
      <c r="R222" s="128" t="s">
        <v>3180</v>
      </c>
      <c r="S222" s="128" t="s">
        <v>3180</v>
      </c>
      <c r="T222" s="128" t="s">
        <v>3180</v>
      </c>
    </row>
    <row r="223" spans="1:20">
      <c r="A223" s="75" t="s">
        <v>200</v>
      </c>
      <c r="B223" s="120" t="s">
        <v>3180</v>
      </c>
      <c r="C223" s="120" t="s">
        <v>3180</v>
      </c>
      <c r="D223" s="120" t="s">
        <v>3180</v>
      </c>
      <c r="E223" s="120" t="s">
        <v>3180</v>
      </c>
      <c r="F223" s="120" t="s">
        <v>3180</v>
      </c>
      <c r="G223" s="120" t="s">
        <v>3180</v>
      </c>
      <c r="H223" s="120" t="s">
        <v>3180</v>
      </c>
      <c r="I223" s="120" t="s">
        <v>3180</v>
      </c>
      <c r="J223" s="120" t="s">
        <v>3180</v>
      </c>
      <c r="K223" s="128" t="s">
        <v>3180</v>
      </c>
      <c r="L223" s="128" t="s">
        <v>3180</v>
      </c>
      <c r="M223" s="128" t="s">
        <v>3180</v>
      </c>
      <c r="N223" s="128" t="s">
        <v>3180</v>
      </c>
      <c r="O223" s="128" t="s">
        <v>3180</v>
      </c>
      <c r="P223" s="128" t="s">
        <v>3180</v>
      </c>
      <c r="Q223" s="128" t="s">
        <v>3180</v>
      </c>
      <c r="R223" s="128" t="s">
        <v>3180</v>
      </c>
      <c r="S223" s="128" t="s">
        <v>3180</v>
      </c>
      <c r="T223" s="128" t="s">
        <v>3180</v>
      </c>
    </row>
    <row r="224" spans="1:20">
      <c r="A224" s="75" t="s">
        <v>205</v>
      </c>
      <c r="B224" s="121" t="s">
        <v>3180</v>
      </c>
      <c r="C224" s="121" t="s">
        <v>3180</v>
      </c>
      <c r="D224" s="121" t="s">
        <v>3180</v>
      </c>
      <c r="E224" s="121" t="s">
        <v>3180</v>
      </c>
      <c r="F224" s="121" t="s">
        <v>3180</v>
      </c>
      <c r="G224" s="121" t="s">
        <v>3180</v>
      </c>
      <c r="H224" s="121" t="s">
        <v>3180</v>
      </c>
      <c r="I224" s="121" t="s">
        <v>3180</v>
      </c>
      <c r="J224" s="121" t="s">
        <v>3180</v>
      </c>
      <c r="K224" s="128" t="s">
        <v>3180</v>
      </c>
      <c r="L224" s="128" t="s">
        <v>3180</v>
      </c>
      <c r="M224" s="128" t="s">
        <v>3180</v>
      </c>
      <c r="N224" s="128" t="s">
        <v>3180</v>
      </c>
      <c r="O224" s="128" t="s">
        <v>3180</v>
      </c>
      <c r="P224" s="128" t="s">
        <v>3180</v>
      </c>
      <c r="Q224" s="128" t="s">
        <v>3180</v>
      </c>
      <c r="R224" s="128" t="s">
        <v>3180</v>
      </c>
      <c r="S224" s="128" t="s">
        <v>3180</v>
      </c>
      <c r="T224" s="128" t="s">
        <v>3180</v>
      </c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216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222 A22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7.42578125" style="2" customWidth="1"/>
    <col min="2" max="2" width="31.28515625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3" style="2" bestFit="1" customWidth="1"/>
    <col min="7" max="7" width="12.28515625" style="1" bestFit="1" customWidth="1"/>
    <col min="8" max="8" width="14.5703125" style="1" customWidth="1"/>
    <col min="9" max="9" width="13.140625" style="1" bestFit="1" customWidth="1"/>
    <col min="10" max="10" width="33.28515625" style="1" customWidth="1"/>
    <col min="11" max="11" width="11.28515625" style="1" bestFit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146</v>
      </c>
      <c r="B1" s="36" t="s" vm="1">
        <v>217</v>
      </c>
    </row>
    <row r="2" spans="1:14">
      <c r="A2" s="36" t="s">
        <v>145</v>
      </c>
      <c r="B2" s="36" t="s">
        <v>218</v>
      </c>
    </row>
    <row r="3" spans="1:14">
      <c r="A3" s="36" t="s">
        <v>147</v>
      </c>
      <c r="B3" s="36" t="s">
        <v>219</v>
      </c>
    </row>
    <row r="4" spans="1:14">
      <c r="A4" s="36" t="s">
        <v>148</v>
      </c>
      <c r="B4" s="36">
        <v>414</v>
      </c>
    </row>
    <row r="5" spans="1:14" ht="18.75">
      <c r="A5" s="142" t="s">
        <v>93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1:14" s="3" customFormat="1">
      <c r="A6" s="37" t="s">
        <v>116</v>
      </c>
      <c r="B6" s="38" t="s">
        <v>46</v>
      </c>
      <c r="C6" s="38" t="s">
        <v>120</v>
      </c>
      <c r="D6" s="38" t="s">
        <v>177</v>
      </c>
      <c r="E6" s="38" t="s">
        <v>118</v>
      </c>
      <c r="F6" s="38" t="s">
        <v>67</v>
      </c>
      <c r="G6" s="38" t="s">
        <v>104</v>
      </c>
      <c r="H6" s="39" t="s">
        <v>194</v>
      </c>
      <c r="I6" s="39" t="s">
        <v>193</v>
      </c>
      <c r="J6" s="38" t="s">
        <v>208</v>
      </c>
      <c r="K6" s="39" t="s">
        <v>64</v>
      </c>
      <c r="L6" s="39" t="s">
        <v>61</v>
      </c>
      <c r="M6" s="39" t="s">
        <v>149</v>
      </c>
      <c r="N6" s="41" t="s">
        <v>151</v>
      </c>
    </row>
    <row r="7" spans="1:14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12" t="s">
        <v>201</v>
      </c>
      <c r="I7" s="112" t="s">
        <v>3180</v>
      </c>
      <c r="J7" s="12" t="s">
        <v>197</v>
      </c>
      <c r="K7" s="12" t="s">
        <v>197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29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114" t="s">
        <v>3180</v>
      </c>
      <c r="I9" s="114" t="s">
        <v>3180</v>
      </c>
      <c r="J9" s="61">
        <v>65.130912930999997</v>
      </c>
      <c r="K9" s="61">
        <v>108303.88897232499</v>
      </c>
      <c r="L9" s="114" t="s">
        <v>3180</v>
      </c>
      <c r="M9" s="62">
        <f>IFERROR(K9/$K$9,0)</f>
        <v>1</v>
      </c>
      <c r="N9" s="62">
        <f>K9/'סכום נכסי הקרן'!$C$41</f>
        <v>5.5059480830563806E-2</v>
      </c>
    </row>
    <row r="10" spans="1:14">
      <c r="A10" s="63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115" t="s">
        <v>3180</v>
      </c>
      <c r="J10" s="66">
        <v>54.558501585999998</v>
      </c>
      <c r="K10" s="66">
        <v>80387.132493895973</v>
      </c>
      <c r="L10" s="115" t="s">
        <v>3180</v>
      </c>
      <c r="M10" s="67">
        <f t="shared" ref="M10:M73" si="0">IFERROR(K10/$K$9,0)</f>
        <v>0.74223680475996001</v>
      </c>
      <c r="N10" s="67">
        <f>K10/'סכום נכסי הקרן'!$C$41</f>
        <v>4.0867173123419955E-2</v>
      </c>
    </row>
    <row r="11" spans="1:14">
      <c r="A11" s="68" t="s">
        <v>756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115" t="s">
        <v>3180</v>
      </c>
      <c r="I11" s="115" t="s">
        <v>3180</v>
      </c>
      <c r="J11" s="66">
        <v>7.5399008299999997</v>
      </c>
      <c r="K11" s="66">
        <v>49887.305190521976</v>
      </c>
      <c r="L11" s="115" t="s">
        <v>3180</v>
      </c>
      <c r="M11" s="67">
        <f t="shared" si="0"/>
        <v>0.46062339648089401</v>
      </c>
      <c r="N11" s="67">
        <f>K11/'סכום נכסי הקרן'!$C$41</f>
        <v>2.5361685068648977E-2</v>
      </c>
    </row>
    <row r="12" spans="1:14">
      <c r="A12" s="69" t="s">
        <v>757</v>
      </c>
      <c r="B12" s="54" t="s">
        <v>758</v>
      </c>
      <c r="C12" s="70" t="s">
        <v>121</v>
      </c>
      <c r="D12" s="70" t="s">
        <v>27</v>
      </c>
      <c r="E12" s="54" t="s">
        <v>575</v>
      </c>
      <c r="F12" s="70" t="s">
        <v>270</v>
      </c>
      <c r="G12" s="70" t="s">
        <v>133</v>
      </c>
      <c r="H12" s="72">
        <v>38006.554425000002</v>
      </c>
      <c r="I12" s="78">
        <v>2400</v>
      </c>
      <c r="J12" s="116" t="s">
        <v>3180</v>
      </c>
      <c r="K12" s="72">
        <v>912.15730620500005</v>
      </c>
      <c r="L12" s="73">
        <v>1.6934117617133063E-4</v>
      </c>
      <c r="M12" s="73">
        <f t="shared" si="0"/>
        <v>8.4222027007551381E-3</v>
      </c>
      <c r="N12" s="73">
        <f>K12/'סכום נכסי הקרן'!$C$41</f>
        <v>4.6372210815335022E-4</v>
      </c>
    </row>
    <row r="13" spans="1:14">
      <c r="A13" s="69" t="s">
        <v>759</v>
      </c>
      <c r="B13" s="54" t="s">
        <v>760</v>
      </c>
      <c r="C13" s="70" t="s">
        <v>121</v>
      </c>
      <c r="D13" s="70" t="s">
        <v>27</v>
      </c>
      <c r="E13" s="54" t="s">
        <v>761</v>
      </c>
      <c r="F13" s="70" t="s">
        <v>607</v>
      </c>
      <c r="G13" s="70" t="s">
        <v>133</v>
      </c>
      <c r="H13" s="72">
        <v>4787.558642</v>
      </c>
      <c r="I13" s="78">
        <v>27680</v>
      </c>
      <c r="J13" s="116" t="s">
        <v>3180</v>
      </c>
      <c r="K13" s="72">
        <v>1325.1962336270001</v>
      </c>
      <c r="L13" s="73">
        <v>8.5345936258677496E-5</v>
      </c>
      <c r="M13" s="73">
        <f t="shared" si="0"/>
        <v>1.22359062652462E-2</v>
      </c>
      <c r="N13" s="73">
        <f>K13/'סכום נכסי הקרן'!$C$41</f>
        <v>6.7370264645589867E-4</v>
      </c>
    </row>
    <row r="14" spans="1:14">
      <c r="A14" s="69" t="s">
        <v>762</v>
      </c>
      <c r="B14" s="54" t="s">
        <v>763</v>
      </c>
      <c r="C14" s="70" t="s">
        <v>121</v>
      </c>
      <c r="D14" s="70" t="s">
        <v>27</v>
      </c>
      <c r="E14" s="54" t="s">
        <v>764</v>
      </c>
      <c r="F14" s="70" t="s">
        <v>406</v>
      </c>
      <c r="G14" s="70" t="s">
        <v>133</v>
      </c>
      <c r="H14" s="72">
        <v>174001.45712200002</v>
      </c>
      <c r="I14" s="78">
        <v>1818</v>
      </c>
      <c r="J14" s="116" t="s">
        <v>3180</v>
      </c>
      <c r="K14" s="72">
        <v>3163.3464904800003</v>
      </c>
      <c r="L14" s="73">
        <v>1.3494446978578684E-4</v>
      </c>
      <c r="M14" s="73">
        <f t="shared" si="0"/>
        <v>2.9208060029020138E-2</v>
      </c>
      <c r="N14" s="73">
        <f>K14/'סכום נכסי הקרן'!$C$41</f>
        <v>1.6081806212657913E-3</v>
      </c>
    </row>
    <row r="15" spans="1:14">
      <c r="A15" s="69" t="s">
        <v>765</v>
      </c>
      <c r="B15" s="54" t="s">
        <v>766</v>
      </c>
      <c r="C15" s="70" t="s">
        <v>121</v>
      </c>
      <c r="D15" s="70" t="s">
        <v>27</v>
      </c>
      <c r="E15" s="54" t="s">
        <v>755</v>
      </c>
      <c r="F15" s="70" t="s">
        <v>614</v>
      </c>
      <c r="G15" s="70" t="s">
        <v>133</v>
      </c>
      <c r="H15" s="72">
        <v>4156.5053870000002</v>
      </c>
      <c r="I15" s="78">
        <v>77500</v>
      </c>
      <c r="J15" s="72">
        <v>7.5399008299999997</v>
      </c>
      <c r="K15" s="72">
        <v>3228.8315758529993</v>
      </c>
      <c r="L15" s="73">
        <v>9.3501583934799804E-5</v>
      </c>
      <c r="M15" s="73">
        <f t="shared" si="0"/>
        <v>2.9812702078298094E-2</v>
      </c>
      <c r="N15" s="73">
        <f>K15/'סכום נכסי הקרן'!$C$41</f>
        <v>1.6414718985873638E-3</v>
      </c>
    </row>
    <row r="16" spans="1:14">
      <c r="A16" s="69" t="s">
        <v>767</v>
      </c>
      <c r="B16" s="54" t="s">
        <v>768</v>
      </c>
      <c r="C16" s="70" t="s">
        <v>121</v>
      </c>
      <c r="D16" s="70" t="s">
        <v>27</v>
      </c>
      <c r="E16" s="54" t="s">
        <v>769</v>
      </c>
      <c r="F16" s="70" t="s">
        <v>493</v>
      </c>
      <c r="G16" s="70" t="s">
        <v>133</v>
      </c>
      <c r="H16" s="72">
        <v>1012.3200689999999</v>
      </c>
      <c r="I16" s="78">
        <v>152920</v>
      </c>
      <c r="J16" s="116" t="s">
        <v>3180</v>
      </c>
      <c r="K16" s="72">
        <v>1548.039849132</v>
      </c>
      <c r="L16" s="73">
        <v>2.6366573509919625E-4</v>
      </c>
      <c r="M16" s="73">
        <f t="shared" si="0"/>
        <v>1.4293483491876938E-2</v>
      </c>
      <c r="N16" s="73">
        <f>K16/'סכום נכסי הקרן'!$C$41</f>
        <v>7.8699178032297856E-4</v>
      </c>
    </row>
    <row r="17" spans="1:14">
      <c r="A17" s="69" t="s">
        <v>770</v>
      </c>
      <c r="B17" s="54" t="s">
        <v>771</v>
      </c>
      <c r="C17" s="70" t="s">
        <v>121</v>
      </c>
      <c r="D17" s="70" t="s">
        <v>27</v>
      </c>
      <c r="E17" s="54" t="s">
        <v>299</v>
      </c>
      <c r="F17" s="70" t="s">
        <v>287</v>
      </c>
      <c r="G17" s="70" t="s">
        <v>133</v>
      </c>
      <c r="H17" s="72">
        <v>37523.518849</v>
      </c>
      <c r="I17" s="78">
        <v>2000</v>
      </c>
      <c r="J17" s="116" t="s">
        <v>3180</v>
      </c>
      <c r="K17" s="72">
        <v>750.47037698399981</v>
      </c>
      <c r="L17" s="73">
        <v>7.9781626123091377E-5</v>
      </c>
      <c r="M17" s="73">
        <f t="shared" si="0"/>
        <v>6.9293022079361189E-3</v>
      </c>
      <c r="N17" s="73">
        <f>K17/'סכום נכסי הקרן'!$C$41</f>
        <v>3.815237820870422E-4</v>
      </c>
    </row>
    <row r="18" spans="1:14">
      <c r="A18" s="69" t="s">
        <v>772</v>
      </c>
      <c r="B18" s="54" t="s">
        <v>773</v>
      </c>
      <c r="C18" s="70" t="s">
        <v>121</v>
      </c>
      <c r="D18" s="70" t="s">
        <v>27</v>
      </c>
      <c r="E18" s="54" t="s">
        <v>710</v>
      </c>
      <c r="F18" s="70" t="s">
        <v>607</v>
      </c>
      <c r="G18" s="70" t="s">
        <v>133</v>
      </c>
      <c r="H18" s="72">
        <v>15882.746472000001</v>
      </c>
      <c r="I18" s="78">
        <v>7120</v>
      </c>
      <c r="J18" s="116" t="s">
        <v>3180</v>
      </c>
      <c r="K18" s="72">
        <v>1130.851548827</v>
      </c>
      <c r="L18" s="73">
        <v>1.3476230268882027E-4</v>
      </c>
      <c r="M18" s="73">
        <f t="shared" si="0"/>
        <v>1.0441467610788822E-2</v>
      </c>
      <c r="N18" s="73">
        <f>K18/'סכום נכסי הקרן'!$C$41</f>
        <v>5.7490178575918E-4</v>
      </c>
    </row>
    <row r="19" spans="1:14">
      <c r="A19" s="69" t="s">
        <v>774</v>
      </c>
      <c r="B19" s="54" t="s">
        <v>775</v>
      </c>
      <c r="C19" s="70" t="s">
        <v>121</v>
      </c>
      <c r="D19" s="70" t="s">
        <v>27</v>
      </c>
      <c r="E19" s="54" t="s">
        <v>776</v>
      </c>
      <c r="F19" s="70" t="s">
        <v>127</v>
      </c>
      <c r="G19" s="70" t="s">
        <v>133</v>
      </c>
      <c r="H19" s="72">
        <v>15940.494613999999</v>
      </c>
      <c r="I19" s="78">
        <v>4850</v>
      </c>
      <c r="J19" s="116" t="s">
        <v>3180</v>
      </c>
      <c r="K19" s="72">
        <v>773.11398880600007</v>
      </c>
      <c r="L19" s="73">
        <v>9.001382394382191E-5</v>
      </c>
      <c r="M19" s="73">
        <f t="shared" si="0"/>
        <v>7.1383769885082771E-3</v>
      </c>
      <c r="N19" s="73">
        <f>K19/'סכום נכסי הקרן'!$C$41</f>
        <v>3.9303533096010927E-4</v>
      </c>
    </row>
    <row r="20" spans="1:14">
      <c r="A20" s="69" t="s">
        <v>777</v>
      </c>
      <c r="B20" s="54" t="s">
        <v>778</v>
      </c>
      <c r="C20" s="70" t="s">
        <v>121</v>
      </c>
      <c r="D20" s="70" t="s">
        <v>27</v>
      </c>
      <c r="E20" s="54" t="s">
        <v>713</v>
      </c>
      <c r="F20" s="70" t="s">
        <v>607</v>
      </c>
      <c r="G20" s="70" t="s">
        <v>133</v>
      </c>
      <c r="H20" s="72">
        <v>88202.155887000001</v>
      </c>
      <c r="I20" s="78">
        <v>1336</v>
      </c>
      <c r="J20" s="116" t="s">
        <v>3180</v>
      </c>
      <c r="K20" s="72">
        <v>1178.3808026390002</v>
      </c>
      <c r="L20" s="73">
        <v>1.6098525952598774E-4</v>
      </c>
      <c r="M20" s="73">
        <f t="shared" si="0"/>
        <v>1.0880318461510769E-2</v>
      </c>
      <c r="N20" s="73">
        <f>K20/'סכום נכסי הקרן'!$C$41</f>
        <v>5.9906468576198177E-4</v>
      </c>
    </row>
    <row r="21" spans="1:14">
      <c r="A21" s="69" t="s">
        <v>779</v>
      </c>
      <c r="B21" s="54" t="s">
        <v>780</v>
      </c>
      <c r="C21" s="70" t="s">
        <v>121</v>
      </c>
      <c r="D21" s="70" t="s">
        <v>27</v>
      </c>
      <c r="E21" s="54" t="s">
        <v>307</v>
      </c>
      <c r="F21" s="70" t="s">
        <v>287</v>
      </c>
      <c r="G21" s="70" t="s">
        <v>133</v>
      </c>
      <c r="H21" s="72">
        <v>11508.076650000001</v>
      </c>
      <c r="I21" s="78">
        <v>6200</v>
      </c>
      <c r="J21" s="116" t="s">
        <v>3180</v>
      </c>
      <c r="K21" s="72">
        <v>713.50075234200006</v>
      </c>
      <c r="L21" s="73">
        <v>9.2988953150783803E-5</v>
      </c>
      <c r="M21" s="73">
        <f t="shared" si="0"/>
        <v>6.5879513571698396E-3</v>
      </c>
      <c r="N21" s="73">
        <f>K21/'סכום נכסי הקרן'!$C$41</f>
        <v>3.6272918146277965E-4</v>
      </c>
    </row>
    <row r="22" spans="1:14">
      <c r="A22" s="69" t="s">
        <v>781</v>
      </c>
      <c r="B22" s="54" t="s">
        <v>782</v>
      </c>
      <c r="C22" s="70" t="s">
        <v>121</v>
      </c>
      <c r="D22" s="70" t="s">
        <v>27</v>
      </c>
      <c r="E22" s="54" t="s">
        <v>555</v>
      </c>
      <c r="F22" s="70" t="s">
        <v>556</v>
      </c>
      <c r="G22" s="70" t="s">
        <v>133</v>
      </c>
      <c r="H22" s="72">
        <v>2355.397915</v>
      </c>
      <c r="I22" s="78">
        <v>5701</v>
      </c>
      <c r="J22" s="116" t="s">
        <v>3180</v>
      </c>
      <c r="K22" s="72">
        <v>134.28123511000001</v>
      </c>
      <c r="L22" s="73">
        <v>2.3265304875673977E-5</v>
      </c>
      <c r="M22" s="73">
        <f t="shared" si="0"/>
        <v>1.239856078892172E-3</v>
      </c>
      <c r="N22" s="73">
        <f>K22/'סכום נכסי הקרן'!$C$41</f>
        <v>6.8265832008421561E-5</v>
      </c>
    </row>
    <row r="23" spans="1:14">
      <c r="A23" s="69" t="s">
        <v>783</v>
      </c>
      <c r="B23" s="54" t="s">
        <v>784</v>
      </c>
      <c r="C23" s="70" t="s">
        <v>121</v>
      </c>
      <c r="D23" s="70" t="s">
        <v>27</v>
      </c>
      <c r="E23" s="54" t="s">
        <v>410</v>
      </c>
      <c r="F23" s="70" t="s">
        <v>156</v>
      </c>
      <c r="G23" s="70" t="s">
        <v>133</v>
      </c>
      <c r="H23" s="72">
        <v>340421.346686</v>
      </c>
      <c r="I23" s="78">
        <v>495</v>
      </c>
      <c r="J23" s="116" t="s">
        <v>3180</v>
      </c>
      <c r="K23" s="72">
        <v>1685.0856660919999</v>
      </c>
      <c r="L23" s="73">
        <v>1.2303679212518956E-4</v>
      </c>
      <c r="M23" s="73">
        <f t="shared" si="0"/>
        <v>1.555886572570438E-2</v>
      </c>
      <c r="N23" s="73">
        <f>K23/'סכום נכסי הקרן'!$C$41</f>
        <v>8.5666306916973658E-4</v>
      </c>
    </row>
    <row r="24" spans="1:14">
      <c r="A24" s="69" t="s">
        <v>785</v>
      </c>
      <c r="B24" s="54" t="s">
        <v>786</v>
      </c>
      <c r="C24" s="70" t="s">
        <v>121</v>
      </c>
      <c r="D24" s="70" t="s">
        <v>27</v>
      </c>
      <c r="E24" s="54" t="s">
        <v>315</v>
      </c>
      <c r="F24" s="70" t="s">
        <v>287</v>
      </c>
      <c r="G24" s="70" t="s">
        <v>133</v>
      </c>
      <c r="H24" s="72">
        <v>5389.7624909999986</v>
      </c>
      <c r="I24" s="78">
        <v>37170</v>
      </c>
      <c r="J24" s="116" t="s">
        <v>3180</v>
      </c>
      <c r="K24" s="72">
        <v>2003.3747178220001</v>
      </c>
      <c r="L24" s="73">
        <v>2.2062312491756962E-4</v>
      </c>
      <c r="M24" s="73">
        <f t="shared" si="0"/>
        <v>1.8497717273420575E-2</v>
      </c>
      <c r="N24" s="73">
        <f>K24/'סכום נכסי הקרן'!$C$41</f>
        <v>1.0184747096250893E-3</v>
      </c>
    </row>
    <row r="25" spans="1:14">
      <c r="A25" s="69" t="s">
        <v>787</v>
      </c>
      <c r="B25" s="54" t="s">
        <v>788</v>
      </c>
      <c r="C25" s="70" t="s">
        <v>121</v>
      </c>
      <c r="D25" s="70" t="s">
        <v>27</v>
      </c>
      <c r="E25" s="54" t="s">
        <v>789</v>
      </c>
      <c r="F25" s="70" t="s">
        <v>258</v>
      </c>
      <c r="G25" s="70" t="s">
        <v>133</v>
      </c>
      <c r="H25" s="72">
        <v>4276.5391300000001</v>
      </c>
      <c r="I25" s="78">
        <v>14990</v>
      </c>
      <c r="J25" s="116" t="s">
        <v>3180</v>
      </c>
      <c r="K25" s="72">
        <v>641.05321559100003</v>
      </c>
      <c r="L25" s="73">
        <v>4.2624712698210829E-5</v>
      </c>
      <c r="M25" s="73">
        <f t="shared" si="0"/>
        <v>5.9190230533162948E-3</v>
      </c>
      <c r="N25" s="73">
        <f>K25/'סכום נכסי הקרן'!$C$41</f>
        <v>3.2589833633973382E-4</v>
      </c>
    </row>
    <row r="26" spans="1:14">
      <c r="A26" s="69" t="s">
        <v>790</v>
      </c>
      <c r="B26" s="54" t="s">
        <v>791</v>
      </c>
      <c r="C26" s="70" t="s">
        <v>121</v>
      </c>
      <c r="D26" s="70" t="s">
        <v>27</v>
      </c>
      <c r="E26" s="54" t="s">
        <v>792</v>
      </c>
      <c r="F26" s="70" t="s">
        <v>258</v>
      </c>
      <c r="G26" s="70" t="s">
        <v>133</v>
      </c>
      <c r="H26" s="72">
        <v>115229.88170299999</v>
      </c>
      <c r="I26" s="78">
        <v>1835</v>
      </c>
      <c r="J26" s="116" t="s">
        <v>3180</v>
      </c>
      <c r="K26" s="72">
        <v>2114.4683292649997</v>
      </c>
      <c r="L26" s="73">
        <v>9.3151842958154779E-5</v>
      </c>
      <c r="M26" s="73">
        <f t="shared" si="0"/>
        <v>1.9523475558715274E-2</v>
      </c>
      <c r="N26" s="73">
        <f>K26/'סכום נכסי הקרן'!$C$41</f>
        <v>1.0749524282710648E-3</v>
      </c>
    </row>
    <row r="27" spans="1:14">
      <c r="A27" s="69" t="s">
        <v>793</v>
      </c>
      <c r="B27" s="54" t="s">
        <v>794</v>
      </c>
      <c r="C27" s="70" t="s">
        <v>121</v>
      </c>
      <c r="D27" s="70" t="s">
        <v>27</v>
      </c>
      <c r="E27" s="54" t="s">
        <v>795</v>
      </c>
      <c r="F27" s="70" t="s">
        <v>127</v>
      </c>
      <c r="G27" s="70" t="s">
        <v>133</v>
      </c>
      <c r="H27" s="72">
        <v>442.49405100000001</v>
      </c>
      <c r="I27" s="78">
        <v>46450</v>
      </c>
      <c r="J27" s="116" t="s">
        <v>3180</v>
      </c>
      <c r="K27" s="72">
        <v>205.53848640999999</v>
      </c>
      <c r="L27" s="73">
        <v>2.3908631975072445E-5</v>
      </c>
      <c r="M27" s="73">
        <f t="shared" si="0"/>
        <v>1.8977941453470933E-3</v>
      </c>
      <c r="N27" s="73">
        <f>K27/'סכום נכסי הקרן'!$C$41</f>
        <v>1.0449156036609451E-4</v>
      </c>
    </row>
    <row r="28" spans="1:14">
      <c r="A28" s="69" t="s">
        <v>796</v>
      </c>
      <c r="B28" s="54" t="s">
        <v>797</v>
      </c>
      <c r="C28" s="70" t="s">
        <v>121</v>
      </c>
      <c r="D28" s="70" t="s">
        <v>27</v>
      </c>
      <c r="E28" s="54" t="s">
        <v>329</v>
      </c>
      <c r="F28" s="70" t="s">
        <v>330</v>
      </c>
      <c r="G28" s="70" t="s">
        <v>133</v>
      </c>
      <c r="H28" s="72">
        <v>24887.737365000001</v>
      </c>
      <c r="I28" s="78">
        <v>3807</v>
      </c>
      <c r="J28" s="116" t="s">
        <v>3180</v>
      </c>
      <c r="K28" s="72">
        <v>947.47616148900011</v>
      </c>
      <c r="L28" s="73">
        <v>9.8333849379448308E-5</v>
      </c>
      <c r="M28" s="73">
        <f t="shared" si="0"/>
        <v>8.7483115378350785E-3</v>
      </c>
      <c r="N28" s="73">
        <f>K28/'סכום נכסי הקרן'!$C$41</f>
        <v>4.8167749141723076E-4</v>
      </c>
    </row>
    <row r="29" spans="1:14">
      <c r="A29" s="69" t="s">
        <v>798</v>
      </c>
      <c r="B29" s="54" t="s">
        <v>799</v>
      </c>
      <c r="C29" s="70" t="s">
        <v>121</v>
      </c>
      <c r="D29" s="70" t="s">
        <v>27</v>
      </c>
      <c r="E29" s="54" t="s">
        <v>621</v>
      </c>
      <c r="F29" s="70" t="s">
        <v>330</v>
      </c>
      <c r="G29" s="70" t="s">
        <v>133</v>
      </c>
      <c r="H29" s="72">
        <v>20578.968302000001</v>
      </c>
      <c r="I29" s="78">
        <v>2893</v>
      </c>
      <c r="J29" s="116" t="s">
        <v>3180</v>
      </c>
      <c r="K29" s="72">
        <v>595.349552958</v>
      </c>
      <c r="L29" s="73">
        <v>9.8596748928777422E-5</v>
      </c>
      <c r="M29" s="73">
        <f t="shared" si="0"/>
        <v>5.4970283948910671E-3</v>
      </c>
      <c r="N29" s="73">
        <f>K29/'סכום נכסי הקרן'!$C$41</f>
        <v>3.0266352953356966E-4</v>
      </c>
    </row>
    <row r="30" spans="1:14">
      <c r="A30" s="69" t="s">
        <v>800</v>
      </c>
      <c r="B30" s="54" t="s">
        <v>801</v>
      </c>
      <c r="C30" s="70" t="s">
        <v>121</v>
      </c>
      <c r="D30" s="70" t="s">
        <v>27</v>
      </c>
      <c r="E30" s="54" t="s">
        <v>802</v>
      </c>
      <c r="F30" s="70" t="s">
        <v>493</v>
      </c>
      <c r="G30" s="70" t="s">
        <v>133</v>
      </c>
      <c r="H30" s="72">
        <v>468.77663099999995</v>
      </c>
      <c r="I30" s="78">
        <v>91410</v>
      </c>
      <c r="J30" s="116" t="s">
        <v>3180</v>
      </c>
      <c r="K30" s="72">
        <v>428.50871825999997</v>
      </c>
      <c r="L30" s="73">
        <v>6.1232254888309568E-5</v>
      </c>
      <c r="M30" s="73">
        <f t="shared" si="0"/>
        <v>3.9565404559895097E-3</v>
      </c>
      <c r="N30" s="73">
        <f>K30/'סכום נכסי הקרן'!$C$41</f>
        <v>2.1784506339190461E-4</v>
      </c>
    </row>
    <row r="31" spans="1:14">
      <c r="A31" s="69" t="s">
        <v>803</v>
      </c>
      <c r="B31" s="54" t="s">
        <v>804</v>
      </c>
      <c r="C31" s="70" t="s">
        <v>121</v>
      </c>
      <c r="D31" s="70" t="s">
        <v>27</v>
      </c>
      <c r="E31" s="54" t="s">
        <v>805</v>
      </c>
      <c r="F31" s="70" t="s">
        <v>806</v>
      </c>
      <c r="G31" s="70" t="s">
        <v>133</v>
      </c>
      <c r="H31" s="72">
        <v>8797.6615820000006</v>
      </c>
      <c r="I31" s="78">
        <v>11090</v>
      </c>
      <c r="J31" s="116" t="s">
        <v>3180</v>
      </c>
      <c r="K31" s="72">
        <v>975.66066908799996</v>
      </c>
      <c r="L31" s="73">
        <v>7.9637111477832889E-5</v>
      </c>
      <c r="M31" s="73">
        <f t="shared" si="0"/>
        <v>9.0085469538154044E-3</v>
      </c>
      <c r="N31" s="73">
        <f>K31/'סכום נכסי הקרן'!$C$41</f>
        <v>4.9600591831483324E-4</v>
      </c>
    </row>
    <row r="32" spans="1:14">
      <c r="A32" s="69" t="s">
        <v>807</v>
      </c>
      <c r="B32" s="54" t="s">
        <v>808</v>
      </c>
      <c r="C32" s="70" t="s">
        <v>121</v>
      </c>
      <c r="D32" s="70" t="s">
        <v>27</v>
      </c>
      <c r="E32" s="54" t="s">
        <v>809</v>
      </c>
      <c r="F32" s="70" t="s">
        <v>810</v>
      </c>
      <c r="G32" s="70" t="s">
        <v>133</v>
      </c>
      <c r="H32" s="72">
        <v>26776.295581999999</v>
      </c>
      <c r="I32" s="78">
        <v>3815</v>
      </c>
      <c r="J32" s="116" t="s">
        <v>3180</v>
      </c>
      <c r="K32" s="72">
        <v>1021.51567648</v>
      </c>
      <c r="L32" s="73">
        <v>2.3888799165423642E-5</v>
      </c>
      <c r="M32" s="73">
        <f t="shared" si="0"/>
        <v>9.4319390205925939E-3</v>
      </c>
      <c r="N32" s="73">
        <f>K32/'סכום נכסי הקרן'!$C$41</f>
        <v>5.1931766569936471E-4</v>
      </c>
    </row>
    <row r="33" spans="1:14">
      <c r="A33" s="69" t="s">
        <v>811</v>
      </c>
      <c r="B33" s="54" t="s">
        <v>812</v>
      </c>
      <c r="C33" s="70" t="s">
        <v>121</v>
      </c>
      <c r="D33" s="70" t="s">
        <v>27</v>
      </c>
      <c r="E33" s="54" t="s">
        <v>338</v>
      </c>
      <c r="F33" s="70" t="s">
        <v>258</v>
      </c>
      <c r="G33" s="70" t="s">
        <v>133</v>
      </c>
      <c r="H33" s="72">
        <v>160722.16508799998</v>
      </c>
      <c r="I33" s="78">
        <v>2950</v>
      </c>
      <c r="J33" s="116" t="s">
        <v>3180</v>
      </c>
      <c r="K33" s="72">
        <v>4741.3038700910001</v>
      </c>
      <c r="L33" s="73">
        <v>1.0553995637176713E-4</v>
      </c>
      <c r="M33" s="73">
        <f t="shared" si="0"/>
        <v>4.3777780420263125E-2</v>
      </c>
      <c r="N33" s="73">
        <f>K33/'סכום נכסי הקרן'!$C$41</f>
        <v>2.410381861854109E-3</v>
      </c>
    </row>
    <row r="34" spans="1:14">
      <c r="A34" s="69" t="s">
        <v>813</v>
      </c>
      <c r="B34" s="54" t="s">
        <v>814</v>
      </c>
      <c r="C34" s="70" t="s">
        <v>121</v>
      </c>
      <c r="D34" s="70" t="s">
        <v>27</v>
      </c>
      <c r="E34" s="54" t="s">
        <v>347</v>
      </c>
      <c r="F34" s="70" t="s">
        <v>287</v>
      </c>
      <c r="G34" s="70" t="s">
        <v>133</v>
      </c>
      <c r="H34" s="72">
        <v>177156.832601</v>
      </c>
      <c r="I34" s="78">
        <v>1070</v>
      </c>
      <c r="J34" s="116" t="s">
        <v>3180</v>
      </c>
      <c r="K34" s="72">
        <v>1895.5781088299998</v>
      </c>
      <c r="L34" s="73">
        <v>2.3452444195519079E-4</v>
      </c>
      <c r="M34" s="73">
        <f t="shared" si="0"/>
        <v>1.7502401130899178E-2</v>
      </c>
      <c r="N34" s="73">
        <f>K34/'סכום נכסי הקרן'!$C$41</f>
        <v>9.6367311955558154E-4</v>
      </c>
    </row>
    <row r="35" spans="1:14">
      <c r="A35" s="69" t="s">
        <v>815</v>
      </c>
      <c r="B35" s="54" t="s">
        <v>816</v>
      </c>
      <c r="C35" s="70" t="s">
        <v>121</v>
      </c>
      <c r="D35" s="70" t="s">
        <v>27</v>
      </c>
      <c r="E35" s="54" t="s">
        <v>817</v>
      </c>
      <c r="F35" s="70" t="s">
        <v>258</v>
      </c>
      <c r="G35" s="70" t="s">
        <v>133</v>
      </c>
      <c r="H35" s="72">
        <v>26454.756432000002</v>
      </c>
      <c r="I35" s="78">
        <v>14260</v>
      </c>
      <c r="J35" s="116" t="s">
        <v>3180</v>
      </c>
      <c r="K35" s="72">
        <v>3772.4482671570004</v>
      </c>
      <c r="L35" s="73">
        <v>1.0258013947778013E-4</v>
      </c>
      <c r="M35" s="73">
        <f t="shared" si="0"/>
        <v>3.4832066539374019E-2</v>
      </c>
      <c r="N35" s="73">
        <f>K35/'סכום נכסי הקרן'!$C$41</f>
        <v>1.917835499913587E-3</v>
      </c>
    </row>
    <row r="36" spans="1:14">
      <c r="A36" s="69" t="s">
        <v>818</v>
      </c>
      <c r="B36" s="54" t="s">
        <v>819</v>
      </c>
      <c r="C36" s="70" t="s">
        <v>121</v>
      </c>
      <c r="D36" s="70" t="s">
        <v>27</v>
      </c>
      <c r="E36" s="54" t="s">
        <v>358</v>
      </c>
      <c r="F36" s="70" t="s">
        <v>287</v>
      </c>
      <c r="G36" s="70" t="s">
        <v>133</v>
      </c>
      <c r="H36" s="72">
        <v>7486.7479270000003</v>
      </c>
      <c r="I36" s="78">
        <v>28100</v>
      </c>
      <c r="J36" s="116" t="s">
        <v>3180</v>
      </c>
      <c r="K36" s="72">
        <v>2103.7761674199996</v>
      </c>
      <c r="L36" s="73">
        <v>1.5760401013928711E-4</v>
      </c>
      <c r="M36" s="73">
        <f t="shared" si="0"/>
        <v>1.942475184762368E-2</v>
      </c>
      <c r="N36" s="73">
        <f>K36/'סכום נכסי הקרן'!$C$41</f>
        <v>1.0695167519926948E-3</v>
      </c>
    </row>
    <row r="37" spans="1:14">
      <c r="A37" s="69" t="s">
        <v>820</v>
      </c>
      <c r="B37" s="54" t="s">
        <v>821</v>
      </c>
      <c r="C37" s="70" t="s">
        <v>121</v>
      </c>
      <c r="D37" s="70" t="s">
        <v>27</v>
      </c>
      <c r="E37" s="54" t="s">
        <v>822</v>
      </c>
      <c r="F37" s="70" t="s">
        <v>806</v>
      </c>
      <c r="G37" s="70" t="s">
        <v>133</v>
      </c>
      <c r="H37" s="72">
        <v>1240.6770750000001</v>
      </c>
      <c r="I37" s="78">
        <v>50140</v>
      </c>
      <c r="J37" s="116" t="s">
        <v>3180</v>
      </c>
      <c r="K37" s="72">
        <v>622.07548537899993</v>
      </c>
      <c r="L37" s="73">
        <v>4.2877115379517866E-5</v>
      </c>
      <c r="M37" s="73">
        <f t="shared" si="0"/>
        <v>5.7437963796291708E-3</v>
      </c>
      <c r="N37" s="73">
        <f>K37/'סכום נכסי הקרן'!$C$41</f>
        <v>3.1625044665885413E-4</v>
      </c>
    </row>
    <row r="38" spans="1:14">
      <c r="A38" s="69" t="s">
        <v>823</v>
      </c>
      <c r="B38" s="54" t="s">
        <v>824</v>
      </c>
      <c r="C38" s="70" t="s">
        <v>121</v>
      </c>
      <c r="D38" s="70" t="s">
        <v>27</v>
      </c>
      <c r="E38" s="54" t="s">
        <v>825</v>
      </c>
      <c r="F38" s="70" t="s">
        <v>127</v>
      </c>
      <c r="G38" s="70" t="s">
        <v>133</v>
      </c>
      <c r="H38" s="72">
        <v>71381.969278999997</v>
      </c>
      <c r="I38" s="78">
        <v>1040</v>
      </c>
      <c r="J38" s="116" t="s">
        <v>3180</v>
      </c>
      <c r="K38" s="72">
        <v>742.37248060900004</v>
      </c>
      <c r="L38" s="73">
        <v>6.0811957650817984E-5</v>
      </c>
      <c r="M38" s="73">
        <f t="shared" si="0"/>
        <v>6.8545320731622046E-3</v>
      </c>
      <c r="N38" s="73">
        <f>K38/'סכום נכסי הקרן'!$C$41</f>
        <v>3.7740697728475919E-4</v>
      </c>
    </row>
    <row r="39" spans="1:14">
      <c r="A39" s="69" t="s">
        <v>826</v>
      </c>
      <c r="B39" s="54" t="s">
        <v>827</v>
      </c>
      <c r="C39" s="70" t="s">
        <v>121</v>
      </c>
      <c r="D39" s="70" t="s">
        <v>27</v>
      </c>
      <c r="E39" s="54" t="s">
        <v>828</v>
      </c>
      <c r="F39" s="70" t="s">
        <v>157</v>
      </c>
      <c r="G39" s="70" t="s">
        <v>133</v>
      </c>
      <c r="H39" s="72">
        <v>1039.2065110000001</v>
      </c>
      <c r="I39" s="78">
        <v>72500</v>
      </c>
      <c r="J39" s="116" t="s">
        <v>3180</v>
      </c>
      <c r="K39" s="72">
        <v>753.42472018499996</v>
      </c>
      <c r="L39" s="73">
        <v>1.6409273243494391E-5</v>
      </c>
      <c r="M39" s="73">
        <f t="shared" si="0"/>
        <v>6.9565804823271248E-3</v>
      </c>
      <c r="N39" s="73">
        <f>K39/'סכום נכסי הקרן'!$C$41</f>
        <v>3.8302570971296467E-4</v>
      </c>
    </row>
    <row r="40" spans="1:14">
      <c r="A40" s="69" t="s">
        <v>829</v>
      </c>
      <c r="B40" s="54" t="s">
        <v>830</v>
      </c>
      <c r="C40" s="70" t="s">
        <v>121</v>
      </c>
      <c r="D40" s="70" t="s">
        <v>27</v>
      </c>
      <c r="E40" s="54" t="s">
        <v>286</v>
      </c>
      <c r="F40" s="70" t="s">
        <v>287</v>
      </c>
      <c r="G40" s="70" t="s">
        <v>133</v>
      </c>
      <c r="H40" s="72">
        <v>7266.7974750000003</v>
      </c>
      <c r="I40" s="78">
        <v>23780</v>
      </c>
      <c r="J40" s="116" t="s">
        <v>3180</v>
      </c>
      <c r="K40" s="72">
        <v>1728.0444395009997</v>
      </c>
      <c r="L40" s="73">
        <v>5.9921102438832927E-5</v>
      </c>
      <c r="M40" s="73">
        <f t="shared" si="0"/>
        <v>1.5955516056700134E-2</v>
      </c>
      <c r="N40" s="73">
        <f>K40/'סכום נכסי הקרן'!$C$41</f>
        <v>8.7850243046563392E-4</v>
      </c>
    </row>
    <row r="41" spans="1:14">
      <c r="A41" s="69" t="s">
        <v>831</v>
      </c>
      <c r="B41" s="54" t="s">
        <v>832</v>
      </c>
      <c r="C41" s="70" t="s">
        <v>121</v>
      </c>
      <c r="D41" s="70" t="s">
        <v>27</v>
      </c>
      <c r="E41" s="54" t="s">
        <v>375</v>
      </c>
      <c r="F41" s="70" t="s">
        <v>258</v>
      </c>
      <c r="G41" s="70" t="s">
        <v>133</v>
      </c>
      <c r="H41" s="72">
        <v>137388.75703200002</v>
      </c>
      <c r="I41" s="78">
        <v>3290</v>
      </c>
      <c r="J41" s="116" t="s">
        <v>3180</v>
      </c>
      <c r="K41" s="72">
        <v>4520.0901063560004</v>
      </c>
      <c r="L41" s="73">
        <v>1.0273844687337578E-4</v>
      </c>
      <c r="M41" s="73">
        <f t="shared" si="0"/>
        <v>4.1735252069397287E-2</v>
      </c>
      <c r="N41" s="73">
        <f>K41/'סכום נכסי הקרן'!$C$41</f>
        <v>2.2979213112737282E-3</v>
      </c>
    </row>
    <row r="42" spans="1:14">
      <c r="A42" s="69" t="s">
        <v>833</v>
      </c>
      <c r="B42" s="54" t="s">
        <v>834</v>
      </c>
      <c r="C42" s="70" t="s">
        <v>121</v>
      </c>
      <c r="D42" s="70" t="s">
        <v>27</v>
      </c>
      <c r="E42" s="54" t="s">
        <v>835</v>
      </c>
      <c r="F42" s="70" t="s">
        <v>806</v>
      </c>
      <c r="G42" s="70" t="s">
        <v>133</v>
      </c>
      <c r="H42" s="72">
        <v>1516.042743</v>
      </c>
      <c r="I42" s="78">
        <v>25190</v>
      </c>
      <c r="J42" s="116" t="s">
        <v>3180</v>
      </c>
      <c r="K42" s="72">
        <v>381.89116701199998</v>
      </c>
      <c r="L42" s="73">
        <v>3.4250416827794597E-5</v>
      </c>
      <c r="M42" s="73">
        <f t="shared" si="0"/>
        <v>3.5261076092067667E-3</v>
      </c>
      <c r="N42" s="73">
        <f>K42/'סכום נכסי הקרן'!$C$41</f>
        <v>1.9414565431562515E-4</v>
      </c>
    </row>
    <row r="43" spans="1:14">
      <c r="A43" s="69" t="s">
        <v>836</v>
      </c>
      <c r="B43" s="54" t="s">
        <v>837</v>
      </c>
      <c r="C43" s="70" t="s">
        <v>121</v>
      </c>
      <c r="D43" s="70" t="s">
        <v>27</v>
      </c>
      <c r="E43" s="54" t="s">
        <v>838</v>
      </c>
      <c r="F43" s="70" t="s">
        <v>839</v>
      </c>
      <c r="G43" s="70" t="s">
        <v>133</v>
      </c>
      <c r="H43" s="72">
        <v>13552.105170999997</v>
      </c>
      <c r="I43" s="78">
        <v>6850</v>
      </c>
      <c r="J43" s="116" t="s">
        <v>3180</v>
      </c>
      <c r="K43" s="72">
        <v>928.31920419099993</v>
      </c>
      <c r="L43" s="73">
        <v>1.1629022649757105E-4</v>
      </c>
      <c r="M43" s="73">
        <f t="shared" si="0"/>
        <v>8.5714300104977239E-3</v>
      </c>
      <c r="N43" s="73">
        <f>K43/'סכום נכסי הקרן'!$C$41</f>
        <v>4.719384863535188E-4</v>
      </c>
    </row>
    <row r="44" spans="1:14">
      <c r="A44" s="69" t="s">
        <v>840</v>
      </c>
      <c r="B44" s="54" t="s">
        <v>841</v>
      </c>
      <c r="C44" s="70" t="s">
        <v>121</v>
      </c>
      <c r="D44" s="70" t="s">
        <v>27</v>
      </c>
      <c r="E44" s="54" t="s">
        <v>842</v>
      </c>
      <c r="F44" s="70" t="s">
        <v>556</v>
      </c>
      <c r="G44" s="70" t="s">
        <v>133</v>
      </c>
      <c r="H44" s="72">
        <v>84292.119208999997</v>
      </c>
      <c r="I44" s="78">
        <v>1027</v>
      </c>
      <c r="J44" s="116" t="s">
        <v>3180</v>
      </c>
      <c r="K44" s="72">
        <v>865.68006427099999</v>
      </c>
      <c r="L44" s="73">
        <v>1.5411750473530081E-4</v>
      </c>
      <c r="M44" s="73">
        <f t="shared" si="0"/>
        <v>7.9930653689841945E-3</v>
      </c>
      <c r="N44" s="73">
        <f>K44/'סכום נכסי הקרן'!$C$41</f>
        <v>4.4009402946102865E-4</v>
      </c>
    </row>
    <row r="45" spans="1:14">
      <c r="A45" s="69" t="s">
        <v>843</v>
      </c>
      <c r="B45" s="54" t="s">
        <v>844</v>
      </c>
      <c r="C45" s="70" t="s">
        <v>121</v>
      </c>
      <c r="D45" s="70" t="s">
        <v>27</v>
      </c>
      <c r="E45" s="54" t="s">
        <v>698</v>
      </c>
      <c r="F45" s="70" t="s">
        <v>699</v>
      </c>
      <c r="G45" s="70" t="s">
        <v>133</v>
      </c>
      <c r="H45" s="72">
        <v>57340.370235000002</v>
      </c>
      <c r="I45" s="78">
        <v>2365</v>
      </c>
      <c r="J45" s="116" t="s">
        <v>3180</v>
      </c>
      <c r="K45" s="72">
        <v>1356.0997560600001</v>
      </c>
      <c r="L45" s="73">
        <v>1.6048726775597037E-4</v>
      </c>
      <c r="M45" s="73">
        <f t="shared" si="0"/>
        <v>1.2521247103199828E-2</v>
      </c>
      <c r="N45" s="73">
        <f>K45/'סכום נכסי הקרן'!$C$41</f>
        <v>6.8941336485338356E-4</v>
      </c>
    </row>
    <row r="46" spans="1:14">
      <c r="A46" s="117" t="s">
        <v>3180</v>
      </c>
      <c r="B46" s="116" t="s">
        <v>3180</v>
      </c>
      <c r="C46" s="116" t="s">
        <v>3180</v>
      </c>
      <c r="D46" s="116" t="s">
        <v>3180</v>
      </c>
      <c r="E46" s="116" t="s">
        <v>3180</v>
      </c>
      <c r="F46" s="116" t="s">
        <v>3180</v>
      </c>
      <c r="G46" s="116" t="s">
        <v>3180</v>
      </c>
      <c r="H46" s="116" t="s">
        <v>3180</v>
      </c>
      <c r="I46" s="116" t="s">
        <v>3180</v>
      </c>
      <c r="J46" s="116" t="s">
        <v>3180</v>
      </c>
      <c r="K46" s="116" t="s">
        <v>3180</v>
      </c>
      <c r="L46" s="116" t="s">
        <v>3180</v>
      </c>
      <c r="M46" s="116" t="s">
        <v>3180</v>
      </c>
      <c r="N46" s="116" t="s">
        <v>3180</v>
      </c>
    </row>
    <row r="47" spans="1:14">
      <c r="A47" s="68" t="s">
        <v>845</v>
      </c>
      <c r="B47" s="115" t="s">
        <v>3180</v>
      </c>
      <c r="C47" s="115" t="s">
        <v>3180</v>
      </c>
      <c r="D47" s="115" t="s">
        <v>3180</v>
      </c>
      <c r="E47" s="115" t="s">
        <v>3180</v>
      </c>
      <c r="F47" s="115" t="s">
        <v>3180</v>
      </c>
      <c r="G47" s="115" t="s">
        <v>3180</v>
      </c>
      <c r="H47" s="115" t="s">
        <v>3180</v>
      </c>
      <c r="I47" s="115" t="s">
        <v>3180</v>
      </c>
      <c r="J47" s="66">
        <v>39.589259472999998</v>
      </c>
      <c r="K47" s="66">
        <v>25552.123021722004</v>
      </c>
      <c r="L47" s="115" t="s">
        <v>3180</v>
      </c>
      <c r="M47" s="67">
        <f t="shared" si="0"/>
        <v>0.23592987531824794</v>
      </c>
      <c r="N47" s="67">
        <f>K47/'סכום נכסי הקרן'!$C$41</f>
        <v>1.2990176447442383E-2</v>
      </c>
    </row>
    <row r="48" spans="1:14">
      <c r="A48" s="69" t="s">
        <v>846</v>
      </c>
      <c r="B48" s="54" t="s">
        <v>847</v>
      </c>
      <c r="C48" s="70" t="s">
        <v>121</v>
      </c>
      <c r="D48" s="70" t="s">
        <v>27</v>
      </c>
      <c r="E48" s="54" t="s">
        <v>848</v>
      </c>
      <c r="F48" s="70" t="s">
        <v>556</v>
      </c>
      <c r="G48" s="70" t="s">
        <v>133</v>
      </c>
      <c r="H48" s="72">
        <v>15270.059929999999</v>
      </c>
      <c r="I48" s="78">
        <v>1040</v>
      </c>
      <c r="J48" s="116" t="s">
        <v>3180</v>
      </c>
      <c r="K48" s="72">
        <v>158.80862327299999</v>
      </c>
      <c r="L48" s="73">
        <v>5.5793267463434266E-5</v>
      </c>
      <c r="M48" s="73">
        <f t="shared" si="0"/>
        <v>1.4663242915827384E-3</v>
      </c>
      <c r="N48" s="73">
        <f>K48/'סכום נכסי הקרן'!$C$41</f>
        <v>8.0735054223789838E-5</v>
      </c>
    </row>
    <row r="49" spans="1:14">
      <c r="A49" s="69" t="s">
        <v>849</v>
      </c>
      <c r="B49" s="54" t="s">
        <v>850</v>
      </c>
      <c r="C49" s="70" t="s">
        <v>121</v>
      </c>
      <c r="D49" s="70" t="s">
        <v>27</v>
      </c>
      <c r="E49" s="54" t="s">
        <v>702</v>
      </c>
      <c r="F49" s="70" t="s">
        <v>556</v>
      </c>
      <c r="G49" s="70" t="s">
        <v>133</v>
      </c>
      <c r="H49" s="72">
        <v>31049.329466999996</v>
      </c>
      <c r="I49" s="78">
        <v>1488</v>
      </c>
      <c r="J49" s="116" t="s">
        <v>3180</v>
      </c>
      <c r="K49" s="72">
        <v>462.01402248399995</v>
      </c>
      <c r="L49" s="73">
        <v>1.4716584579687494E-4</v>
      </c>
      <c r="M49" s="73">
        <f t="shared" si="0"/>
        <v>4.2659042705480215E-3</v>
      </c>
      <c r="N49" s="73">
        <f>K49/'סכום נכסי הקרן'!$C$41</f>
        <v>2.3487847440925908E-4</v>
      </c>
    </row>
    <row r="50" spans="1:14">
      <c r="A50" s="69" t="s">
        <v>851</v>
      </c>
      <c r="B50" s="54" t="s">
        <v>852</v>
      </c>
      <c r="C50" s="70" t="s">
        <v>121</v>
      </c>
      <c r="D50" s="70" t="s">
        <v>27</v>
      </c>
      <c r="E50" s="54" t="s">
        <v>853</v>
      </c>
      <c r="F50" s="70" t="s">
        <v>330</v>
      </c>
      <c r="G50" s="70" t="s">
        <v>133</v>
      </c>
      <c r="H50" s="72">
        <v>1240.84752</v>
      </c>
      <c r="I50" s="78">
        <v>9747</v>
      </c>
      <c r="J50" s="116" t="s">
        <v>3180</v>
      </c>
      <c r="K50" s="72">
        <v>120.945407746</v>
      </c>
      <c r="L50" s="73">
        <v>8.4496990795233454E-5</v>
      </c>
      <c r="M50" s="73">
        <f t="shared" si="0"/>
        <v>1.1167226670586623E-3</v>
      </c>
      <c r="N50" s="73">
        <f>K50/'סכום נכסי הקרן'!$C$41</f>
        <v>6.1486170279972509E-5</v>
      </c>
    </row>
    <row r="51" spans="1:14">
      <c r="A51" s="69" t="s">
        <v>854</v>
      </c>
      <c r="B51" s="54" t="s">
        <v>855</v>
      </c>
      <c r="C51" s="70" t="s">
        <v>121</v>
      </c>
      <c r="D51" s="70" t="s">
        <v>27</v>
      </c>
      <c r="E51" s="54" t="s">
        <v>856</v>
      </c>
      <c r="F51" s="70" t="s">
        <v>699</v>
      </c>
      <c r="G51" s="70" t="s">
        <v>133</v>
      </c>
      <c r="H51" s="72">
        <v>32480.874397</v>
      </c>
      <c r="I51" s="78">
        <v>1064</v>
      </c>
      <c r="J51" s="116" t="s">
        <v>3180</v>
      </c>
      <c r="K51" s="72">
        <v>345.596503579</v>
      </c>
      <c r="L51" s="73">
        <v>2.5963924431538258E-4</v>
      </c>
      <c r="M51" s="73">
        <f t="shared" si="0"/>
        <v>3.1909888634498681E-3</v>
      </c>
      <c r="N51" s="73">
        <f>K51/'סכום נכסי הקרן'!$C$41</f>
        <v>1.7569419015766059E-4</v>
      </c>
    </row>
    <row r="52" spans="1:14">
      <c r="A52" s="69" t="s">
        <v>857</v>
      </c>
      <c r="B52" s="54" t="s">
        <v>858</v>
      </c>
      <c r="C52" s="70" t="s">
        <v>121</v>
      </c>
      <c r="D52" s="70" t="s">
        <v>27</v>
      </c>
      <c r="E52" s="54" t="s">
        <v>859</v>
      </c>
      <c r="F52" s="70" t="s">
        <v>572</v>
      </c>
      <c r="G52" s="70" t="s">
        <v>133</v>
      </c>
      <c r="H52" s="72">
        <v>748.24027799999999</v>
      </c>
      <c r="I52" s="78">
        <v>6944</v>
      </c>
      <c r="J52" s="116" t="s">
        <v>3180</v>
      </c>
      <c r="K52" s="72">
        <v>51.957804895000002</v>
      </c>
      <c r="L52" s="73">
        <v>4.3305708649181178E-5</v>
      </c>
      <c r="M52" s="73">
        <f t="shared" si="0"/>
        <v>4.7974089746931283E-4</v>
      </c>
      <c r="N52" s="73">
        <f>K52/'סכום נכסי הקרן'!$C$41</f>
        <v>2.6414284747849108E-5</v>
      </c>
    </row>
    <row r="53" spans="1:14">
      <c r="A53" s="69" t="s">
        <v>860</v>
      </c>
      <c r="B53" s="54" t="s">
        <v>861</v>
      </c>
      <c r="C53" s="70" t="s">
        <v>121</v>
      </c>
      <c r="D53" s="70" t="s">
        <v>27</v>
      </c>
      <c r="E53" s="54" t="s">
        <v>862</v>
      </c>
      <c r="F53" s="70" t="s">
        <v>287</v>
      </c>
      <c r="G53" s="70" t="s">
        <v>133</v>
      </c>
      <c r="H53" s="72">
        <v>10161.816163000001</v>
      </c>
      <c r="I53" s="78">
        <v>3024</v>
      </c>
      <c r="J53" s="116" t="s">
        <v>3180</v>
      </c>
      <c r="K53" s="72">
        <v>307.29332077100003</v>
      </c>
      <c r="L53" s="73">
        <v>5.6541711506171586E-5</v>
      </c>
      <c r="M53" s="73">
        <f t="shared" si="0"/>
        <v>2.837324898365589E-3</v>
      </c>
      <c r="N53" s="73">
        <f>K53/'סכום נכסי הקרן'!$C$41</f>
        <v>1.5622163585164156E-4</v>
      </c>
    </row>
    <row r="54" spans="1:14">
      <c r="A54" s="69" t="s">
        <v>863</v>
      </c>
      <c r="B54" s="54" t="s">
        <v>864</v>
      </c>
      <c r="C54" s="70" t="s">
        <v>121</v>
      </c>
      <c r="D54" s="70" t="s">
        <v>27</v>
      </c>
      <c r="E54" s="54" t="s">
        <v>865</v>
      </c>
      <c r="F54" s="70" t="s">
        <v>130</v>
      </c>
      <c r="G54" s="70" t="s">
        <v>133</v>
      </c>
      <c r="H54" s="72">
        <v>4879.9792880000005</v>
      </c>
      <c r="I54" s="78">
        <v>509.6</v>
      </c>
      <c r="J54" s="116" t="s">
        <v>3180</v>
      </c>
      <c r="K54" s="72">
        <v>24.868374452000001</v>
      </c>
      <c r="L54" s="73">
        <v>2.4701040409200796E-5</v>
      </c>
      <c r="M54" s="73">
        <f t="shared" si="0"/>
        <v>2.2961663415756606E-4</v>
      </c>
      <c r="N54" s="73">
        <f>K54/'סכום נכסי הקרן'!$C$41</f>
        <v>1.2642572666777092E-5</v>
      </c>
    </row>
    <row r="55" spans="1:14">
      <c r="A55" s="69" t="s">
        <v>866</v>
      </c>
      <c r="B55" s="54" t="s">
        <v>867</v>
      </c>
      <c r="C55" s="70" t="s">
        <v>121</v>
      </c>
      <c r="D55" s="70" t="s">
        <v>27</v>
      </c>
      <c r="E55" s="54" t="s">
        <v>868</v>
      </c>
      <c r="F55" s="70" t="s">
        <v>543</v>
      </c>
      <c r="G55" s="70" t="s">
        <v>133</v>
      </c>
      <c r="H55" s="72">
        <v>2462.6393170000001</v>
      </c>
      <c r="I55" s="78">
        <v>4150</v>
      </c>
      <c r="J55" s="116" t="s">
        <v>3180</v>
      </c>
      <c r="K55" s="72">
        <v>102.199531628</v>
      </c>
      <c r="L55" s="73">
        <v>4.3376285968069502E-5</v>
      </c>
      <c r="M55" s="73">
        <f t="shared" si="0"/>
        <v>9.4363676685806877E-4</v>
      </c>
      <c r="N55" s="73">
        <f>K55/'סכום נכסי הקרן'!$C$41</f>
        <v>5.1956150475837047E-5</v>
      </c>
    </row>
    <row r="56" spans="1:14">
      <c r="A56" s="69" t="s">
        <v>869</v>
      </c>
      <c r="B56" s="54" t="s">
        <v>870</v>
      </c>
      <c r="C56" s="70" t="s">
        <v>121</v>
      </c>
      <c r="D56" s="70" t="s">
        <v>27</v>
      </c>
      <c r="E56" s="54" t="s">
        <v>871</v>
      </c>
      <c r="F56" s="70" t="s">
        <v>872</v>
      </c>
      <c r="G56" s="70" t="s">
        <v>133</v>
      </c>
      <c r="H56" s="72">
        <v>4626.603427</v>
      </c>
      <c r="I56" s="78">
        <v>7405</v>
      </c>
      <c r="J56" s="116" t="s">
        <v>3180</v>
      </c>
      <c r="K56" s="72">
        <v>342.59998380100001</v>
      </c>
      <c r="L56" s="73">
        <v>1.9922834821882253E-4</v>
      </c>
      <c r="M56" s="73">
        <f t="shared" si="0"/>
        <v>3.1633211609653736E-3</v>
      </c>
      <c r="N56" s="73">
        <f>K56/'סכום נכסי הקרן'!$C$41</f>
        <v>1.7417082082308983E-4</v>
      </c>
    </row>
    <row r="57" spans="1:14">
      <c r="A57" s="69" t="s">
        <v>873</v>
      </c>
      <c r="B57" s="54" t="s">
        <v>874</v>
      </c>
      <c r="C57" s="70" t="s">
        <v>121</v>
      </c>
      <c r="D57" s="70" t="s">
        <v>27</v>
      </c>
      <c r="E57" s="54" t="s">
        <v>875</v>
      </c>
      <c r="F57" s="70" t="s">
        <v>556</v>
      </c>
      <c r="G57" s="70" t="s">
        <v>133</v>
      </c>
      <c r="H57" s="72">
        <v>2989.6374390000001</v>
      </c>
      <c r="I57" s="78">
        <v>19150</v>
      </c>
      <c r="J57" s="116" t="s">
        <v>3180</v>
      </c>
      <c r="K57" s="72">
        <v>572.51556954499995</v>
      </c>
      <c r="L57" s="73">
        <v>2.3645580152577571E-4</v>
      </c>
      <c r="M57" s="73">
        <f t="shared" si="0"/>
        <v>5.2861958603471334E-3</v>
      </c>
      <c r="N57" s="73">
        <f>K57/'סכום נכסי הקרן'!$C$41</f>
        <v>2.9105519963938876E-4</v>
      </c>
    </row>
    <row r="58" spans="1:14">
      <c r="A58" s="69" t="s">
        <v>876</v>
      </c>
      <c r="B58" s="54" t="s">
        <v>877</v>
      </c>
      <c r="C58" s="70" t="s">
        <v>121</v>
      </c>
      <c r="D58" s="70" t="s">
        <v>27</v>
      </c>
      <c r="E58" s="54" t="s">
        <v>878</v>
      </c>
      <c r="F58" s="70" t="s">
        <v>493</v>
      </c>
      <c r="G58" s="70" t="s">
        <v>133</v>
      </c>
      <c r="H58" s="72">
        <v>2320.630764</v>
      </c>
      <c r="I58" s="78">
        <v>11060</v>
      </c>
      <c r="J58" s="116" t="s">
        <v>3180</v>
      </c>
      <c r="K58" s="72">
        <v>256.66176259499997</v>
      </c>
      <c r="L58" s="73">
        <v>6.3874608478695509E-5</v>
      </c>
      <c r="M58" s="73">
        <f t="shared" si="0"/>
        <v>2.3698296065858267E-3</v>
      </c>
      <c r="N58" s="73">
        <f>K58/'סכום נכסי הקרן'!$C$41</f>
        <v>1.304815877955149E-4</v>
      </c>
    </row>
    <row r="59" spans="1:14">
      <c r="A59" s="69" t="s">
        <v>879</v>
      </c>
      <c r="B59" s="54" t="s">
        <v>880</v>
      </c>
      <c r="C59" s="70" t="s">
        <v>121</v>
      </c>
      <c r="D59" s="70" t="s">
        <v>27</v>
      </c>
      <c r="E59" s="54" t="s">
        <v>734</v>
      </c>
      <c r="F59" s="70" t="s">
        <v>556</v>
      </c>
      <c r="G59" s="70" t="s">
        <v>133</v>
      </c>
      <c r="H59" s="72">
        <v>1502.5045599999999</v>
      </c>
      <c r="I59" s="78">
        <v>3946</v>
      </c>
      <c r="J59" s="116" t="s">
        <v>3180</v>
      </c>
      <c r="K59" s="72">
        <v>59.288829946</v>
      </c>
      <c r="L59" s="73">
        <v>2.4591340381760208E-5</v>
      </c>
      <c r="M59" s="73">
        <f t="shared" si="0"/>
        <v>5.4743029551921393E-4</v>
      </c>
      <c r="N59" s="73">
        <f>K59/'סכום נכסי הקרן'!$C$41</f>
        <v>3.0141227862210039E-5</v>
      </c>
    </row>
    <row r="60" spans="1:14">
      <c r="A60" s="69" t="s">
        <v>881</v>
      </c>
      <c r="B60" s="54" t="s">
        <v>882</v>
      </c>
      <c r="C60" s="70" t="s">
        <v>121</v>
      </c>
      <c r="D60" s="70" t="s">
        <v>27</v>
      </c>
      <c r="E60" s="54" t="s">
        <v>883</v>
      </c>
      <c r="F60" s="70" t="s">
        <v>884</v>
      </c>
      <c r="G60" s="70" t="s">
        <v>133</v>
      </c>
      <c r="H60" s="72">
        <v>5358.1936880000003</v>
      </c>
      <c r="I60" s="78">
        <v>5575</v>
      </c>
      <c r="J60" s="116" t="s">
        <v>3180</v>
      </c>
      <c r="K60" s="72">
        <v>298.71929811400003</v>
      </c>
      <c r="L60" s="73">
        <v>2.1666138125816598E-4</v>
      </c>
      <c r="M60" s="73">
        <f t="shared" si="0"/>
        <v>2.758158556894777E-3</v>
      </c>
      <c r="N60" s="73">
        <f>K60/'סכום נכסי הקרן'!$C$41</f>
        <v>1.518627781910035E-4</v>
      </c>
    </row>
    <row r="61" spans="1:14">
      <c r="A61" s="69" t="s">
        <v>885</v>
      </c>
      <c r="B61" s="54" t="s">
        <v>886</v>
      </c>
      <c r="C61" s="70" t="s">
        <v>121</v>
      </c>
      <c r="D61" s="70" t="s">
        <v>27</v>
      </c>
      <c r="E61" s="54" t="s">
        <v>887</v>
      </c>
      <c r="F61" s="70" t="s">
        <v>270</v>
      </c>
      <c r="G61" s="70" t="s">
        <v>133</v>
      </c>
      <c r="H61" s="72">
        <v>2403.4389850000002</v>
      </c>
      <c r="I61" s="78">
        <v>8280</v>
      </c>
      <c r="J61" s="116" t="s">
        <v>3180</v>
      </c>
      <c r="K61" s="72">
        <v>199.00474794300001</v>
      </c>
      <c r="L61" s="73">
        <v>1.9237033442072489E-4</v>
      </c>
      <c r="M61" s="73">
        <f t="shared" si="0"/>
        <v>1.8374663165959988E-3</v>
      </c>
      <c r="N61" s="73">
        <f>K61/'סכום נכסי הקרן'!$C$41</f>
        <v>1.0116994143542409E-4</v>
      </c>
    </row>
    <row r="62" spans="1:14">
      <c r="A62" s="69" t="s">
        <v>888</v>
      </c>
      <c r="B62" s="54" t="s">
        <v>889</v>
      </c>
      <c r="C62" s="70" t="s">
        <v>121</v>
      </c>
      <c r="D62" s="70" t="s">
        <v>27</v>
      </c>
      <c r="E62" s="54" t="s">
        <v>890</v>
      </c>
      <c r="F62" s="70" t="s">
        <v>270</v>
      </c>
      <c r="G62" s="70" t="s">
        <v>133</v>
      </c>
      <c r="H62" s="72">
        <v>224502.92436600002</v>
      </c>
      <c r="I62" s="78">
        <v>124</v>
      </c>
      <c r="J62" s="116" t="s">
        <v>3180</v>
      </c>
      <c r="K62" s="72">
        <v>278.38362620400005</v>
      </c>
      <c r="L62" s="73">
        <v>7.1358313491464467E-5</v>
      </c>
      <c r="M62" s="73">
        <f t="shared" si="0"/>
        <v>2.5703936289410228E-3</v>
      </c>
      <c r="N62" s="73">
        <f>K62/'סכום נכסי הקרן'!$C$41</f>
        <v>1.4152453873968158E-4</v>
      </c>
    </row>
    <row r="63" spans="1:14">
      <c r="A63" s="69" t="s">
        <v>891</v>
      </c>
      <c r="B63" s="54" t="s">
        <v>892</v>
      </c>
      <c r="C63" s="70" t="s">
        <v>121</v>
      </c>
      <c r="D63" s="70" t="s">
        <v>27</v>
      </c>
      <c r="E63" s="54" t="s">
        <v>562</v>
      </c>
      <c r="F63" s="70" t="s">
        <v>543</v>
      </c>
      <c r="G63" s="70" t="s">
        <v>133</v>
      </c>
      <c r="H63" s="72">
        <v>43159.330511999993</v>
      </c>
      <c r="I63" s="78">
        <v>1210</v>
      </c>
      <c r="J63" s="116" t="s">
        <v>3180</v>
      </c>
      <c r="K63" s="72">
        <v>522.22789918599995</v>
      </c>
      <c r="L63" s="73">
        <v>2.3185121298851069E-4</v>
      </c>
      <c r="M63" s="73">
        <f t="shared" si="0"/>
        <v>4.8218757806512873E-3</v>
      </c>
      <c r="N63" s="73">
        <f>K63/'סכום נכסי הקרן'!$C$41</f>
        <v>2.6548997711212948E-4</v>
      </c>
    </row>
    <row r="64" spans="1:14">
      <c r="A64" s="69" t="s">
        <v>893</v>
      </c>
      <c r="B64" s="54" t="s">
        <v>894</v>
      </c>
      <c r="C64" s="70" t="s">
        <v>121</v>
      </c>
      <c r="D64" s="70" t="s">
        <v>27</v>
      </c>
      <c r="E64" s="54" t="s">
        <v>895</v>
      </c>
      <c r="F64" s="70" t="s">
        <v>607</v>
      </c>
      <c r="G64" s="70" t="s">
        <v>133</v>
      </c>
      <c r="H64" s="72">
        <v>21903.930304999998</v>
      </c>
      <c r="I64" s="78">
        <v>865.1</v>
      </c>
      <c r="J64" s="116" t="s">
        <v>3180</v>
      </c>
      <c r="K64" s="72">
        <v>189.49090106700001</v>
      </c>
      <c r="L64" s="73">
        <v>1.2324767586041697E-4</v>
      </c>
      <c r="M64" s="73">
        <f t="shared" si="0"/>
        <v>1.7496223161055724E-3</v>
      </c>
      <c r="N64" s="73">
        <f>K64/'סכום נכסי הקרן'!$C$41</f>
        <v>9.6333296374341424E-5</v>
      </c>
    </row>
    <row r="65" spans="1:14">
      <c r="A65" s="69" t="s">
        <v>896</v>
      </c>
      <c r="B65" s="54" t="s">
        <v>897</v>
      </c>
      <c r="C65" s="70" t="s">
        <v>121</v>
      </c>
      <c r="D65" s="70" t="s">
        <v>27</v>
      </c>
      <c r="E65" s="54" t="s">
        <v>898</v>
      </c>
      <c r="F65" s="70" t="s">
        <v>154</v>
      </c>
      <c r="G65" s="70" t="s">
        <v>133</v>
      </c>
      <c r="H65" s="72">
        <v>2199.3362660000003</v>
      </c>
      <c r="I65" s="78">
        <v>16440</v>
      </c>
      <c r="J65" s="116" t="s">
        <v>3180</v>
      </c>
      <c r="K65" s="72">
        <v>361.57088222099998</v>
      </c>
      <c r="L65" s="73">
        <v>8.5502277496170094E-5</v>
      </c>
      <c r="M65" s="73">
        <f t="shared" si="0"/>
        <v>3.3384847548123832E-3</v>
      </c>
      <c r="N65" s="73">
        <f>K65/'סכום נכסי הקרן'!$C$41</f>
        <v>1.8381523736072194E-4</v>
      </c>
    </row>
    <row r="66" spans="1:14">
      <c r="A66" s="69" t="s">
        <v>899</v>
      </c>
      <c r="B66" s="54" t="s">
        <v>900</v>
      </c>
      <c r="C66" s="70" t="s">
        <v>121</v>
      </c>
      <c r="D66" s="70" t="s">
        <v>27</v>
      </c>
      <c r="E66" s="54" t="s">
        <v>677</v>
      </c>
      <c r="F66" s="70" t="s">
        <v>556</v>
      </c>
      <c r="G66" s="70" t="s">
        <v>133</v>
      </c>
      <c r="H66" s="72">
        <v>2326.1252460000001</v>
      </c>
      <c r="I66" s="78">
        <v>26000</v>
      </c>
      <c r="J66" s="116" t="s">
        <v>3180</v>
      </c>
      <c r="K66" s="72">
        <v>604.792564019</v>
      </c>
      <c r="L66" s="73">
        <v>1.2433938880592024E-4</v>
      </c>
      <c r="M66" s="73">
        <f t="shared" si="0"/>
        <v>5.5842183485538856E-3</v>
      </c>
      <c r="N66" s="73">
        <f>K66/'סכום נכסי הקרן'!$C$41</f>
        <v>3.0746416311588535E-4</v>
      </c>
    </row>
    <row r="67" spans="1:14">
      <c r="A67" s="69" t="s">
        <v>901</v>
      </c>
      <c r="B67" s="54" t="s">
        <v>902</v>
      </c>
      <c r="C67" s="70" t="s">
        <v>121</v>
      </c>
      <c r="D67" s="70" t="s">
        <v>27</v>
      </c>
      <c r="E67" s="54" t="s">
        <v>903</v>
      </c>
      <c r="F67" s="70" t="s">
        <v>129</v>
      </c>
      <c r="G67" s="70" t="s">
        <v>133</v>
      </c>
      <c r="H67" s="72">
        <v>1352.8102409999999</v>
      </c>
      <c r="I67" s="78">
        <v>30260</v>
      </c>
      <c r="J67" s="116" t="s">
        <v>3180</v>
      </c>
      <c r="K67" s="72">
        <v>409.36037894199995</v>
      </c>
      <c r="L67" s="73">
        <v>2.3155336436207085E-4</v>
      </c>
      <c r="M67" s="73">
        <f t="shared" si="0"/>
        <v>3.7797385008640294E-3</v>
      </c>
      <c r="N67" s="73">
        <f>K67/'סכום נכסי הקרן'!$C$41</f>
        <v>2.0811043953286704E-4</v>
      </c>
    </row>
    <row r="68" spans="1:14">
      <c r="A68" s="69" t="s">
        <v>904</v>
      </c>
      <c r="B68" s="54" t="s">
        <v>905</v>
      </c>
      <c r="C68" s="70" t="s">
        <v>121</v>
      </c>
      <c r="D68" s="70" t="s">
        <v>27</v>
      </c>
      <c r="E68" s="54" t="s">
        <v>906</v>
      </c>
      <c r="F68" s="70" t="s">
        <v>556</v>
      </c>
      <c r="G68" s="70" t="s">
        <v>133</v>
      </c>
      <c r="H68" s="72">
        <v>1812.752964</v>
      </c>
      <c r="I68" s="78">
        <v>10140</v>
      </c>
      <c r="J68" s="72">
        <v>2.317242104</v>
      </c>
      <c r="K68" s="72">
        <v>186.13039265399999</v>
      </c>
      <c r="L68" s="73">
        <v>5.7931053035740403E-5</v>
      </c>
      <c r="M68" s="73">
        <f t="shared" si="0"/>
        <v>1.7185938050808323E-3</v>
      </c>
      <c r="N68" s="73">
        <f>K68/'סכום נכסי הקרן'!$C$41</f>
        <v>9.4624882666373796E-5</v>
      </c>
    </row>
    <row r="69" spans="1:14">
      <c r="A69" s="69" t="s">
        <v>907</v>
      </c>
      <c r="B69" s="54" t="s">
        <v>908</v>
      </c>
      <c r="C69" s="70" t="s">
        <v>121</v>
      </c>
      <c r="D69" s="70" t="s">
        <v>27</v>
      </c>
      <c r="E69" s="54" t="s">
        <v>565</v>
      </c>
      <c r="F69" s="70" t="s">
        <v>287</v>
      </c>
      <c r="G69" s="70" t="s">
        <v>133</v>
      </c>
      <c r="H69" s="72">
        <v>2636.120418</v>
      </c>
      <c r="I69" s="78">
        <v>3447</v>
      </c>
      <c r="J69" s="116" t="s">
        <v>3180</v>
      </c>
      <c r="K69" s="72">
        <v>90.867070803000004</v>
      </c>
      <c r="L69" s="73">
        <v>7.1517595861892271E-5</v>
      </c>
      <c r="M69" s="73">
        <f t="shared" si="0"/>
        <v>8.3900099678063612E-4</v>
      </c>
      <c r="N69" s="73">
        <f>K69/'סכום נכסי הקרן'!$C$41</f>
        <v>4.6194959299067359E-5</v>
      </c>
    </row>
    <row r="70" spans="1:14">
      <c r="A70" s="69" t="s">
        <v>909</v>
      </c>
      <c r="B70" s="54" t="s">
        <v>910</v>
      </c>
      <c r="C70" s="70" t="s">
        <v>121</v>
      </c>
      <c r="D70" s="70" t="s">
        <v>27</v>
      </c>
      <c r="E70" s="54" t="s">
        <v>911</v>
      </c>
      <c r="F70" s="70" t="s">
        <v>912</v>
      </c>
      <c r="G70" s="70" t="s">
        <v>133</v>
      </c>
      <c r="H70" s="72">
        <v>20481.992543</v>
      </c>
      <c r="I70" s="78">
        <v>4651</v>
      </c>
      <c r="J70" s="116" t="s">
        <v>3180</v>
      </c>
      <c r="K70" s="72">
        <v>952.61747319199992</v>
      </c>
      <c r="L70" s="73">
        <v>2.863824086444398E-4</v>
      </c>
      <c r="M70" s="73">
        <f t="shared" si="0"/>
        <v>8.7957827020913662E-3</v>
      </c>
      <c r="N70" s="73">
        <f>K70/'סכום נכסי הקרן'!$C$41</f>
        <v>4.8429122907560427E-4</v>
      </c>
    </row>
    <row r="71" spans="1:14">
      <c r="A71" s="69" t="s">
        <v>913</v>
      </c>
      <c r="B71" s="54" t="s">
        <v>914</v>
      </c>
      <c r="C71" s="70" t="s">
        <v>121</v>
      </c>
      <c r="D71" s="70" t="s">
        <v>27</v>
      </c>
      <c r="E71" s="54" t="s">
        <v>915</v>
      </c>
      <c r="F71" s="70" t="s">
        <v>155</v>
      </c>
      <c r="G71" s="70" t="s">
        <v>133</v>
      </c>
      <c r="H71" s="72">
        <v>9691.4397869999993</v>
      </c>
      <c r="I71" s="78">
        <v>1990</v>
      </c>
      <c r="J71" s="116" t="s">
        <v>3180</v>
      </c>
      <c r="K71" s="72">
        <v>192.85965175200002</v>
      </c>
      <c r="L71" s="73">
        <v>6.6761403168566925E-5</v>
      </c>
      <c r="M71" s="73">
        <f t="shared" si="0"/>
        <v>1.7807269303254812E-3</v>
      </c>
      <c r="N71" s="73">
        <f>K71/'סכום נכסי הקרן'!$C$41</f>
        <v>9.8045900284724578E-5</v>
      </c>
    </row>
    <row r="72" spans="1:14">
      <c r="A72" s="69" t="s">
        <v>916</v>
      </c>
      <c r="B72" s="54" t="s">
        <v>917</v>
      </c>
      <c r="C72" s="70" t="s">
        <v>121</v>
      </c>
      <c r="D72" s="70" t="s">
        <v>27</v>
      </c>
      <c r="E72" s="54" t="s">
        <v>918</v>
      </c>
      <c r="F72" s="70" t="s">
        <v>912</v>
      </c>
      <c r="G72" s="70" t="s">
        <v>133</v>
      </c>
      <c r="H72" s="72">
        <v>4899.6193929999999</v>
      </c>
      <c r="I72" s="78">
        <v>19210</v>
      </c>
      <c r="J72" s="116" t="s">
        <v>3180</v>
      </c>
      <c r="K72" s="72">
        <v>941.21688540499997</v>
      </c>
      <c r="L72" s="73">
        <v>2.1365230901739034E-4</v>
      </c>
      <c r="M72" s="73">
        <f t="shared" si="0"/>
        <v>8.6905178967812517E-3</v>
      </c>
      <c r="N72" s="73">
        <f>K72/'סכום נכסי הקרן'!$C$41</f>
        <v>4.7849540354549905E-4</v>
      </c>
    </row>
    <row r="73" spans="1:14">
      <c r="A73" s="69" t="s">
        <v>919</v>
      </c>
      <c r="B73" s="54" t="s">
        <v>920</v>
      </c>
      <c r="C73" s="70" t="s">
        <v>121</v>
      </c>
      <c r="D73" s="70" t="s">
        <v>27</v>
      </c>
      <c r="E73" s="54" t="s">
        <v>921</v>
      </c>
      <c r="F73" s="70" t="s">
        <v>872</v>
      </c>
      <c r="G73" s="70" t="s">
        <v>133</v>
      </c>
      <c r="H73" s="72">
        <v>2499.9569769999998</v>
      </c>
      <c r="I73" s="78">
        <v>15690</v>
      </c>
      <c r="J73" s="116" t="s">
        <v>3180</v>
      </c>
      <c r="K73" s="72">
        <v>392.243249676</v>
      </c>
      <c r="L73" s="73">
        <v>1.7255529643439403E-4</v>
      </c>
      <c r="M73" s="73">
        <f t="shared" si="0"/>
        <v>3.6216912744124114E-3</v>
      </c>
      <c r="N73" s="73">
        <f>K73/'סכום נכסי הקרן'!$C$41</f>
        <v>1.9940844129773039E-4</v>
      </c>
    </row>
    <row r="74" spans="1:14">
      <c r="A74" s="69" t="s">
        <v>922</v>
      </c>
      <c r="B74" s="54" t="s">
        <v>923</v>
      </c>
      <c r="C74" s="70" t="s">
        <v>121</v>
      </c>
      <c r="D74" s="70" t="s">
        <v>27</v>
      </c>
      <c r="E74" s="54" t="s">
        <v>924</v>
      </c>
      <c r="F74" s="70" t="s">
        <v>130</v>
      </c>
      <c r="G74" s="70" t="s">
        <v>133</v>
      </c>
      <c r="H74" s="72">
        <v>9656.5603630000005</v>
      </c>
      <c r="I74" s="78">
        <v>1320</v>
      </c>
      <c r="J74" s="116" t="s">
        <v>3180</v>
      </c>
      <c r="K74" s="72">
        <v>127.466596779</v>
      </c>
      <c r="L74" s="73">
        <v>4.8200841585975624E-5</v>
      </c>
      <c r="M74" s="73">
        <f t="shared" ref="M74:M137" si="1">IFERROR(K74/$K$9,0)</f>
        <v>1.1769346233870851E-3</v>
      </c>
      <c r="N74" s="73">
        <f>K74/'סכום נכסי הקרן'!$C$41</f>
        <v>6.4801409335208055E-5</v>
      </c>
    </row>
    <row r="75" spans="1:14">
      <c r="A75" s="69" t="s">
        <v>925</v>
      </c>
      <c r="B75" s="54" t="s">
        <v>926</v>
      </c>
      <c r="C75" s="70" t="s">
        <v>121</v>
      </c>
      <c r="D75" s="70" t="s">
        <v>27</v>
      </c>
      <c r="E75" s="54" t="s">
        <v>927</v>
      </c>
      <c r="F75" s="70" t="s">
        <v>556</v>
      </c>
      <c r="G75" s="70" t="s">
        <v>133</v>
      </c>
      <c r="H75" s="72">
        <v>36616.053955000003</v>
      </c>
      <c r="I75" s="78">
        <v>1082</v>
      </c>
      <c r="J75" s="116" t="s">
        <v>3180</v>
      </c>
      <c r="K75" s="72">
        <v>396.18570380100005</v>
      </c>
      <c r="L75" s="73">
        <v>1.1351505139749406E-4</v>
      </c>
      <c r="M75" s="73">
        <f t="shared" si="1"/>
        <v>3.658093052431735E-3</v>
      </c>
      <c r="N75" s="73">
        <f>K75/'סכום נכסי הקרן'!$C$41</f>
        <v>2.0141270429678378E-4</v>
      </c>
    </row>
    <row r="76" spans="1:14">
      <c r="A76" s="69" t="s">
        <v>928</v>
      </c>
      <c r="B76" s="54" t="s">
        <v>929</v>
      </c>
      <c r="C76" s="70" t="s">
        <v>121</v>
      </c>
      <c r="D76" s="70" t="s">
        <v>27</v>
      </c>
      <c r="E76" s="54" t="s">
        <v>930</v>
      </c>
      <c r="F76" s="70" t="s">
        <v>127</v>
      </c>
      <c r="G76" s="70" t="s">
        <v>133</v>
      </c>
      <c r="H76" s="72">
        <v>741871.29670800001</v>
      </c>
      <c r="I76" s="78">
        <v>150.69999999999999</v>
      </c>
      <c r="J76" s="116" t="s">
        <v>3180</v>
      </c>
      <c r="K76" s="72">
        <v>1118.0000441400002</v>
      </c>
      <c r="L76" s="73">
        <v>2.8638625864193016E-4</v>
      </c>
      <c r="M76" s="73">
        <f t="shared" si="1"/>
        <v>1.0322806085252248E-2</v>
      </c>
      <c r="N76" s="73">
        <f>K76/'סכום נכסי הקרן'!$C$41</f>
        <v>5.6836834376857359E-4</v>
      </c>
    </row>
    <row r="77" spans="1:14">
      <c r="A77" s="69" t="s">
        <v>931</v>
      </c>
      <c r="B77" s="54" t="s">
        <v>932</v>
      </c>
      <c r="C77" s="70" t="s">
        <v>121</v>
      </c>
      <c r="D77" s="70" t="s">
        <v>27</v>
      </c>
      <c r="E77" s="54" t="s">
        <v>333</v>
      </c>
      <c r="F77" s="70" t="s">
        <v>287</v>
      </c>
      <c r="G77" s="70" t="s">
        <v>133</v>
      </c>
      <c r="H77" s="72">
        <v>532.27947500000005</v>
      </c>
      <c r="I77" s="78">
        <v>76070</v>
      </c>
      <c r="J77" s="116" t="s">
        <v>3180</v>
      </c>
      <c r="K77" s="72">
        <v>404.90499651900006</v>
      </c>
      <c r="L77" s="73">
        <v>1.0156648443910165E-4</v>
      </c>
      <c r="M77" s="73">
        <f t="shared" si="1"/>
        <v>3.7386007128743632E-3</v>
      </c>
      <c r="N77" s="73">
        <f>K77/'סכום נכסי הקרן'!$C$41</f>
        <v>2.0584541428363818E-4</v>
      </c>
    </row>
    <row r="78" spans="1:14">
      <c r="A78" s="69" t="s">
        <v>933</v>
      </c>
      <c r="B78" s="54" t="s">
        <v>934</v>
      </c>
      <c r="C78" s="70" t="s">
        <v>121</v>
      </c>
      <c r="D78" s="70" t="s">
        <v>27</v>
      </c>
      <c r="E78" s="54" t="s">
        <v>642</v>
      </c>
      <c r="F78" s="70" t="s">
        <v>330</v>
      </c>
      <c r="G78" s="70" t="s">
        <v>133</v>
      </c>
      <c r="H78" s="72">
        <v>6734.9586730000001</v>
      </c>
      <c r="I78" s="78">
        <v>5850</v>
      </c>
      <c r="J78" s="116" t="s">
        <v>3180</v>
      </c>
      <c r="K78" s="72">
        <v>393.99508234999996</v>
      </c>
      <c r="L78" s="73">
        <v>8.5218813876147571E-5</v>
      </c>
      <c r="M78" s="73">
        <f t="shared" si="1"/>
        <v>3.6378664338699595E-3</v>
      </c>
      <c r="N78" s="73">
        <f>K78/'סכום נכסי הקרן'!$C$41</f>
        <v>2.0029903717981457E-4</v>
      </c>
    </row>
    <row r="79" spans="1:14">
      <c r="A79" s="69" t="s">
        <v>935</v>
      </c>
      <c r="B79" s="54" t="s">
        <v>936</v>
      </c>
      <c r="C79" s="70" t="s">
        <v>121</v>
      </c>
      <c r="D79" s="70" t="s">
        <v>27</v>
      </c>
      <c r="E79" s="54" t="s">
        <v>937</v>
      </c>
      <c r="F79" s="70" t="s">
        <v>287</v>
      </c>
      <c r="G79" s="70" t="s">
        <v>133</v>
      </c>
      <c r="H79" s="72">
        <v>18064.333597000001</v>
      </c>
      <c r="I79" s="78">
        <v>884</v>
      </c>
      <c r="J79" s="116" t="s">
        <v>3180</v>
      </c>
      <c r="K79" s="72">
        <v>159.68870899299998</v>
      </c>
      <c r="L79" s="73">
        <v>1.2011147205945515E-4</v>
      </c>
      <c r="M79" s="73">
        <f t="shared" si="1"/>
        <v>1.4744503683870984E-3</v>
      </c>
      <c r="N79" s="73">
        <f>K79/'סכום נכסי הקרן'!$C$41</f>
        <v>8.1182471793827187E-5</v>
      </c>
    </row>
    <row r="80" spans="1:14">
      <c r="A80" s="69" t="s">
        <v>938</v>
      </c>
      <c r="B80" s="54" t="s">
        <v>939</v>
      </c>
      <c r="C80" s="70" t="s">
        <v>121</v>
      </c>
      <c r="D80" s="70" t="s">
        <v>27</v>
      </c>
      <c r="E80" s="54" t="s">
        <v>454</v>
      </c>
      <c r="F80" s="70" t="s">
        <v>287</v>
      </c>
      <c r="G80" s="70" t="s">
        <v>133</v>
      </c>
      <c r="H80" s="72">
        <v>7021.6784450000005</v>
      </c>
      <c r="I80" s="78">
        <v>8550</v>
      </c>
      <c r="J80" s="116" t="s">
        <v>3180</v>
      </c>
      <c r="K80" s="72">
        <v>600.353507036</v>
      </c>
      <c r="L80" s="73">
        <v>1.9184367606255582E-4</v>
      </c>
      <c r="M80" s="73">
        <f t="shared" si="1"/>
        <v>5.5432312979029679E-3</v>
      </c>
      <c r="N80" s="73">
        <f>K80/'סכום נכסי הקרן'!$C$41</f>
        <v>3.0520743738626983E-4</v>
      </c>
    </row>
    <row r="81" spans="1:14">
      <c r="A81" s="69" t="s">
        <v>940</v>
      </c>
      <c r="B81" s="54" t="s">
        <v>941</v>
      </c>
      <c r="C81" s="70" t="s">
        <v>121</v>
      </c>
      <c r="D81" s="70" t="s">
        <v>27</v>
      </c>
      <c r="E81" s="54" t="s">
        <v>942</v>
      </c>
      <c r="F81" s="70" t="s">
        <v>912</v>
      </c>
      <c r="G81" s="70" t="s">
        <v>133</v>
      </c>
      <c r="H81" s="72">
        <v>13768.541513999999</v>
      </c>
      <c r="I81" s="78">
        <v>6799</v>
      </c>
      <c r="J81" s="116" t="s">
        <v>3180</v>
      </c>
      <c r="K81" s="72">
        <v>936.123137574</v>
      </c>
      <c r="L81" s="73">
        <v>2.1675207079189287E-4</v>
      </c>
      <c r="M81" s="73">
        <f t="shared" si="1"/>
        <v>8.6434859030150666E-3</v>
      </c>
      <c r="N81" s="73">
        <f>K81/'סכום נכסי הקרן'!$C$41</f>
        <v>4.7590584638630657E-4</v>
      </c>
    </row>
    <row r="82" spans="1:14">
      <c r="A82" s="69" t="s">
        <v>943</v>
      </c>
      <c r="B82" s="54" t="s">
        <v>944</v>
      </c>
      <c r="C82" s="70" t="s">
        <v>121</v>
      </c>
      <c r="D82" s="70" t="s">
        <v>27</v>
      </c>
      <c r="E82" s="54" t="s">
        <v>945</v>
      </c>
      <c r="F82" s="70" t="s">
        <v>946</v>
      </c>
      <c r="G82" s="70" t="s">
        <v>133</v>
      </c>
      <c r="H82" s="72">
        <v>13290.382217</v>
      </c>
      <c r="I82" s="78">
        <v>4109</v>
      </c>
      <c r="J82" s="116" t="s">
        <v>3180</v>
      </c>
      <c r="K82" s="72">
        <v>546.10180529399997</v>
      </c>
      <c r="L82" s="73">
        <v>1.211402962444954E-4</v>
      </c>
      <c r="M82" s="73">
        <f t="shared" si="1"/>
        <v>5.0423102113493446E-3</v>
      </c>
      <c r="N82" s="73">
        <f>K82/'סכום נכסי הקרן'!$C$41</f>
        <v>2.776269824235454E-4</v>
      </c>
    </row>
    <row r="83" spans="1:14">
      <c r="A83" s="69" t="s">
        <v>947</v>
      </c>
      <c r="B83" s="54" t="s">
        <v>948</v>
      </c>
      <c r="C83" s="70" t="s">
        <v>121</v>
      </c>
      <c r="D83" s="70" t="s">
        <v>27</v>
      </c>
      <c r="E83" s="54" t="s">
        <v>517</v>
      </c>
      <c r="F83" s="70" t="s">
        <v>518</v>
      </c>
      <c r="G83" s="70" t="s">
        <v>133</v>
      </c>
      <c r="H83" s="72">
        <v>501.79664900000006</v>
      </c>
      <c r="I83" s="78">
        <v>41750</v>
      </c>
      <c r="J83" s="116" t="s">
        <v>3180</v>
      </c>
      <c r="K83" s="72">
        <v>209.50010086400005</v>
      </c>
      <c r="L83" s="73">
        <v>1.6970683911630104E-4</v>
      </c>
      <c r="M83" s="73">
        <f t="shared" si="1"/>
        <v>1.9343728360256189E-3</v>
      </c>
      <c r="N83" s="73">
        <f>K83/'סכום נכסי הקרן'!$C$41</f>
        <v>1.0650556408431592E-4</v>
      </c>
    </row>
    <row r="84" spans="1:14">
      <c r="A84" s="69" t="s">
        <v>949</v>
      </c>
      <c r="B84" s="54" t="s">
        <v>950</v>
      </c>
      <c r="C84" s="70" t="s">
        <v>121</v>
      </c>
      <c r="D84" s="70" t="s">
        <v>27</v>
      </c>
      <c r="E84" s="54" t="s">
        <v>951</v>
      </c>
      <c r="F84" s="70" t="s">
        <v>330</v>
      </c>
      <c r="G84" s="70" t="s">
        <v>133</v>
      </c>
      <c r="H84" s="72">
        <v>6170.2947439999998</v>
      </c>
      <c r="I84" s="78">
        <v>9332</v>
      </c>
      <c r="J84" s="116" t="s">
        <v>3180</v>
      </c>
      <c r="K84" s="72">
        <v>575.81190550999997</v>
      </c>
      <c r="L84" s="73">
        <v>9.9709027469736843E-5</v>
      </c>
      <c r="M84" s="73">
        <f t="shared" si="1"/>
        <v>5.3166318492694001E-3</v>
      </c>
      <c r="N84" s="73">
        <f>K84/'סכום נכסי הקרן'!$C$41</f>
        <v>2.9273098938801352E-4</v>
      </c>
    </row>
    <row r="85" spans="1:14">
      <c r="A85" s="69" t="s">
        <v>952</v>
      </c>
      <c r="B85" s="54" t="s">
        <v>953</v>
      </c>
      <c r="C85" s="70" t="s">
        <v>121</v>
      </c>
      <c r="D85" s="70" t="s">
        <v>27</v>
      </c>
      <c r="E85" s="54" t="s">
        <v>527</v>
      </c>
      <c r="F85" s="70" t="s">
        <v>287</v>
      </c>
      <c r="G85" s="70" t="s">
        <v>133</v>
      </c>
      <c r="H85" s="72">
        <v>227527.44429700001</v>
      </c>
      <c r="I85" s="78">
        <v>169</v>
      </c>
      <c r="J85" s="116" t="s">
        <v>3180</v>
      </c>
      <c r="K85" s="72">
        <v>384.521380862</v>
      </c>
      <c r="L85" s="73">
        <v>3.2975759258682116E-4</v>
      </c>
      <c r="M85" s="73">
        <f t="shared" si="1"/>
        <v>3.5503931069387285E-3</v>
      </c>
      <c r="N85" s="73">
        <f>K85/'סכום נכסי הקרן'!$C$41</f>
        <v>1.9548280121245879E-4</v>
      </c>
    </row>
    <row r="86" spans="1:14">
      <c r="A86" s="69" t="s">
        <v>954</v>
      </c>
      <c r="B86" s="54" t="s">
        <v>955</v>
      </c>
      <c r="C86" s="70" t="s">
        <v>121</v>
      </c>
      <c r="D86" s="70" t="s">
        <v>27</v>
      </c>
      <c r="E86" s="54" t="s">
        <v>956</v>
      </c>
      <c r="F86" s="70" t="s">
        <v>493</v>
      </c>
      <c r="G86" s="70" t="s">
        <v>133</v>
      </c>
      <c r="H86" s="72">
        <v>3745.4503339999997</v>
      </c>
      <c r="I86" s="78">
        <v>7554</v>
      </c>
      <c r="J86" s="116" t="s">
        <v>3180</v>
      </c>
      <c r="K86" s="72">
        <v>282.93131819299998</v>
      </c>
      <c r="L86" s="73">
        <v>1.4981801335999998E-4</v>
      </c>
      <c r="M86" s="73">
        <f t="shared" si="1"/>
        <v>2.612383736887765E-3</v>
      </c>
      <c r="N86" s="73">
        <f>K86/'סכום נכסי הקרן'!$C$41</f>
        <v>1.4383649228324856E-4</v>
      </c>
    </row>
    <row r="87" spans="1:14">
      <c r="A87" s="69" t="s">
        <v>957</v>
      </c>
      <c r="B87" s="54" t="s">
        <v>958</v>
      </c>
      <c r="C87" s="70" t="s">
        <v>121</v>
      </c>
      <c r="D87" s="70" t="s">
        <v>27</v>
      </c>
      <c r="E87" s="54" t="s">
        <v>603</v>
      </c>
      <c r="F87" s="70" t="s">
        <v>270</v>
      </c>
      <c r="G87" s="70" t="s">
        <v>133</v>
      </c>
      <c r="H87" s="72">
        <v>44761.377240000002</v>
      </c>
      <c r="I87" s="78">
        <v>316</v>
      </c>
      <c r="J87" s="116" t="s">
        <v>3180</v>
      </c>
      <c r="K87" s="72">
        <v>141.44595208000001</v>
      </c>
      <c r="L87" s="73">
        <v>6.2992880094151253E-5</v>
      </c>
      <c r="M87" s="73">
        <f t="shared" si="1"/>
        <v>1.3060099080665871E-3</v>
      </c>
      <c r="N87" s="73">
        <f>K87/'סכום נכסי הקרן'!$C$41</f>
        <v>7.1908227497718651E-5</v>
      </c>
    </row>
    <row r="88" spans="1:14">
      <c r="A88" s="69" t="s">
        <v>959</v>
      </c>
      <c r="B88" s="54" t="s">
        <v>960</v>
      </c>
      <c r="C88" s="70" t="s">
        <v>121</v>
      </c>
      <c r="D88" s="70" t="s">
        <v>27</v>
      </c>
      <c r="E88" s="54" t="s">
        <v>961</v>
      </c>
      <c r="F88" s="70" t="s">
        <v>127</v>
      </c>
      <c r="G88" s="70" t="s">
        <v>133</v>
      </c>
      <c r="H88" s="72">
        <v>7307.2196650000005</v>
      </c>
      <c r="I88" s="78">
        <v>3253</v>
      </c>
      <c r="J88" s="116" t="s">
        <v>3180</v>
      </c>
      <c r="K88" s="72">
        <v>237.70385569299998</v>
      </c>
      <c r="L88" s="73">
        <v>7.7607797330170235E-5</v>
      </c>
      <c r="M88" s="73">
        <f t="shared" si="1"/>
        <v>2.1947859670463053E-3</v>
      </c>
      <c r="N88" s="73">
        <f>K88/'סכום נכסי הקרן'!$C$41</f>
        <v>1.2084377587977649E-4</v>
      </c>
    </row>
    <row r="89" spans="1:14">
      <c r="A89" s="69" t="s">
        <v>962</v>
      </c>
      <c r="B89" s="54" t="s">
        <v>963</v>
      </c>
      <c r="C89" s="70" t="s">
        <v>121</v>
      </c>
      <c r="D89" s="70" t="s">
        <v>27</v>
      </c>
      <c r="E89" s="54" t="s">
        <v>964</v>
      </c>
      <c r="F89" s="70" t="s">
        <v>157</v>
      </c>
      <c r="G89" s="70" t="s">
        <v>133</v>
      </c>
      <c r="H89" s="72">
        <v>1545.987695</v>
      </c>
      <c r="I89" s="78">
        <v>7011</v>
      </c>
      <c r="J89" s="116" t="s">
        <v>3180</v>
      </c>
      <c r="K89" s="72">
        <v>108.389197248</v>
      </c>
      <c r="L89" s="73">
        <v>4.6425120039619619E-5</v>
      </c>
      <c r="M89" s="73">
        <f t="shared" si="1"/>
        <v>1.0007876750916748E-3</v>
      </c>
      <c r="N89" s="73">
        <f>K89/'סכום נכסי הקרן'!$C$41</f>
        <v>5.5102849812174591E-5</v>
      </c>
    </row>
    <row r="90" spans="1:14">
      <c r="A90" s="69" t="s">
        <v>965</v>
      </c>
      <c r="B90" s="54" t="s">
        <v>966</v>
      </c>
      <c r="C90" s="70" t="s">
        <v>121</v>
      </c>
      <c r="D90" s="70" t="s">
        <v>27</v>
      </c>
      <c r="E90" s="54" t="s">
        <v>606</v>
      </c>
      <c r="F90" s="70" t="s">
        <v>607</v>
      </c>
      <c r="G90" s="70" t="s">
        <v>133</v>
      </c>
      <c r="H90" s="72">
        <v>5016.41057</v>
      </c>
      <c r="I90" s="78">
        <v>9675</v>
      </c>
      <c r="J90" s="116" t="s">
        <v>3180</v>
      </c>
      <c r="K90" s="72">
        <v>485.33772271299995</v>
      </c>
      <c r="L90" s="73">
        <v>1.4114626626650736E-4</v>
      </c>
      <c r="M90" s="73">
        <f t="shared" si="1"/>
        <v>4.4812584969780621E-3</v>
      </c>
      <c r="N90" s="73">
        <f>K90/'סכום נכסי הקרן'!$C$41</f>
        <v>2.4673576631116479E-4</v>
      </c>
    </row>
    <row r="91" spans="1:14">
      <c r="A91" s="69" t="s">
        <v>967</v>
      </c>
      <c r="B91" s="54" t="s">
        <v>968</v>
      </c>
      <c r="C91" s="70" t="s">
        <v>121</v>
      </c>
      <c r="D91" s="70" t="s">
        <v>27</v>
      </c>
      <c r="E91" s="54" t="s">
        <v>969</v>
      </c>
      <c r="F91" s="70" t="s">
        <v>127</v>
      </c>
      <c r="G91" s="70" t="s">
        <v>133</v>
      </c>
      <c r="H91" s="72">
        <v>15686.490738</v>
      </c>
      <c r="I91" s="78">
        <v>1817</v>
      </c>
      <c r="J91" s="116" t="s">
        <v>3180</v>
      </c>
      <c r="K91" s="72">
        <v>285.02353670299993</v>
      </c>
      <c r="L91" s="73">
        <v>1.6658171192217939E-4</v>
      </c>
      <c r="M91" s="73">
        <f t="shared" si="1"/>
        <v>2.6317017736623687E-3</v>
      </c>
      <c r="N91" s="73">
        <f>K91/'סכום נכסי הקרן'!$C$41</f>
        <v>1.4490013335872396E-4</v>
      </c>
    </row>
    <row r="92" spans="1:14">
      <c r="A92" s="69" t="s">
        <v>970</v>
      </c>
      <c r="B92" s="54" t="s">
        <v>971</v>
      </c>
      <c r="C92" s="70" t="s">
        <v>121</v>
      </c>
      <c r="D92" s="70" t="s">
        <v>27</v>
      </c>
      <c r="E92" s="54" t="s">
        <v>972</v>
      </c>
      <c r="F92" s="70" t="s">
        <v>543</v>
      </c>
      <c r="G92" s="70" t="s">
        <v>133</v>
      </c>
      <c r="H92" s="72">
        <v>5824.8178449999996</v>
      </c>
      <c r="I92" s="78">
        <v>5400</v>
      </c>
      <c r="J92" s="116" t="s">
        <v>3180</v>
      </c>
      <c r="K92" s="72">
        <v>314.54016364600005</v>
      </c>
      <c r="L92" s="73">
        <v>7.8795933496749701E-5</v>
      </c>
      <c r="M92" s="73">
        <f t="shared" si="1"/>
        <v>2.9042370189160506E-3</v>
      </c>
      <c r="N92" s="73">
        <f>K92/'סכום נכסי הקרן'!$C$41</f>
        <v>1.5990578247042207E-4</v>
      </c>
    </row>
    <row r="93" spans="1:14">
      <c r="A93" s="69" t="s">
        <v>973</v>
      </c>
      <c r="B93" s="54" t="s">
        <v>974</v>
      </c>
      <c r="C93" s="70" t="s">
        <v>121</v>
      </c>
      <c r="D93" s="70" t="s">
        <v>27</v>
      </c>
      <c r="E93" s="54" t="s">
        <v>534</v>
      </c>
      <c r="F93" s="70" t="s">
        <v>156</v>
      </c>
      <c r="G93" s="70" t="s">
        <v>133</v>
      </c>
      <c r="H93" s="72">
        <v>31980.867417999998</v>
      </c>
      <c r="I93" s="78">
        <v>1494</v>
      </c>
      <c r="J93" s="116" t="s">
        <v>3180</v>
      </c>
      <c r="K93" s="72">
        <v>477.79415922000004</v>
      </c>
      <c r="L93" s="73">
        <v>1.9342813977219717E-4</v>
      </c>
      <c r="M93" s="73">
        <f t="shared" si="1"/>
        <v>4.4116066722413938E-3</v>
      </c>
      <c r="N93" s="73">
        <f>K93/'סכום נכסי הקרן'!$C$41</f>
        <v>2.4290077300226243E-4</v>
      </c>
    </row>
    <row r="94" spans="1:14">
      <c r="A94" s="69" t="s">
        <v>975</v>
      </c>
      <c r="B94" s="54" t="s">
        <v>976</v>
      </c>
      <c r="C94" s="70" t="s">
        <v>121</v>
      </c>
      <c r="D94" s="70" t="s">
        <v>27</v>
      </c>
      <c r="E94" s="54" t="s">
        <v>977</v>
      </c>
      <c r="F94" s="70" t="s">
        <v>128</v>
      </c>
      <c r="G94" s="70" t="s">
        <v>133</v>
      </c>
      <c r="H94" s="72">
        <v>2334.9932429999999</v>
      </c>
      <c r="I94" s="78">
        <v>10760</v>
      </c>
      <c r="J94" s="116" t="s">
        <v>3180</v>
      </c>
      <c r="K94" s="72">
        <v>251.24527295500002</v>
      </c>
      <c r="L94" s="73">
        <v>1.915255594674639E-4</v>
      </c>
      <c r="M94" s="73">
        <f t="shared" si="1"/>
        <v>2.3198176477227054E-3</v>
      </c>
      <c r="N94" s="73">
        <f>K94/'סכום נכסי הקרן'!$C$41</f>
        <v>1.2772795530519192E-4</v>
      </c>
    </row>
    <row r="95" spans="1:14">
      <c r="A95" s="69" t="s">
        <v>978</v>
      </c>
      <c r="B95" s="54" t="s">
        <v>979</v>
      </c>
      <c r="C95" s="70" t="s">
        <v>121</v>
      </c>
      <c r="D95" s="70" t="s">
        <v>27</v>
      </c>
      <c r="E95" s="54" t="s">
        <v>980</v>
      </c>
      <c r="F95" s="70" t="s">
        <v>493</v>
      </c>
      <c r="G95" s="70" t="s">
        <v>133</v>
      </c>
      <c r="H95" s="72">
        <v>1647.2778959999998</v>
      </c>
      <c r="I95" s="78">
        <v>46400</v>
      </c>
      <c r="J95" s="116" t="s">
        <v>3180</v>
      </c>
      <c r="K95" s="72">
        <v>764.33694370900002</v>
      </c>
      <c r="L95" s="73">
        <v>2.5733240769698694E-4</v>
      </c>
      <c r="M95" s="73">
        <f t="shared" si="1"/>
        <v>7.0573360842500479E-3</v>
      </c>
      <c r="N95" s="73">
        <f>K95/'סכום נכסי הקרן'!$C$41</f>
        <v>3.8857326084561179E-4</v>
      </c>
    </row>
    <row r="96" spans="1:14">
      <c r="A96" s="69" t="s">
        <v>981</v>
      </c>
      <c r="B96" s="54" t="s">
        <v>982</v>
      </c>
      <c r="C96" s="70" t="s">
        <v>121</v>
      </c>
      <c r="D96" s="70" t="s">
        <v>27</v>
      </c>
      <c r="E96" s="54" t="s">
        <v>983</v>
      </c>
      <c r="F96" s="70" t="s">
        <v>872</v>
      </c>
      <c r="G96" s="70" t="s">
        <v>133</v>
      </c>
      <c r="H96" s="72">
        <v>1066.8575189999999</v>
      </c>
      <c r="I96" s="78">
        <v>24060</v>
      </c>
      <c r="J96" s="116" t="s">
        <v>3180</v>
      </c>
      <c r="K96" s="72">
        <v>256.68591904800002</v>
      </c>
      <c r="L96" s="73">
        <v>7.7453370510108358E-5</v>
      </c>
      <c r="M96" s="73">
        <f t="shared" si="1"/>
        <v>2.370052649850748E-3</v>
      </c>
      <c r="N96" s="73">
        <f>K96/'סכום נכסי הקרן'!$C$41</f>
        <v>1.3049386844188421E-4</v>
      </c>
    </row>
    <row r="97" spans="1:14">
      <c r="A97" s="69" t="s">
        <v>984</v>
      </c>
      <c r="B97" s="54" t="s">
        <v>985</v>
      </c>
      <c r="C97" s="70" t="s">
        <v>121</v>
      </c>
      <c r="D97" s="70" t="s">
        <v>27</v>
      </c>
      <c r="E97" s="54" t="s">
        <v>537</v>
      </c>
      <c r="F97" s="70" t="s">
        <v>270</v>
      </c>
      <c r="G97" s="70" t="s">
        <v>133</v>
      </c>
      <c r="H97" s="72">
        <v>2194.5832930000001</v>
      </c>
      <c r="I97" s="78">
        <v>29920</v>
      </c>
      <c r="J97" s="72">
        <v>15.464409872000001</v>
      </c>
      <c r="K97" s="72">
        <v>672.08373112299989</v>
      </c>
      <c r="L97" s="73">
        <v>2.0618545022024694E-4</v>
      </c>
      <c r="M97" s="73">
        <f t="shared" si="1"/>
        <v>6.2055364539563137E-3</v>
      </c>
      <c r="N97" s="73">
        <f>K97/'סכום נכסי הקרן'!$C$41</f>
        <v>3.4167361542997257E-4</v>
      </c>
    </row>
    <row r="98" spans="1:14">
      <c r="A98" s="69" t="s">
        <v>986</v>
      </c>
      <c r="B98" s="54" t="s">
        <v>987</v>
      </c>
      <c r="C98" s="70" t="s">
        <v>121</v>
      </c>
      <c r="D98" s="70" t="s">
        <v>27</v>
      </c>
      <c r="E98" s="54" t="s">
        <v>988</v>
      </c>
      <c r="F98" s="70" t="s">
        <v>258</v>
      </c>
      <c r="G98" s="70" t="s">
        <v>133</v>
      </c>
      <c r="H98" s="72">
        <v>146.33899299999999</v>
      </c>
      <c r="I98" s="78">
        <v>16000</v>
      </c>
      <c r="J98" s="116" t="s">
        <v>3180</v>
      </c>
      <c r="K98" s="72">
        <v>23.4142388</v>
      </c>
      <c r="L98" s="73">
        <v>4.127731898104062E-6</v>
      </c>
      <c r="M98" s="73">
        <f t="shared" si="1"/>
        <v>2.1619019429655999E-4</v>
      </c>
      <c r="N98" s="73">
        <f>K98/'סכום נכסי הקרן'!$C$41</f>
        <v>1.1903319858627309E-5</v>
      </c>
    </row>
    <row r="99" spans="1:14">
      <c r="A99" s="69" t="s">
        <v>989</v>
      </c>
      <c r="B99" s="54" t="s">
        <v>990</v>
      </c>
      <c r="C99" s="70" t="s">
        <v>121</v>
      </c>
      <c r="D99" s="70" t="s">
        <v>27</v>
      </c>
      <c r="E99" s="54" t="s">
        <v>991</v>
      </c>
      <c r="F99" s="70" t="s">
        <v>406</v>
      </c>
      <c r="G99" s="70" t="s">
        <v>133</v>
      </c>
      <c r="H99" s="72">
        <v>1281.790784</v>
      </c>
      <c r="I99" s="78">
        <v>14100</v>
      </c>
      <c r="J99" s="116" t="s">
        <v>3180</v>
      </c>
      <c r="K99" s="72">
        <v>180.73250048500003</v>
      </c>
      <c r="L99" s="73">
        <v>1.342476775393265E-4</v>
      </c>
      <c r="M99" s="73">
        <f t="shared" si="1"/>
        <v>1.6687535618520846E-3</v>
      </c>
      <c r="N99" s="73">
        <f>K99/'סכום נכסי הקרן'!$C$41</f>
        <v>9.1880704749729936E-5</v>
      </c>
    </row>
    <row r="100" spans="1:14">
      <c r="A100" s="69" t="s">
        <v>992</v>
      </c>
      <c r="B100" s="54" t="s">
        <v>993</v>
      </c>
      <c r="C100" s="70" t="s">
        <v>121</v>
      </c>
      <c r="D100" s="70" t="s">
        <v>27</v>
      </c>
      <c r="E100" s="54" t="s">
        <v>695</v>
      </c>
      <c r="F100" s="70" t="s">
        <v>156</v>
      </c>
      <c r="G100" s="70" t="s">
        <v>133</v>
      </c>
      <c r="H100" s="72">
        <v>36147.002177999995</v>
      </c>
      <c r="I100" s="78">
        <v>1798</v>
      </c>
      <c r="J100" s="116" t="s">
        <v>3180</v>
      </c>
      <c r="K100" s="72">
        <v>649.92309916699992</v>
      </c>
      <c r="L100" s="73">
        <v>1.9407330110611786E-4</v>
      </c>
      <c r="M100" s="73">
        <f t="shared" si="1"/>
        <v>6.0009211611327775E-3</v>
      </c>
      <c r="N100" s="73">
        <f>K100/'סכום נכסי הקרן'!$C$41</f>
        <v>3.3040760363711491E-4</v>
      </c>
    </row>
    <row r="101" spans="1:14">
      <c r="A101" s="69" t="s">
        <v>994</v>
      </c>
      <c r="B101" s="54" t="s">
        <v>995</v>
      </c>
      <c r="C101" s="70" t="s">
        <v>121</v>
      </c>
      <c r="D101" s="70" t="s">
        <v>27</v>
      </c>
      <c r="E101" s="54" t="s">
        <v>996</v>
      </c>
      <c r="F101" s="70" t="s">
        <v>157</v>
      </c>
      <c r="G101" s="70" t="s">
        <v>133</v>
      </c>
      <c r="H101" s="72">
        <v>74.75219700000001</v>
      </c>
      <c r="I101" s="78">
        <v>11150</v>
      </c>
      <c r="J101" s="116" t="s">
        <v>3180</v>
      </c>
      <c r="K101" s="72">
        <v>8.3348700210000004</v>
      </c>
      <c r="L101" s="73">
        <v>1.5891371309143502E-6</v>
      </c>
      <c r="M101" s="73">
        <f t="shared" si="1"/>
        <v>7.6958178511298141E-5</v>
      </c>
      <c r="N101" s="73">
        <f>K101/'סכום נכסי הקרן'!$C$41</f>
        <v>4.2372773544979273E-6</v>
      </c>
    </row>
    <row r="102" spans="1:14">
      <c r="A102" s="69" t="s">
        <v>997</v>
      </c>
      <c r="B102" s="54" t="s">
        <v>998</v>
      </c>
      <c r="C102" s="70" t="s">
        <v>121</v>
      </c>
      <c r="D102" s="70" t="s">
        <v>27</v>
      </c>
      <c r="E102" s="54" t="s">
        <v>999</v>
      </c>
      <c r="F102" s="70" t="s">
        <v>556</v>
      </c>
      <c r="G102" s="70" t="s">
        <v>133</v>
      </c>
      <c r="H102" s="72">
        <v>2292.8666059999996</v>
      </c>
      <c r="I102" s="78">
        <v>8105</v>
      </c>
      <c r="J102" s="116" t="s">
        <v>3180</v>
      </c>
      <c r="K102" s="72">
        <v>185.83683838800005</v>
      </c>
      <c r="L102" s="73">
        <v>1.0882887038600801E-4</v>
      </c>
      <c r="M102" s="73">
        <f t="shared" si="1"/>
        <v>1.7158833367053618E-3</v>
      </c>
      <c r="N102" s="73">
        <f>K102/'סכום נכסי הקרן'!$C$41</f>
        <v>9.4475645684812738E-5</v>
      </c>
    </row>
    <row r="103" spans="1:14">
      <c r="A103" s="69" t="s">
        <v>1000</v>
      </c>
      <c r="B103" s="54" t="s">
        <v>1001</v>
      </c>
      <c r="C103" s="70" t="s">
        <v>121</v>
      </c>
      <c r="D103" s="70" t="s">
        <v>27</v>
      </c>
      <c r="E103" s="54" t="s">
        <v>571</v>
      </c>
      <c r="F103" s="70" t="s">
        <v>572</v>
      </c>
      <c r="G103" s="70" t="s">
        <v>133</v>
      </c>
      <c r="H103" s="72">
        <v>3672.1647639999996</v>
      </c>
      <c r="I103" s="78">
        <v>39900</v>
      </c>
      <c r="J103" s="116" t="s">
        <v>3180</v>
      </c>
      <c r="K103" s="72">
        <v>1465.193740986</v>
      </c>
      <c r="L103" s="73">
        <v>2.235433256166052E-4</v>
      </c>
      <c r="M103" s="73">
        <f t="shared" si="1"/>
        <v>1.3528542279404228E-2</v>
      </c>
      <c r="N103" s="73">
        <f>K103/'סכום נכסי הקרן'!$C$41</f>
        <v>7.4487451429832915E-4</v>
      </c>
    </row>
    <row r="104" spans="1:14">
      <c r="A104" s="69" t="s">
        <v>1002</v>
      </c>
      <c r="B104" s="54" t="s">
        <v>1003</v>
      </c>
      <c r="C104" s="70" t="s">
        <v>121</v>
      </c>
      <c r="D104" s="70" t="s">
        <v>27</v>
      </c>
      <c r="E104" s="54" t="s">
        <v>1004</v>
      </c>
      <c r="F104" s="70" t="s">
        <v>699</v>
      </c>
      <c r="G104" s="70" t="s">
        <v>133</v>
      </c>
      <c r="H104" s="72">
        <v>21914.325000000001</v>
      </c>
      <c r="I104" s="78">
        <v>459.3</v>
      </c>
      <c r="J104" s="116" t="s">
        <v>3180</v>
      </c>
      <c r="K104" s="72">
        <v>100.652494725</v>
      </c>
      <c r="L104" s="73">
        <v>7.6221087962157836E-5</v>
      </c>
      <c r="M104" s="73">
        <f t="shared" si="1"/>
        <v>9.2935254384743132E-4</v>
      </c>
      <c r="N104" s="73">
        <f>K104/'סכום נכסי הקרן'!$C$41</f>
        <v>5.1169668572803359E-5</v>
      </c>
    </row>
    <row r="105" spans="1:14">
      <c r="A105" s="69" t="s">
        <v>1005</v>
      </c>
      <c r="B105" s="54" t="s">
        <v>1006</v>
      </c>
      <c r="C105" s="70" t="s">
        <v>121</v>
      </c>
      <c r="D105" s="70" t="s">
        <v>27</v>
      </c>
      <c r="E105" s="54" t="s">
        <v>729</v>
      </c>
      <c r="F105" s="70" t="s">
        <v>556</v>
      </c>
      <c r="G105" s="70" t="s">
        <v>133</v>
      </c>
      <c r="H105" s="72">
        <v>8964.826513</v>
      </c>
      <c r="I105" s="78">
        <v>2605</v>
      </c>
      <c r="J105" s="116" t="s">
        <v>3180</v>
      </c>
      <c r="K105" s="72">
        <v>233.53373065</v>
      </c>
      <c r="L105" s="73">
        <v>1.6552939731583486E-4</v>
      </c>
      <c r="M105" s="73">
        <f t="shared" si="1"/>
        <v>2.1562820399706525E-3</v>
      </c>
      <c r="N105" s="73">
        <f>K105/'סכום נכסי הקרן'!$C$41</f>
        <v>1.1872376964505317E-4</v>
      </c>
    </row>
    <row r="106" spans="1:14">
      <c r="A106" s="69" t="s">
        <v>1007</v>
      </c>
      <c r="B106" s="54" t="s">
        <v>1008</v>
      </c>
      <c r="C106" s="70" t="s">
        <v>121</v>
      </c>
      <c r="D106" s="70" t="s">
        <v>27</v>
      </c>
      <c r="E106" s="54" t="s">
        <v>388</v>
      </c>
      <c r="F106" s="70" t="s">
        <v>287</v>
      </c>
      <c r="G106" s="70" t="s">
        <v>133</v>
      </c>
      <c r="H106" s="72">
        <v>2660.345487</v>
      </c>
      <c r="I106" s="78">
        <v>23770</v>
      </c>
      <c r="J106" s="72">
        <v>21.807607496999996</v>
      </c>
      <c r="K106" s="72">
        <v>654.17172967400006</v>
      </c>
      <c r="L106" s="73">
        <v>2.1807606694000236E-4</v>
      </c>
      <c r="M106" s="73">
        <f t="shared" si="1"/>
        <v>6.0401499510434132E-3</v>
      </c>
      <c r="N106" s="73">
        <f>K106/'סכום נכסי הקרן'!$C$41</f>
        <v>3.3256752044320576E-4</v>
      </c>
    </row>
    <row r="107" spans="1:14">
      <c r="A107" s="69" t="s">
        <v>1009</v>
      </c>
      <c r="B107" s="54" t="s">
        <v>1010</v>
      </c>
      <c r="C107" s="70" t="s">
        <v>121</v>
      </c>
      <c r="D107" s="70" t="s">
        <v>27</v>
      </c>
      <c r="E107" s="54" t="s">
        <v>391</v>
      </c>
      <c r="F107" s="70" t="s">
        <v>287</v>
      </c>
      <c r="G107" s="70" t="s">
        <v>133</v>
      </c>
      <c r="H107" s="72">
        <v>38188.513912000002</v>
      </c>
      <c r="I107" s="78">
        <v>1700</v>
      </c>
      <c r="J107" s="116" t="s">
        <v>3180</v>
      </c>
      <c r="K107" s="72">
        <v>649.20473649000007</v>
      </c>
      <c r="L107" s="73">
        <v>1.9649313312872761E-4</v>
      </c>
      <c r="M107" s="73">
        <f t="shared" si="1"/>
        <v>5.9942883182698276E-3</v>
      </c>
      <c r="N107" s="73">
        <f>K107/'סכום נכסי הקרן'!$C$41</f>
        <v>3.3004240275265014E-4</v>
      </c>
    </row>
    <row r="108" spans="1:14">
      <c r="A108" s="69" t="s">
        <v>1011</v>
      </c>
      <c r="B108" s="54" t="s">
        <v>1012</v>
      </c>
      <c r="C108" s="70" t="s">
        <v>121</v>
      </c>
      <c r="D108" s="70" t="s">
        <v>27</v>
      </c>
      <c r="E108" s="54" t="s">
        <v>1013</v>
      </c>
      <c r="F108" s="70" t="s">
        <v>872</v>
      </c>
      <c r="G108" s="70" t="s">
        <v>133</v>
      </c>
      <c r="H108" s="72">
        <v>4899.3418119999997</v>
      </c>
      <c r="I108" s="78">
        <v>7154</v>
      </c>
      <c r="J108" s="116" t="s">
        <v>3180</v>
      </c>
      <c r="K108" s="72">
        <v>350.49891320199998</v>
      </c>
      <c r="L108" s="73">
        <v>1.0113638091442956E-4</v>
      </c>
      <c r="M108" s="73">
        <f t="shared" si="1"/>
        <v>3.2362541782000398E-3</v>
      </c>
      <c r="N108" s="73">
        <f>K108/'סכום נכסי הקרן'!$C$41</f>
        <v>1.7818647488743715E-4</v>
      </c>
    </row>
    <row r="109" spans="1:14">
      <c r="A109" s="69" t="s">
        <v>1014</v>
      </c>
      <c r="B109" s="54" t="s">
        <v>1015</v>
      </c>
      <c r="C109" s="70" t="s">
        <v>121</v>
      </c>
      <c r="D109" s="70" t="s">
        <v>27</v>
      </c>
      <c r="E109" s="54" t="s">
        <v>1016</v>
      </c>
      <c r="F109" s="70" t="s">
        <v>872</v>
      </c>
      <c r="G109" s="70" t="s">
        <v>133</v>
      </c>
      <c r="H109" s="72">
        <v>977.427594</v>
      </c>
      <c r="I109" s="78">
        <v>20210</v>
      </c>
      <c r="J109" s="116" t="s">
        <v>3180</v>
      </c>
      <c r="K109" s="72">
        <v>197.53811664600002</v>
      </c>
      <c r="L109" s="73">
        <v>7.0953628169493808E-5</v>
      </c>
      <c r="M109" s="73">
        <f t="shared" si="1"/>
        <v>1.8239245009611534E-3</v>
      </c>
      <c r="N109" s="73">
        <f>K109/'סכום נכסי הקרן'!$C$41</f>
        <v>1.0042433609706629E-4</v>
      </c>
    </row>
    <row r="110" spans="1:14">
      <c r="A110" s="69" t="s">
        <v>1017</v>
      </c>
      <c r="B110" s="54" t="s">
        <v>1018</v>
      </c>
      <c r="C110" s="70" t="s">
        <v>121</v>
      </c>
      <c r="D110" s="70" t="s">
        <v>27</v>
      </c>
      <c r="E110" s="54" t="s">
        <v>1019</v>
      </c>
      <c r="F110" s="70" t="s">
        <v>127</v>
      </c>
      <c r="G110" s="70" t="s">
        <v>133</v>
      </c>
      <c r="H110" s="72">
        <v>97227.378376000008</v>
      </c>
      <c r="I110" s="78">
        <v>299.60000000000002</v>
      </c>
      <c r="J110" s="116" t="s">
        <v>3180</v>
      </c>
      <c r="K110" s="72">
        <v>291.29322562099998</v>
      </c>
      <c r="L110" s="73">
        <v>8.6511143846022373E-5</v>
      </c>
      <c r="M110" s="73">
        <f t="shared" si="1"/>
        <v>2.6895915593154228E-3</v>
      </c>
      <c r="N110" s="73">
        <f>K110/'סכום נכסי הקרן'!$C$41</f>
        <v>1.4808751490217375E-4</v>
      </c>
    </row>
    <row r="111" spans="1:14">
      <c r="A111" s="69" t="s">
        <v>1020</v>
      </c>
      <c r="B111" s="54" t="s">
        <v>1021</v>
      </c>
      <c r="C111" s="70" t="s">
        <v>121</v>
      </c>
      <c r="D111" s="70" t="s">
        <v>27</v>
      </c>
      <c r="E111" s="54" t="s">
        <v>742</v>
      </c>
      <c r="F111" s="70" t="s">
        <v>270</v>
      </c>
      <c r="G111" s="70" t="s">
        <v>133</v>
      </c>
      <c r="H111" s="72">
        <v>131860.06892200001</v>
      </c>
      <c r="I111" s="78">
        <v>295.7</v>
      </c>
      <c r="J111" s="116" t="s">
        <v>3180</v>
      </c>
      <c r="K111" s="72">
        <v>389.91022380300001</v>
      </c>
      <c r="L111" s="73">
        <v>1.4383012386531225E-4</v>
      </c>
      <c r="M111" s="73">
        <f t="shared" si="1"/>
        <v>3.6001497961225953E-3</v>
      </c>
      <c r="N111" s="73">
        <f>K111/'סכום נכסי הקרן'!$C$41</f>
        <v>1.9822237868677024E-4</v>
      </c>
    </row>
    <row r="112" spans="1:14">
      <c r="A112" s="69" t="s">
        <v>1022</v>
      </c>
      <c r="B112" s="54" t="s">
        <v>1023</v>
      </c>
      <c r="C112" s="70" t="s">
        <v>121</v>
      </c>
      <c r="D112" s="70" t="s">
        <v>27</v>
      </c>
      <c r="E112" s="54" t="s">
        <v>1024</v>
      </c>
      <c r="F112" s="70" t="s">
        <v>872</v>
      </c>
      <c r="G112" s="70" t="s">
        <v>133</v>
      </c>
      <c r="H112" s="72">
        <v>72719.662263999999</v>
      </c>
      <c r="I112" s="78">
        <v>1709</v>
      </c>
      <c r="J112" s="116" t="s">
        <v>3180</v>
      </c>
      <c r="K112" s="72">
        <v>1242.7790280950001</v>
      </c>
      <c r="L112" s="73">
        <v>2.7372630511883706E-4</v>
      </c>
      <c r="M112" s="73">
        <f t="shared" si="1"/>
        <v>1.1474925230178658E-2</v>
      </c>
      <c r="N112" s="73">
        <f>K112/'סכום נכסי הקרן'!$C$41</f>
        <v>6.3180342574317477E-4</v>
      </c>
    </row>
    <row r="113" spans="1:14">
      <c r="A113" s="69" t="s">
        <v>1025</v>
      </c>
      <c r="B113" s="54" t="s">
        <v>1026</v>
      </c>
      <c r="C113" s="70" t="s">
        <v>121</v>
      </c>
      <c r="D113" s="70" t="s">
        <v>27</v>
      </c>
      <c r="E113" s="54" t="s">
        <v>1027</v>
      </c>
      <c r="F113" s="70" t="s">
        <v>128</v>
      </c>
      <c r="G113" s="70" t="s">
        <v>133</v>
      </c>
      <c r="H113" s="72">
        <v>1411.299575</v>
      </c>
      <c r="I113" s="78">
        <v>26550</v>
      </c>
      <c r="J113" s="116" t="s">
        <v>3180</v>
      </c>
      <c r="K113" s="72">
        <v>374.70003702300005</v>
      </c>
      <c r="L113" s="73">
        <v>1.6437216522569703E-4</v>
      </c>
      <c r="M113" s="73">
        <f t="shared" si="1"/>
        <v>3.459709901264465E-3</v>
      </c>
      <c r="N113" s="73">
        <f>K113/'סכום נכסי הקרן'!$C$41</f>
        <v>1.9048983098798262E-4</v>
      </c>
    </row>
    <row r="114" spans="1:14">
      <c r="A114" s="117" t="s">
        <v>3180</v>
      </c>
      <c r="B114" s="116" t="s">
        <v>3180</v>
      </c>
      <c r="C114" s="116" t="s">
        <v>3180</v>
      </c>
      <c r="D114" s="116" t="s">
        <v>3180</v>
      </c>
      <c r="E114" s="116" t="s">
        <v>3180</v>
      </c>
      <c r="F114" s="116" t="s">
        <v>3180</v>
      </c>
      <c r="G114" s="116" t="s">
        <v>3180</v>
      </c>
      <c r="H114" s="116" t="s">
        <v>3180</v>
      </c>
      <c r="I114" s="116" t="s">
        <v>3180</v>
      </c>
      <c r="J114" s="116" t="s">
        <v>3180</v>
      </c>
      <c r="K114" s="116" t="s">
        <v>3180</v>
      </c>
      <c r="L114" s="116" t="s">
        <v>3180</v>
      </c>
      <c r="M114" s="116" t="s">
        <v>3180</v>
      </c>
      <c r="N114" s="116" t="s">
        <v>3180</v>
      </c>
    </row>
    <row r="115" spans="1:14">
      <c r="A115" s="68" t="s">
        <v>28</v>
      </c>
      <c r="B115" s="115" t="s">
        <v>3180</v>
      </c>
      <c r="C115" s="115" t="s">
        <v>3180</v>
      </c>
      <c r="D115" s="115" t="s">
        <v>3180</v>
      </c>
      <c r="E115" s="115" t="s">
        <v>3180</v>
      </c>
      <c r="F115" s="115" t="s">
        <v>3180</v>
      </c>
      <c r="G115" s="115" t="s">
        <v>3180</v>
      </c>
      <c r="H115" s="115" t="s">
        <v>3180</v>
      </c>
      <c r="I115" s="115" t="s">
        <v>3180</v>
      </c>
      <c r="J115" s="66">
        <v>7.4293412829999994</v>
      </c>
      <c r="K115" s="66">
        <v>4947.7042816519997</v>
      </c>
      <c r="L115" s="115" t="s">
        <v>3180</v>
      </c>
      <c r="M115" s="67">
        <f t="shared" si="1"/>
        <v>4.5683532960818167E-2</v>
      </c>
      <c r="N115" s="67">
        <f>K115/'סכום נכסי הקרן'!$C$41</f>
        <v>2.5153116073285977E-3</v>
      </c>
    </row>
    <row r="116" spans="1:14">
      <c r="A116" s="69" t="s">
        <v>1028</v>
      </c>
      <c r="B116" s="54" t="s">
        <v>1029</v>
      </c>
      <c r="C116" s="70" t="s">
        <v>121</v>
      </c>
      <c r="D116" s="70" t="s">
        <v>27</v>
      </c>
      <c r="E116" s="54" t="s">
        <v>1030</v>
      </c>
      <c r="F116" s="70" t="s">
        <v>1031</v>
      </c>
      <c r="G116" s="70" t="s">
        <v>133</v>
      </c>
      <c r="H116" s="72">
        <v>58898.865894999995</v>
      </c>
      <c r="I116" s="78">
        <v>160.30000000000001</v>
      </c>
      <c r="J116" s="116" t="s">
        <v>3180</v>
      </c>
      <c r="K116" s="72">
        <v>94.414882024000008</v>
      </c>
      <c r="L116" s="73">
        <v>1.9841081831462246E-4</v>
      </c>
      <c r="M116" s="73">
        <f t="shared" si="1"/>
        <v>8.7175892684819426E-4</v>
      </c>
      <c r="N116" s="73">
        <f>K116/'סכום נכסי הקרן'!$C$41</f>
        <v>4.799859392167103E-5</v>
      </c>
    </row>
    <row r="117" spans="1:14">
      <c r="A117" s="69" t="s">
        <v>1032</v>
      </c>
      <c r="B117" s="54" t="s">
        <v>1033</v>
      </c>
      <c r="C117" s="70" t="s">
        <v>121</v>
      </c>
      <c r="D117" s="70" t="s">
        <v>27</v>
      </c>
      <c r="E117" s="54" t="s">
        <v>1034</v>
      </c>
      <c r="F117" s="70" t="s">
        <v>543</v>
      </c>
      <c r="G117" s="70" t="s">
        <v>133</v>
      </c>
      <c r="H117" s="72">
        <v>23859.934776999999</v>
      </c>
      <c r="I117" s="78">
        <v>512</v>
      </c>
      <c r="J117" s="116" t="s">
        <v>3180</v>
      </c>
      <c r="K117" s="72">
        <v>122.162866057</v>
      </c>
      <c r="L117" s="73">
        <v>1.4473237631770287E-4</v>
      </c>
      <c r="M117" s="73">
        <f t="shared" si="1"/>
        <v>1.1279637990489557E-3</v>
      </c>
      <c r="N117" s="73">
        <f>K117/'סכום נכסי הקרן'!$C$41</f>
        <v>6.2105101171305914E-5</v>
      </c>
    </row>
    <row r="118" spans="1:14">
      <c r="A118" s="69" t="s">
        <v>1035</v>
      </c>
      <c r="B118" s="54" t="s">
        <v>1036</v>
      </c>
      <c r="C118" s="70" t="s">
        <v>121</v>
      </c>
      <c r="D118" s="70" t="s">
        <v>27</v>
      </c>
      <c r="E118" s="54" t="s">
        <v>1037</v>
      </c>
      <c r="F118" s="70" t="s">
        <v>1038</v>
      </c>
      <c r="G118" s="70" t="s">
        <v>133</v>
      </c>
      <c r="H118" s="72">
        <v>813.14320399999997</v>
      </c>
      <c r="I118" s="78">
        <v>1558</v>
      </c>
      <c r="J118" s="116" t="s">
        <v>3180</v>
      </c>
      <c r="K118" s="72">
        <v>12.668771115000002</v>
      </c>
      <c r="L118" s="73">
        <v>1.8195209930821151E-4</v>
      </c>
      <c r="M118" s="73">
        <f t="shared" si="1"/>
        <v>1.1697429552356395E-4</v>
      </c>
      <c r="N118" s="73">
        <f>K118/'סכום נכסי הקרן'!$C$41</f>
        <v>6.440543982048375E-6</v>
      </c>
    </row>
    <row r="119" spans="1:14">
      <c r="A119" s="69" t="s">
        <v>1039</v>
      </c>
      <c r="B119" s="54" t="s">
        <v>1040</v>
      </c>
      <c r="C119" s="70" t="s">
        <v>121</v>
      </c>
      <c r="D119" s="70" t="s">
        <v>27</v>
      </c>
      <c r="E119" s="54" t="s">
        <v>1041</v>
      </c>
      <c r="F119" s="70" t="s">
        <v>129</v>
      </c>
      <c r="G119" s="70" t="s">
        <v>133</v>
      </c>
      <c r="H119" s="72">
        <v>10628.652158000001</v>
      </c>
      <c r="I119" s="78">
        <v>433</v>
      </c>
      <c r="J119" s="116" t="s">
        <v>3180</v>
      </c>
      <c r="K119" s="72">
        <v>46.022063847000005</v>
      </c>
      <c r="L119" s="73">
        <v>1.9320775632463449E-4</v>
      </c>
      <c r="M119" s="73">
        <f t="shared" si="1"/>
        <v>4.2493454559845099E-4</v>
      </c>
      <c r="N119" s="73">
        <f>K119/'סכום נכסי הקרן'!$C$41</f>
        <v>2.3396675467622256E-5</v>
      </c>
    </row>
    <row r="120" spans="1:14">
      <c r="A120" s="69" t="s">
        <v>1042</v>
      </c>
      <c r="B120" s="54" t="s">
        <v>1043</v>
      </c>
      <c r="C120" s="70" t="s">
        <v>121</v>
      </c>
      <c r="D120" s="70" t="s">
        <v>27</v>
      </c>
      <c r="E120" s="54" t="s">
        <v>1044</v>
      </c>
      <c r="F120" s="70" t="s">
        <v>129</v>
      </c>
      <c r="G120" s="70" t="s">
        <v>133</v>
      </c>
      <c r="H120" s="72">
        <v>4673.7460099999998</v>
      </c>
      <c r="I120" s="78">
        <v>1999</v>
      </c>
      <c r="J120" s="116" t="s">
        <v>3180</v>
      </c>
      <c r="K120" s="72">
        <v>93.42818274699998</v>
      </c>
      <c r="L120" s="73">
        <v>2.7659640633569208E-4</v>
      </c>
      <c r="M120" s="73">
        <f t="shared" si="1"/>
        <v>8.6264845735016765E-4</v>
      </c>
      <c r="N120" s="73">
        <f>K120/'סכום נכסי הקרן'!$C$41</f>
        <v>4.7496976200986997E-5</v>
      </c>
    </row>
    <row r="121" spans="1:14">
      <c r="A121" s="69" t="s">
        <v>1045</v>
      </c>
      <c r="B121" s="54" t="s">
        <v>1046</v>
      </c>
      <c r="C121" s="70" t="s">
        <v>121</v>
      </c>
      <c r="D121" s="70" t="s">
        <v>27</v>
      </c>
      <c r="E121" s="54" t="s">
        <v>1047</v>
      </c>
      <c r="F121" s="70" t="s">
        <v>128</v>
      </c>
      <c r="G121" s="70" t="s">
        <v>133</v>
      </c>
      <c r="H121" s="72">
        <v>5843.82</v>
      </c>
      <c r="I121" s="78">
        <v>468</v>
      </c>
      <c r="J121" s="116" t="s">
        <v>3180</v>
      </c>
      <c r="K121" s="72">
        <v>27.349077599999998</v>
      </c>
      <c r="L121" s="73">
        <v>1.0283090734776562E-4</v>
      </c>
      <c r="M121" s="73">
        <f t="shared" si="1"/>
        <v>2.5252165789714661E-4</v>
      </c>
      <c r="N121" s="73">
        <f>K121/'סכום נכסי הקרן'!$C$41</f>
        <v>1.3903711382290134E-5</v>
      </c>
    </row>
    <row r="122" spans="1:14">
      <c r="A122" s="69" t="s">
        <v>1048</v>
      </c>
      <c r="B122" s="54" t="s">
        <v>1049</v>
      </c>
      <c r="C122" s="70" t="s">
        <v>121</v>
      </c>
      <c r="D122" s="70" t="s">
        <v>27</v>
      </c>
      <c r="E122" s="54" t="s">
        <v>745</v>
      </c>
      <c r="F122" s="70" t="s">
        <v>607</v>
      </c>
      <c r="G122" s="70" t="s">
        <v>133</v>
      </c>
      <c r="H122" s="72">
        <v>471.81298199999998</v>
      </c>
      <c r="I122" s="78">
        <v>5400</v>
      </c>
      <c r="J122" s="116" t="s">
        <v>3180</v>
      </c>
      <c r="K122" s="72">
        <v>25.477901045999999</v>
      </c>
      <c r="L122" s="73">
        <v>3.6709578812355647E-5</v>
      </c>
      <c r="M122" s="73">
        <f t="shared" si="1"/>
        <v>2.352445631246944E-4</v>
      </c>
      <c r="N122" s="73">
        <f>K122/'סכום נכסי הקרן'!$C$41</f>
        <v>1.2952443513858469E-5</v>
      </c>
    </row>
    <row r="123" spans="1:14">
      <c r="A123" s="69" t="s">
        <v>1050</v>
      </c>
      <c r="B123" s="54" t="s">
        <v>1051</v>
      </c>
      <c r="C123" s="70" t="s">
        <v>121</v>
      </c>
      <c r="D123" s="70" t="s">
        <v>27</v>
      </c>
      <c r="E123" s="54" t="s">
        <v>1052</v>
      </c>
      <c r="F123" s="70" t="s">
        <v>1053</v>
      </c>
      <c r="G123" s="70" t="s">
        <v>133</v>
      </c>
      <c r="H123" s="72">
        <v>5325.2954159999999</v>
      </c>
      <c r="I123" s="78">
        <v>574</v>
      </c>
      <c r="J123" s="116" t="s">
        <v>3180</v>
      </c>
      <c r="K123" s="72">
        <v>30.567195690000002</v>
      </c>
      <c r="L123" s="73">
        <v>2.7416996833087788E-4</v>
      </c>
      <c r="M123" s="73">
        <f t="shared" si="1"/>
        <v>2.8223543937384252E-4</v>
      </c>
      <c r="N123" s="73">
        <f>K123/'סכום נכסי הקרן'!$C$41</f>
        <v>1.5539736763909838E-5</v>
      </c>
    </row>
    <row r="124" spans="1:14">
      <c r="A124" s="69" t="s">
        <v>1054</v>
      </c>
      <c r="B124" s="54" t="s">
        <v>1055</v>
      </c>
      <c r="C124" s="70" t="s">
        <v>121</v>
      </c>
      <c r="D124" s="70" t="s">
        <v>27</v>
      </c>
      <c r="E124" s="54" t="s">
        <v>1056</v>
      </c>
      <c r="F124" s="70" t="s">
        <v>270</v>
      </c>
      <c r="G124" s="70" t="s">
        <v>133</v>
      </c>
      <c r="H124" s="72">
        <v>3042.8941179999993</v>
      </c>
      <c r="I124" s="78">
        <v>2602</v>
      </c>
      <c r="J124" s="116" t="s">
        <v>3180</v>
      </c>
      <c r="K124" s="72">
        <v>79.176104961999997</v>
      </c>
      <c r="L124" s="73">
        <v>1.7007123443707421E-4</v>
      </c>
      <c r="M124" s="73">
        <f t="shared" si="1"/>
        <v>7.310550499459161E-4</v>
      </c>
      <c r="N124" s="73">
        <f>K124/'סכום נכסי הקרן'!$C$41</f>
        <v>4.0251511508584036E-5</v>
      </c>
    </row>
    <row r="125" spans="1:14">
      <c r="A125" s="69" t="s">
        <v>1057</v>
      </c>
      <c r="B125" s="54" t="s">
        <v>1058</v>
      </c>
      <c r="C125" s="70" t="s">
        <v>121</v>
      </c>
      <c r="D125" s="70" t="s">
        <v>27</v>
      </c>
      <c r="E125" s="54" t="s">
        <v>1059</v>
      </c>
      <c r="F125" s="70" t="s">
        <v>155</v>
      </c>
      <c r="G125" s="70" t="s">
        <v>133</v>
      </c>
      <c r="H125" s="72">
        <v>113.808395</v>
      </c>
      <c r="I125" s="78">
        <v>7941</v>
      </c>
      <c r="J125" s="116" t="s">
        <v>3180</v>
      </c>
      <c r="K125" s="72">
        <v>9.0375246070000017</v>
      </c>
      <c r="L125" s="73">
        <v>1.0029003094574014E-5</v>
      </c>
      <c r="M125" s="73">
        <f t="shared" si="1"/>
        <v>8.3445984190921995E-5</v>
      </c>
      <c r="N125" s="73">
        <f>K125/'סכום נכסי הקרן'!$C$41</f>
        <v>4.5944925669476005E-6</v>
      </c>
    </row>
    <row r="126" spans="1:14">
      <c r="A126" s="69" t="s">
        <v>1060</v>
      </c>
      <c r="B126" s="54" t="s">
        <v>1061</v>
      </c>
      <c r="C126" s="70" t="s">
        <v>121</v>
      </c>
      <c r="D126" s="70" t="s">
        <v>27</v>
      </c>
      <c r="E126" s="54" t="s">
        <v>1062</v>
      </c>
      <c r="F126" s="70" t="s">
        <v>1038</v>
      </c>
      <c r="G126" s="70" t="s">
        <v>133</v>
      </c>
      <c r="H126" s="72">
        <v>3196.2278710000001</v>
      </c>
      <c r="I126" s="78">
        <v>627.29999999999995</v>
      </c>
      <c r="J126" s="116" t="s">
        <v>3180</v>
      </c>
      <c r="K126" s="72">
        <v>20.049937430000004</v>
      </c>
      <c r="L126" s="73">
        <v>6.1335242323811294E-5</v>
      </c>
      <c r="M126" s="73">
        <f t="shared" si="1"/>
        <v>1.8512666184243288E-4</v>
      </c>
      <c r="N126" s="73">
        <f>K126/'סכום נכסי הקרן'!$C$41</f>
        <v>1.0192977888939702E-5</v>
      </c>
    </row>
    <row r="127" spans="1:14">
      <c r="A127" s="69" t="s">
        <v>1063</v>
      </c>
      <c r="B127" s="54" t="s">
        <v>1064</v>
      </c>
      <c r="C127" s="70" t="s">
        <v>121</v>
      </c>
      <c r="D127" s="70" t="s">
        <v>27</v>
      </c>
      <c r="E127" s="54" t="s">
        <v>1065</v>
      </c>
      <c r="F127" s="70" t="s">
        <v>493</v>
      </c>
      <c r="G127" s="70" t="s">
        <v>133</v>
      </c>
      <c r="H127" s="72">
        <v>3350.6004599999997</v>
      </c>
      <c r="I127" s="78">
        <v>2300</v>
      </c>
      <c r="J127" s="116" t="s">
        <v>3180</v>
      </c>
      <c r="K127" s="72">
        <v>77.063810592999999</v>
      </c>
      <c r="L127" s="73">
        <v>1.1969091627302555E-4</v>
      </c>
      <c r="M127" s="73">
        <f t="shared" si="1"/>
        <v>7.115516471683875E-4</v>
      </c>
      <c r="N127" s="73">
        <f>K127/'סכום נכסי הקרן'!$C$41</f>
        <v>3.9177664277223934E-5</v>
      </c>
    </row>
    <row r="128" spans="1:14">
      <c r="A128" s="69" t="s">
        <v>1066</v>
      </c>
      <c r="B128" s="54" t="s">
        <v>1067</v>
      </c>
      <c r="C128" s="70" t="s">
        <v>121</v>
      </c>
      <c r="D128" s="70" t="s">
        <v>27</v>
      </c>
      <c r="E128" s="54" t="s">
        <v>1068</v>
      </c>
      <c r="F128" s="70" t="s">
        <v>129</v>
      </c>
      <c r="G128" s="70" t="s">
        <v>133</v>
      </c>
      <c r="H128" s="72">
        <v>1788.6861660000002</v>
      </c>
      <c r="I128" s="78">
        <v>1762</v>
      </c>
      <c r="J128" s="116" t="s">
        <v>3180</v>
      </c>
      <c r="K128" s="72">
        <v>31.516650233</v>
      </c>
      <c r="L128" s="73">
        <v>2.7398785786465508E-4</v>
      </c>
      <c r="M128" s="73">
        <f t="shared" si="1"/>
        <v>2.9100201785970477E-4</v>
      </c>
      <c r="N128" s="73">
        <f>K128/'סכום נכסי הקרן'!$C$41</f>
        <v>1.6022420024001802E-5</v>
      </c>
    </row>
    <row r="129" spans="1:14">
      <c r="A129" s="69" t="s">
        <v>1069</v>
      </c>
      <c r="B129" s="54" t="s">
        <v>1070</v>
      </c>
      <c r="C129" s="70" t="s">
        <v>121</v>
      </c>
      <c r="D129" s="70" t="s">
        <v>27</v>
      </c>
      <c r="E129" s="54" t="s">
        <v>1071</v>
      </c>
      <c r="F129" s="70" t="s">
        <v>493</v>
      </c>
      <c r="G129" s="70" t="s">
        <v>133</v>
      </c>
      <c r="H129" s="72">
        <v>779.80435599999998</v>
      </c>
      <c r="I129" s="78">
        <v>9550</v>
      </c>
      <c r="J129" s="116" t="s">
        <v>3180</v>
      </c>
      <c r="K129" s="72">
        <v>74.471316068999997</v>
      </c>
      <c r="L129" s="73">
        <v>1.540806557737244E-4</v>
      </c>
      <c r="M129" s="73">
        <f t="shared" si="1"/>
        <v>6.8761442248883354E-4</v>
      </c>
      <c r="N129" s="73">
        <f>K129/'סכום נכסי הקרן'!$C$41</f>
        <v>3.7859693113843132E-5</v>
      </c>
    </row>
    <row r="130" spans="1:14">
      <c r="A130" s="69" t="s">
        <v>1072</v>
      </c>
      <c r="B130" s="54" t="s">
        <v>1073</v>
      </c>
      <c r="C130" s="70" t="s">
        <v>121</v>
      </c>
      <c r="D130" s="70" t="s">
        <v>27</v>
      </c>
      <c r="E130" s="54" t="s">
        <v>1074</v>
      </c>
      <c r="F130" s="70" t="s">
        <v>884</v>
      </c>
      <c r="G130" s="70" t="s">
        <v>133</v>
      </c>
      <c r="H130" s="72">
        <v>2401.6590550000001</v>
      </c>
      <c r="I130" s="78">
        <v>113.3</v>
      </c>
      <c r="J130" s="116" t="s">
        <v>3180</v>
      </c>
      <c r="K130" s="72">
        <v>2.7210796989999997</v>
      </c>
      <c r="L130" s="73">
        <v>8.1081509964195172E-5</v>
      </c>
      <c r="M130" s="73">
        <f t="shared" si="1"/>
        <v>2.5124487447494337E-5</v>
      </c>
      <c r="N130" s="73">
        <f>K130/'סכום נכסי הקרן'!$C$41</f>
        <v>1.3833412349930555E-6</v>
      </c>
    </row>
    <row r="131" spans="1:14">
      <c r="A131" s="69" t="s">
        <v>1075</v>
      </c>
      <c r="B131" s="54" t="s">
        <v>1076</v>
      </c>
      <c r="C131" s="70" t="s">
        <v>121</v>
      </c>
      <c r="D131" s="70" t="s">
        <v>27</v>
      </c>
      <c r="E131" s="54" t="s">
        <v>1077</v>
      </c>
      <c r="F131" s="70" t="s">
        <v>607</v>
      </c>
      <c r="G131" s="70" t="s">
        <v>133</v>
      </c>
      <c r="H131" s="72">
        <v>4869.8500000000004</v>
      </c>
      <c r="I131" s="78">
        <v>1600</v>
      </c>
      <c r="J131" s="116" t="s">
        <v>3180</v>
      </c>
      <c r="K131" s="72">
        <v>77.917600000000007</v>
      </c>
      <c r="L131" s="73">
        <v>1.0676893589507452E-4</v>
      </c>
      <c r="M131" s="73">
        <f t="shared" si="1"/>
        <v>7.1943492278389359E-4</v>
      </c>
      <c r="N131" s="73">
        <f>K131/'סכום נכסי הקרן'!$C$41</f>
        <v>3.9611713339857938E-5</v>
      </c>
    </row>
    <row r="132" spans="1:14">
      <c r="A132" s="69" t="s">
        <v>1078</v>
      </c>
      <c r="B132" s="54" t="s">
        <v>1079</v>
      </c>
      <c r="C132" s="70" t="s">
        <v>121</v>
      </c>
      <c r="D132" s="70" t="s">
        <v>27</v>
      </c>
      <c r="E132" s="54" t="s">
        <v>1080</v>
      </c>
      <c r="F132" s="70" t="s">
        <v>946</v>
      </c>
      <c r="G132" s="70" t="s">
        <v>133</v>
      </c>
      <c r="H132" s="72">
        <v>4934.4169060000004</v>
      </c>
      <c r="I132" s="78">
        <v>160.1</v>
      </c>
      <c r="J132" s="116" t="s">
        <v>3180</v>
      </c>
      <c r="K132" s="72">
        <v>7.9000014740000006</v>
      </c>
      <c r="L132" s="73">
        <v>5.013507799095093E-5</v>
      </c>
      <c r="M132" s="73">
        <f t="shared" si="1"/>
        <v>7.2942915983549732E-5</v>
      </c>
      <c r="N132" s="73">
        <f>K132/'סכום נכסי הקרן'!$C$41</f>
        <v>4.016199084321683E-6</v>
      </c>
    </row>
    <row r="133" spans="1:14">
      <c r="A133" s="69" t="s">
        <v>1081</v>
      </c>
      <c r="B133" s="54" t="s">
        <v>1082</v>
      </c>
      <c r="C133" s="70" t="s">
        <v>121</v>
      </c>
      <c r="D133" s="70" t="s">
        <v>27</v>
      </c>
      <c r="E133" s="54" t="s">
        <v>1083</v>
      </c>
      <c r="F133" s="70" t="s">
        <v>543</v>
      </c>
      <c r="G133" s="70" t="s">
        <v>133</v>
      </c>
      <c r="H133" s="72">
        <v>437.339314</v>
      </c>
      <c r="I133" s="78">
        <v>6898</v>
      </c>
      <c r="J133" s="116" t="s">
        <v>3180</v>
      </c>
      <c r="K133" s="72">
        <v>30.167665892000006</v>
      </c>
      <c r="L133" s="73">
        <v>2.4160345416029383E-5</v>
      </c>
      <c r="M133" s="73">
        <f t="shared" si="1"/>
        <v>2.7854646936739994E-4</v>
      </c>
      <c r="N133" s="73">
        <f>K133/'סכום נכסי הקרן'!$C$41</f>
        <v>1.5336623990555587E-5</v>
      </c>
    </row>
    <row r="134" spans="1:14">
      <c r="A134" s="69" t="s">
        <v>1084</v>
      </c>
      <c r="B134" s="54" t="s">
        <v>1085</v>
      </c>
      <c r="C134" s="70" t="s">
        <v>121</v>
      </c>
      <c r="D134" s="70" t="s">
        <v>27</v>
      </c>
      <c r="E134" s="54" t="s">
        <v>1086</v>
      </c>
      <c r="F134" s="70" t="s">
        <v>699</v>
      </c>
      <c r="G134" s="70" t="s">
        <v>133</v>
      </c>
      <c r="H134" s="72">
        <v>1624.4115160000001</v>
      </c>
      <c r="I134" s="78">
        <v>11590</v>
      </c>
      <c r="J134" s="116" t="s">
        <v>3180</v>
      </c>
      <c r="K134" s="72">
        <v>188.26929461700001</v>
      </c>
      <c r="L134" s="73">
        <v>1.8282039722750625E-4</v>
      </c>
      <c r="M134" s="73">
        <f t="shared" si="1"/>
        <v>1.7383428831914676E-3</v>
      </c>
      <c r="N134" s="73">
        <f>K134/'סכום נכסי הקרן'!$C$41</f>
        <v>9.5712256654027628E-5</v>
      </c>
    </row>
    <row r="135" spans="1:14">
      <c r="A135" s="69" t="s">
        <v>1087</v>
      </c>
      <c r="B135" s="54" t="s">
        <v>1088</v>
      </c>
      <c r="C135" s="70" t="s">
        <v>121</v>
      </c>
      <c r="D135" s="70" t="s">
        <v>27</v>
      </c>
      <c r="E135" s="54" t="s">
        <v>1089</v>
      </c>
      <c r="F135" s="70" t="s">
        <v>128</v>
      </c>
      <c r="G135" s="70" t="s">
        <v>133</v>
      </c>
      <c r="H135" s="72">
        <v>20161.179</v>
      </c>
      <c r="I135" s="78">
        <v>230.2</v>
      </c>
      <c r="J135" s="116" t="s">
        <v>3180</v>
      </c>
      <c r="K135" s="72">
        <v>46.411034058000006</v>
      </c>
      <c r="L135" s="73">
        <v>1.3463833389996998E-4</v>
      </c>
      <c r="M135" s="73">
        <f t="shared" si="1"/>
        <v>4.2852601599430531E-4</v>
      </c>
      <c r="N135" s="73">
        <f>K135/'סכום נכסי הקרן'!$C$41</f>
        <v>2.3594419963036333E-5</v>
      </c>
    </row>
    <row r="136" spans="1:14">
      <c r="A136" s="69" t="s">
        <v>1090</v>
      </c>
      <c r="B136" s="54" t="s">
        <v>1091</v>
      </c>
      <c r="C136" s="70" t="s">
        <v>121</v>
      </c>
      <c r="D136" s="70" t="s">
        <v>27</v>
      </c>
      <c r="E136" s="54" t="s">
        <v>1092</v>
      </c>
      <c r="F136" s="70" t="s">
        <v>129</v>
      </c>
      <c r="G136" s="70" t="s">
        <v>133</v>
      </c>
      <c r="H136" s="72">
        <v>18992.414999999997</v>
      </c>
      <c r="I136" s="78">
        <v>397.9</v>
      </c>
      <c r="J136" s="116" t="s">
        <v>3180</v>
      </c>
      <c r="K136" s="72">
        <v>75.570819284999999</v>
      </c>
      <c r="L136" s="73">
        <v>2.3819846281820421E-4</v>
      </c>
      <c r="M136" s="73">
        <f t="shared" si="1"/>
        <v>6.9776644220329606E-4</v>
      </c>
      <c r="N136" s="73">
        <f>K136/'סכום נכסי הקרן'!$C$41</f>
        <v>3.841865804870309E-5</v>
      </c>
    </row>
    <row r="137" spans="1:14">
      <c r="A137" s="69" t="s">
        <v>1093</v>
      </c>
      <c r="B137" s="54" t="s">
        <v>1094</v>
      </c>
      <c r="C137" s="70" t="s">
        <v>121</v>
      </c>
      <c r="D137" s="70" t="s">
        <v>27</v>
      </c>
      <c r="E137" s="54" t="s">
        <v>1095</v>
      </c>
      <c r="F137" s="70" t="s">
        <v>155</v>
      </c>
      <c r="G137" s="70" t="s">
        <v>133</v>
      </c>
      <c r="H137" s="72">
        <v>19651.351968000003</v>
      </c>
      <c r="I137" s="78">
        <v>130.1</v>
      </c>
      <c r="J137" s="116" t="s">
        <v>3180</v>
      </c>
      <c r="K137" s="72">
        <v>25.566408913</v>
      </c>
      <c r="L137" s="73">
        <v>1.8165835333825797E-4</v>
      </c>
      <c r="M137" s="73">
        <f t="shared" si="1"/>
        <v>2.3606178093505962E-4</v>
      </c>
      <c r="N137" s="73">
        <f>K137/'סכום נכסי הקרן'!$C$41</f>
        <v>1.2997439102222667E-5</v>
      </c>
    </row>
    <row r="138" spans="1:14">
      <c r="A138" s="69" t="s">
        <v>1096</v>
      </c>
      <c r="B138" s="54" t="s">
        <v>1097</v>
      </c>
      <c r="C138" s="70" t="s">
        <v>121</v>
      </c>
      <c r="D138" s="70" t="s">
        <v>27</v>
      </c>
      <c r="E138" s="54" t="s">
        <v>504</v>
      </c>
      <c r="F138" s="70" t="s">
        <v>493</v>
      </c>
      <c r="G138" s="70" t="s">
        <v>133</v>
      </c>
      <c r="H138" s="72">
        <v>382282.50913199998</v>
      </c>
      <c r="I138" s="78">
        <v>65.599999999999994</v>
      </c>
      <c r="J138" s="116" t="s">
        <v>3180</v>
      </c>
      <c r="K138" s="72">
        <v>250.77732599999999</v>
      </c>
      <c r="L138" s="73">
        <v>3.0221021679329915E-4</v>
      </c>
      <c r="M138" s="73">
        <f t="shared" ref="M138:M200" si="2">IFERROR(K138/$K$9,0)</f>
        <v>2.3154969630322453E-3</v>
      </c>
      <c r="N138" s="73">
        <f>K138/'סכום נכסי הקרן'!$C$41</f>
        <v>1.2749006064930262E-4</v>
      </c>
    </row>
    <row r="139" spans="1:14">
      <c r="A139" s="69" t="s">
        <v>1098</v>
      </c>
      <c r="B139" s="54" t="s">
        <v>1099</v>
      </c>
      <c r="C139" s="70" t="s">
        <v>121</v>
      </c>
      <c r="D139" s="70" t="s">
        <v>27</v>
      </c>
      <c r="E139" s="54" t="s">
        <v>1100</v>
      </c>
      <c r="F139" s="70" t="s">
        <v>406</v>
      </c>
      <c r="G139" s="70" t="s">
        <v>133</v>
      </c>
      <c r="H139" s="72">
        <v>6590.5743400000001</v>
      </c>
      <c r="I139" s="78">
        <v>900</v>
      </c>
      <c r="J139" s="116" t="s">
        <v>3180</v>
      </c>
      <c r="K139" s="72">
        <v>59.315169114000007</v>
      </c>
      <c r="L139" s="73">
        <v>1.9252762121624905E-4</v>
      </c>
      <c r="M139" s="73">
        <f t="shared" si="2"/>
        <v>5.4767349240023022E-4</v>
      </c>
      <c r="N139" s="73">
        <f>K139/'סכום נכסי הקרן'!$C$41</f>
        <v>3.0154618156218409E-5</v>
      </c>
    </row>
    <row r="140" spans="1:14">
      <c r="A140" s="69" t="s">
        <v>1101</v>
      </c>
      <c r="B140" s="54" t="s">
        <v>1102</v>
      </c>
      <c r="C140" s="70" t="s">
        <v>121</v>
      </c>
      <c r="D140" s="70" t="s">
        <v>27</v>
      </c>
      <c r="E140" s="54" t="s">
        <v>1103</v>
      </c>
      <c r="F140" s="70" t="s">
        <v>157</v>
      </c>
      <c r="G140" s="70" t="s">
        <v>133</v>
      </c>
      <c r="H140" s="72">
        <v>1635.0277880000001</v>
      </c>
      <c r="I140" s="78">
        <v>2290</v>
      </c>
      <c r="J140" s="116" t="s">
        <v>3180</v>
      </c>
      <c r="K140" s="72">
        <v>37.442136351000002</v>
      </c>
      <c r="L140" s="73">
        <v>1.3775680363813328E-4</v>
      </c>
      <c r="M140" s="73">
        <f t="shared" si="2"/>
        <v>3.4571368310299213E-4</v>
      </c>
      <c r="N140" s="73">
        <f>K140/'סכום נכסי הקרן'!$C$41</f>
        <v>1.9034815907672806E-5</v>
      </c>
    </row>
    <row r="141" spans="1:14">
      <c r="A141" s="69" t="s">
        <v>1104</v>
      </c>
      <c r="B141" s="54" t="s">
        <v>1105</v>
      </c>
      <c r="C141" s="70" t="s">
        <v>121</v>
      </c>
      <c r="D141" s="70" t="s">
        <v>27</v>
      </c>
      <c r="E141" s="54" t="s">
        <v>1106</v>
      </c>
      <c r="F141" s="70" t="s">
        <v>406</v>
      </c>
      <c r="G141" s="70" t="s">
        <v>133</v>
      </c>
      <c r="H141" s="72">
        <v>4114.6555760000001</v>
      </c>
      <c r="I141" s="78">
        <v>951.2</v>
      </c>
      <c r="J141" s="116" t="s">
        <v>3180</v>
      </c>
      <c r="K141" s="72">
        <v>39.138603846999999</v>
      </c>
      <c r="L141" s="73">
        <v>2.7106184014550423E-4</v>
      </c>
      <c r="M141" s="73">
        <f t="shared" si="2"/>
        <v>3.6137764043728043E-4</v>
      </c>
      <c r="N141" s="73">
        <f>K141/'סכום נכסי הקרן'!$C$41</f>
        <v>1.9897265266250822E-5</v>
      </c>
    </row>
    <row r="142" spans="1:14">
      <c r="A142" s="69" t="s">
        <v>1107</v>
      </c>
      <c r="B142" s="54" t="s">
        <v>1108</v>
      </c>
      <c r="C142" s="70" t="s">
        <v>121</v>
      </c>
      <c r="D142" s="70" t="s">
        <v>27</v>
      </c>
      <c r="E142" s="54" t="s">
        <v>1109</v>
      </c>
      <c r="F142" s="70" t="s">
        <v>129</v>
      </c>
      <c r="G142" s="70" t="s">
        <v>133</v>
      </c>
      <c r="H142" s="72">
        <v>27784.332618</v>
      </c>
      <c r="I142" s="78">
        <v>449.6</v>
      </c>
      <c r="J142" s="116" t="s">
        <v>3180</v>
      </c>
      <c r="K142" s="72">
        <v>124.91835945299999</v>
      </c>
      <c r="L142" s="73">
        <v>3.0349781101110388E-4</v>
      </c>
      <c r="M142" s="73">
        <f t="shared" si="2"/>
        <v>1.1534060377547525E-3</v>
      </c>
      <c r="N142" s="73">
        <f>K142/'סכום נכסי הקרן'!$C$41</f>
        <v>6.3505937625614353E-5</v>
      </c>
    </row>
    <row r="143" spans="1:14">
      <c r="A143" s="69" t="s">
        <v>1110</v>
      </c>
      <c r="B143" s="54" t="s">
        <v>1111</v>
      </c>
      <c r="C143" s="70" t="s">
        <v>121</v>
      </c>
      <c r="D143" s="70" t="s">
        <v>27</v>
      </c>
      <c r="E143" s="54" t="s">
        <v>1112</v>
      </c>
      <c r="F143" s="70" t="s">
        <v>155</v>
      </c>
      <c r="G143" s="70" t="s">
        <v>133</v>
      </c>
      <c r="H143" s="72">
        <v>4949.2285549999997</v>
      </c>
      <c r="I143" s="78">
        <v>392.7</v>
      </c>
      <c r="J143" s="116" t="s">
        <v>3180</v>
      </c>
      <c r="K143" s="72">
        <v>19.435620535999998</v>
      </c>
      <c r="L143" s="73">
        <v>2.0582856603044774E-4</v>
      </c>
      <c r="M143" s="73">
        <f t="shared" si="2"/>
        <v>1.7945450269995757E-4</v>
      </c>
      <c r="N143" s="73">
        <f>K143/'סכום נכסי הקרן'!$C$41</f>
        <v>9.8806717513666753E-6</v>
      </c>
    </row>
    <row r="144" spans="1:14">
      <c r="A144" s="69" t="s">
        <v>1113</v>
      </c>
      <c r="B144" s="54" t="s">
        <v>1114</v>
      </c>
      <c r="C144" s="70" t="s">
        <v>121</v>
      </c>
      <c r="D144" s="70" t="s">
        <v>27</v>
      </c>
      <c r="E144" s="54" t="s">
        <v>1115</v>
      </c>
      <c r="F144" s="70" t="s">
        <v>946</v>
      </c>
      <c r="G144" s="70" t="s">
        <v>133</v>
      </c>
      <c r="H144" s="72">
        <v>2048.8174819999999</v>
      </c>
      <c r="I144" s="78">
        <v>108.4</v>
      </c>
      <c r="J144" s="116" t="s">
        <v>3180</v>
      </c>
      <c r="K144" s="72">
        <v>2.2209181510000002</v>
      </c>
      <c r="L144" s="73">
        <v>1.1109173166392066E-4</v>
      </c>
      <c r="M144" s="73">
        <f t="shared" si="2"/>
        <v>2.050635643903345E-5</v>
      </c>
      <c r="N144" s="73">
        <f>K144/'סכום נכסי הקרן'!$C$41</f>
        <v>1.1290693392596708E-6</v>
      </c>
    </row>
    <row r="145" spans="1:14">
      <c r="A145" s="69" t="s">
        <v>1116</v>
      </c>
      <c r="B145" s="54" t="s">
        <v>1117</v>
      </c>
      <c r="C145" s="70" t="s">
        <v>121</v>
      </c>
      <c r="D145" s="70" t="s">
        <v>27</v>
      </c>
      <c r="E145" s="54" t="s">
        <v>1118</v>
      </c>
      <c r="F145" s="70" t="s">
        <v>872</v>
      </c>
      <c r="G145" s="70" t="s">
        <v>133</v>
      </c>
      <c r="H145" s="72">
        <v>12309.015816000001</v>
      </c>
      <c r="I145" s="78">
        <v>101.4</v>
      </c>
      <c r="J145" s="116" t="s">
        <v>3180</v>
      </c>
      <c r="K145" s="72">
        <v>12.481342032000001</v>
      </c>
      <c r="L145" s="73">
        <v>7.0397560725653406E-5</v>
      </c>
      <c r="M145" s="73">
        <f t="shared" si="2"/>
        <v>1.1524371054846767E-4</v>
      </c>
      <c r="N145" s="73">
        <f>K145/'סכום נכסי הקרן'!$C$41</f>
        <v>6.3452588717864002E-6</v>
      </c>
    </row>
    <row r="146" spans="1:14">
      <c r="A146" s="69" t="s">
        <v>1119</v>
      </c>
      <c r="B146" s="54" t="s">
        <v>1120</v>
      </c>
      <c r="C146" s="70" t="s">
        <v>121</v>
      </c>
      <c r="D146" s="70" t="s">
        <v>27</v>
      </c>
      <c r="E146" s="54" t="s">
        <v>1121</v>
      </c>
      <c r="F146" s="70" t="s">
        <v>839</v>
      </c>
      <c r="G146" s="70" t="s">
        <v>133</v>
      </c>
      <c r="H146" s="72">
        <v>2854.328657</v>
      </c>
      <c r="I146" s="78">
        <v>2373</v>
      </c>
      <c r="J146" s="116" t="s">
        <v>3180</v>
      </c>
      <c r="K146" s="72">
        <v>67.733219022</v>
      </c>
      <c r="L146" s="73">
        <v>2.0052460984047976E-4</v>
      </c>
      <c r="M146" s="73">
        <f t="shared" si="2"/>
        <v>6.2539969399721138E-4</v>
      </c>
      <c r="N146" s="73">
        <f>K146/'סכום נכסי הקרן'!$C$41</f>
        <v>3.4434182463079933E-5</v>
      </c>
    </row>
    <row r="147" spans="1:14">
      <c r="A147" s="69" t="s">
        <v>1122</v>
      </c>
      <c r="B147" s="54" t="s">
        <v>1123</v>
      </c>
      <c r="C147" s="70" t="s">
        <v>121</v>
      </c>
      <c r="D147" s="70" t="s">
        <v>27</v>
      </c>
      <c r="E147" s="54" t="s">
        <v>1124</v>
      </c>
      <c r="F147" s="70" t="s">
        <v>1125</v>
      </c>
      <c r="G147" s="70" t="s">
        <v>133</v>
      </c>
      <c r="H147" s="72">
        <v>24009.093412999999</v>
      </c>
      <c r="I147" s="78">
        <v>592.4</v>
      </c>
      <c r="J147" s="116" t="s">
        <v>3180</v>
      </c>
      <c r="K147" s="72">
        <v>142.229869366</v>
      </c>
      <c r="L147" s="73">
        <v>2.2352417606259314E-4</v>
      </c>
      <c r="M147" s="73">
        <f t="shared" si="2"/>
        <v>1.3132480349098466E-3</v>
      </c>
      <c r="N147" s="73">
        <f>K147/'סכום נכסי הקרן'!$C$41</f>
        <v>7.2306755003894292E-5</v>
      </c>
    </row>
    <row r="148" spans="1:14">
      <c r="A148" s="69" t="s">
        <v>1126</v>
      </c>
      <c r="B148" s="54" t="s">
        <v>1127</v>
      </c>
      <c r="C148" s="70" t="s">
        <v>121</v>
      </c>
      <c r="D148" s="70" t="s">
        <v>27</v>
      </c>
      <c r="E148" s="54" t="s">
        <v>1128</v>
      </c>
      <c r="F148" s="70" t="s">
        <v>699</v>
      </c>
      <c r="G148" s="70" t="s">
        <v>133</v>
      </c>
      <c r="H148" s="72">
        <v>2467.4173689999998</v>
      </c>
      <c r="I148" s="78">
        <v>233.7</v>
      </c>
      <c r="J148" s="116" t="s">
        <v>3180</v>
      </c>
      <c r="K148" s="72">
        <v>5.7663543949999996</v>
      </c>
      <c r="L148" s="73">
        <v>3.3486778746291727E-5</v>
      </c>
      <c r="M148" s="73">
        <f t="shared" si="2"/>
        <v>5.3242357681850951E-5</v>
      </c>
      <c r="N148" s="73">
        <f>K148/'סכום נכסי הקרן'!$C$41</f>
        <v>2.9314965721578942E-6</v>
      </c>
    </row>
    <row r="149" spans="1:14">
      <c r="A149" s="69" t="s">
        <v>1129</v>
      </c>
      <c r="B149" s="54" t="s">
        <v>1130</v>
      </c>
      <c r="C149" s="70" t="s">
        <v>121</v>
      </c>
      <c r="D149" s="70" t="s">
        <v>27</v>
      </c>
      <c r="E149" s="54" t="s">
        <v>1131</v>
      </c>
      <c r="F149" s="70" t="s">
        <v>607</v>
      </c>
      <c r="G149" s="70" t="s">
        <v>133</v>
      </c>
      <c r="H149" s="72">
        <v>5574.0936180000008</v>
      </c>
      <c r="I149" s="78">
        <v>720.6</v>
      </c>
      <c r="J149" s="116" t="s">
        <v>3180</v>
      </c>
      <c r="K149" s="72">
        <v>40.166918620999994</v>
      </c>
      <c r="L149" s="73">
        <v>7.6611331527247646E-5</v>
      </c>
      <c r="M149" s="73">
        <f t="shared" si="2"/>
        <v>3.708723574207376E-4</v>
      </c>
      <c r="N149" s="73">
        <f>K149/'סכום נכסי הקרן'!$C$41</f>
        <v>2.042003945399311E-5</v>
      </c>
    </row>
    <row r="150" spans="1:14">
      <c r="A150" s="69" t="s">
        <v>1132</v>
      </c>
      <c r="B150" s="54" t="s">
        <v>1133</v>
      </c>
      <c r="C150" s="70" t="s">
        <v>121</v>
      </c>
      <c r="D150" s="70" t="s">
        <v>27</v>
      </c>
      <c r="E150" s="54" t="s">
        <v>1134</v>
      </c>
      <c r="F150" s="70" t="s">
        <v>872</v>
      </c>
      <c r="G150" s="70" t="s">
        <v>133</v>
      </c>
      <c r="H150" s="72">
        <v>8185.3169280000011</v>
      </c>
      <c r="I150" s="78">
        <v>293.60000000000002</v>
      </c>
      <c r="J150" s="116" t="s">
        <v>3180</v>
      </c>
      <c r="K150" s="72">
        <v>24.032090499999999</v>
      </c>
      <c r="L150" s="73">
        <v>6.5547624739747579E-5</v>
      </c>
      <c r="M150" s="73">
        <f t="shared" si="2"/>
        <v>2.218949912882717E-4</v>
      </c>
      <c r="N150" s="73">
        <f>K150/'סכום נכסי הקרן'!$C$41</f>
        <v>1.2217423019234719E-5</v>
      </c>
    </row>
    <row r="151" spans="1:14">
      <c r="A151" s="69" t="s">
        <v>1135</v>
      </c>
      <c r="B151" s="54" t="s">
        <v>1136</v>
      </c>
      <c r="C151" s="70" t="s">
        <v>121</v>
      </c>
      <c r="D151" s="70" t="s">
        <v>27</v>
      </c>
      <c r="E151" s="54" t="s">
        <v>1137</v>
      </c>
      <c r="F151" s="70" t="s">
        <v>572</v>
      </c>
      <c r="G151" s="70" t="s">
        <v>133</v>
      </c>
      <c r="H151" s="72">
        <v>1963.650136</v>
      </c>
      <c r="I151" s="78">
        <v>7000</v>
      </c>
      <c r="J151" s="116" t="s">
        <v>3180</v>
      </c>
      <c r="K151" s="72">
        <v>137.45550952699998</v>
      </c>
      <c r="L151" s="73">
        <v>3.3093246622117872E-5</v>
      </c>
      <c r="M151" s="73">
        <f t="shared" si="2"/>
        <v>1.2691650395132545E-3</v>
      </c>
      <c r="N151" s="73">
        <f>K151/'סכום נכסי הקרן'!$C$41</f>
        <v>6.987956816390179E-5</v>
      </c>
    </row>
    <row r="152" spans="1:14">
      <c r="A152" s="69" t="s">
        <v>1138</v>
      </c>
      <c r="B152" s="54" t="s">
        <v>1139</v>
      </c>
      <c r="C152" s="70" t="s">
        <v>121</v>
      </c>
      <c r="D152" s="70" t="s">
        <v>27</v>
      </c>
      <c r="E152" s="54" t="s">
        <v>1140</v>
      </c>
      <c r="F152" s="70" t="s">
        <v>129</v>
      </c>
      <c r="G152" s="70" t="s">
        <v>133</v>
      </c>
      <c r="H152" s="72">
        <v>2856.6954039999996</v>
      </c>
      <c r="I152" s="78">
        <v>1518</v>
      </c>
      <c r="J152" s="72">
        <v>2.1425215529999999</v>
      </c>
      <c r="K152" s="72">
        <v>45.507157780999997</v>
      </c>
      <c r="L152" s="73">
        <v>2.4787641787066289E-4</v>
      </c>
      <c r="M152" s="73">
        <f t="shared" si="2"/>
        <v>4.2018027434479745E-4</v>
      </c>
      <c r="N152" s="73">
        <f>K152/'סכום נכסי הקרן'!$C$41</f>
        <v>2.3134907760668418E-5</v>
      </c>
    </row>
    <row r="153" spans="1:14">
      <c r="A153" s="69" t="s">
        <v>1141</v>
      </c>
      <c r="B153" s="54" t="s">
        <v>1142</v>
      </c>
      <c r="C153" s="70" t="s">
        <v>121</v>
      </c>
      <c r="D153" s="70" t="s">
        <v>27</v>
      </c>
      <c r="E153" s="54" t="s">
        <v>1143</v>
      </c>
      <c r="F153" s="70" t="s">
        <v>556</v>
      </c>
      <c r="G153" s="70" t="s">
        <v>133</v>
      </c>
      <c r="H153" s="72">
        <v>1198.2996410000001</v>
      </c>
      <c r="I153" s="78">
        <v>29590</v>
      </c>
      <c r="J153" s="116" t="s">
        <v>3180</v>
      </c>
      <c r="K153" s="72">
        <v>354.57686355000004</v>
      </c>
      <c r="L153" s="73">
        <v>3.2828400286889021E-4</v>
      </c>
      <c r="M153" s="73">
        <f t="shared" si="2"/>
        <v>3.2739070306201604E-3</v>
      </c>
      <c r="N153" s="73">
        <f>K153/'סכום נכסי הקרן'!$C$41</f>
        <v>1.802596213934788E-4</v>
      </c>
    </row>
    <row r="154" spans="1:14">
      <c r="A154" s="69" t="s">
        <v>1144</v>
      </c>
      <c r="B154" s="54" t="s">
        <v>1145</v>
      </c>
      <c r="C154" s="70" t="s">
        <v>121</v>
      </c>
      <c r="D154" s="70" t="s">
        <v>27</v>
      </c>
      <c r="E154" s="54" t="s">
        <v>1146</v>
      </c>
      <c r="F154" s="70" t="s">
        <v>946</v>
      </c>
      <c r="G154" s="70" t="s">
        <v>133</v>
      </c>
      <c r="H154" s="72">
        <v>3283.5888900000004</v>
      </c>
      <c r="I154" s="78">
        <v>565.20000000000005</v>
      </c>
      <c r="J154" s="116" t="s">
        <v>3180</v>
      </c>
      <c r="K154" s="72">
        <v>18.558844414000003</v>
      </c>
      <c r="L154" s="73">
        <v>1.5012378258897469E-4</v>
      </c>
      <c r="M154" s="73">
        <f t="shared" si="2"/>
        <v>1.7135898433658615E-4</v>
      </c>
      <c r="N154" s="73">
        <f>K154/'סכום נכסי הקרן'!$C$41</f>
        <v>9.4349367132251487E-6</v>
      </c>
    </row>
    <row r="155" spans="1:14">
      <c r="A155" s="69" t="s">
        <v>1147</v>
      </c>
      <c r="B155" s="54" t="s">
        <v>1148</v>
      </c>
      <c r="C155" s="70" t="s">
        <v>121</v>
      </c>
      <c r="D155" s="70" t="s">
        <v>27</v>
      </c>
      <c r="E155" s="54" t="s">
        <v>1149</v>
      </c>
      <c r="F155" s="70" t="s">
        <v>839</v>
      </c>
      <c r="G155" s="70" t="s">
        <v>133</v>
      </c>
      <c r="H155" s="72">
        <v>120.373367</v>
      </c>
      <c r="I155" s="78">
        <v>14000</v>
      </c>
      <c r="J155" s="116" t="s">
        <v>3180</v>
      </c>
      <c r="K155" s="72">
        <v>16.852271273000003</v>
      </c>
      <c r="L155" s="73">
        <v>3.6204432775990548E-5</v>
      </c>
      <c r="M155" s="73">
        <f t="shared" si="2"/>
        <v>1.5560171876474613E-4</v>
      </c>
      <c r="N155" s="73">
        <f>K155/'סכום נכסי הקרן'!$C$41</f>
        <v>8.5673498515303203E-6</v>
      </c>
    </row>
    <row r="156" spans="1:14">
      <c r="A156" s="69" t="s">
        <v>1150</v>
      </c>
      <c r="B156" s="54" t="s">
        <v>1151</v>
      </c>
      <c r="C156" s="70" t="s">
        <v>121</v>
      </c>
      <c r="D156" s="70" t="s">
        <v>27</v>
      </c>
      <c r="E156" s="54" t="s">
        <v>1152</v>
      </c>
      <c r="F156" s="70" t="s">
        <v>128</v>
      </c>
      <c r="G156" s="70" t="s">
        <v>133</v>
      </c>
      <c r="H156" s="72">
        <v>7741.2669599999999</v>
      </c>
      <c r="I156" s="78">
        <v>776.5</v>
      </c>
      <c r="J156" s="116" t="s">
        <v>3180</v>
      </c>
      <c r="K156" s="72">
        <v>60.110937958999997</v>
      </c>
      <c r="L156" s="73">
        <v>1.9538733098323032E-4</v>
      </c>
      <c r="M156" s="73">
        <f t="shared" si="2"/>
        <v>5.5502104799173195E-4</v>
      </c>
      <c r="N156" s="73">
        <f>K156/'סכום נכסי הקרן'!$C$41</f>
        <v>3.0559170752460203E-5</v>
      </c>
    </row>
    <row r="157" spans="1:14">
      <c r="A157" s="69" t="s">
        <v>1153</v>
      </c>
      <c r="B157" s="54" t="s">
        <v>1154</v>
      </c>
      <c r="C157" s="70" t="s">
        <v>121</v>
      </c>
      <c r="D157" s="70" t="s">
        <v>27</v>
      </c>
      <c r="E157" s="54" t="s">
        <v>1155</v>
      </c>
      <c r="F157" s="70" t="s">
        <v>872</v>
      </c>
      <c r="G157" s="70" t="s">
        <v>133</v>
      </c>
      <c r="H157" s="72">
        <v>10887.954627000001</v>
      </c>
      <c r="I157" s="78">
        <v>705</v>
      </c>
      <c r="J157" s="116" t="s">
        <v>3180</v>
      </c>
      <c r="K157" s="72">
        <v>76.760080118000005</v>
      </c>
      <c r="L157" s="73">
        <v>7.8146529897420126E-5</v>
      </c>
      <c r="M157" s="73">
        <f t="shared" si="2"/>
        <v>7.0874721901828096E-4</v>
      </c>
      <c r="N157" s="73">
        <f>K157/'סכום נכסי הקרן'!$C$41</f>
        <v>3.9023253919252448E-5</v>
      </c>
    </row>
    <row r="158" spans="1:14">
      <c r="A158" s="69" t="s">
        <v>1156</v>
      </c>
      <c r="B158" s="54" t="s">
        <v>1157</v>
      </c>
      <c r="C158" s="70" t="s">
        <v>121</v>
      </c>
      <c r="D158" s="70" t="s">
        <v>27</v>
      </c>
      <c r="E158" s="54" t="s">
        <v>1158</v>
      </c>
      <c r="F158" s="70" t="s">
        <v>129</v>
      </c>
      <c r="G158" s="70" t="s">
        <v>133</v>
      </c>
      <c r="H158" s="72">
        <v>181311.02162000001</v>
      </c>
      <c r="I158" s="78">
        <v>142.1</v>
      </c>
      <c r="J158" s="116" t="s">
        <v>3180</v>
      </c>
      <c r="K158" s="72">
        <v>257.642961716</v>
      </c>
      <c r="L158" s="73">
        <v>3.5501222415078065E-4</v>
      </c>
      <c r="M158" s="73">
        <f t="shared" si="2"/>
        <v>2.3788892916101635E-3</v>
      </c>
      <c r="N158" s="73">
        <f>K158/'סכום נכסי הקרן'!$C$41</f>
        <v>1.3098040934944331E-4</v>
      </c>
    </row>
    <row r="159" spans="1:14">
      <c r="A159" s="69" t="s">
        <v>1159</v>
      </c>
      <c r="B159" s="54" t="s">
        <v>1160</v>
      </c>
      <c r="C159" s="70" t="s">
        <v>121</v>
      </c>
      <c r="D159" s="70" t="s">
        <v>27</v>
      </c>
      <c r="E159" s="54" t="s">
        <v>1161</v>
      </c>
      <c r="F159" s="70" t="s">
        <v>155</v>
      </c>
      <c r="G159" s="70" t="s">
        <v>133</v>
      </c>
      <c r="H159" s="72">
        <v>1607.0504999999998</v>
      </c>
      <c r="I159" s="78">
        <v>243.2</v>
      </c>
      <c r="J159" s="116" t="s">
        <v>3180</v>
      </c>
      <c r="K159" s="72">
        <v>3.9083468160000003</v>
      </c>
      <c r="L159" s="73">
        <v>2.1199946546680761E-4</v>
      </c>
      <c r="M159" s="73">
        <f t="shared" si="2"/>
        <v>3.6086855726840102E-5</v>
      </c>
      <c r="N159" s="73">
        <f>K159/'סכום נכסי הקרן'!$C$41</f>
        <v>1.9869235411272745E-6</v>
      </c>
    </row>
    <row r="160" spans="1:14">
      <c r="A160" s="69" t="s">
        <v>1162</v>
      </c>
      <c r="B160" s="54" t="s">
        <v>1163</v>
      </c>
      <c r="C160" s="70" t="s">
        <v>121</v>
      </c>
      <c r="D160" s="70" t="s">
        <v>27</v>
      </c>
      <c r="E160" s="54" t="s">
        <v>1164</v>
      </c>
      <c r="F160" s="70" t="s">
        <v>607</v>
      </c>
      <c r="G160" s="70" t="s">
        <v>133</v>
      </c>
      <c r="H160" s="72">
        <v>5263.8768679999994</v>
      </c>
      <c r="I160" s="78">
        <v>576.70000000000005</v>
      </c>
      <c r="J160" s="116" t="s">
        <v>3180</v>
      </c>
      <c r="K160" s="72">
        <v>30.356777897000001</v>
      </c>
      <c r="L160" s="73">
        <v>9.0096867489362949E-5</v>
      </c>
      <c r="M160" s="73">
        <f t="shared" si="2"/>
        <v>2.8029259323048965E-4</v>
      </c>
      <c r="N160" s="73">
        <f>K160/'סכום נכסי הקרן'!$C$41</f>
        <v>1.5432764663923164E-5</v>
      </c>
    </row>
    <row r="161" spans="1:14">
      <c r="A161" s="69" t="s">
        <v>1165</v>
      </c>
      <c r="B161" s="54" t="s">
        <v>1166</v>
      </c>
      <c r="C161" s="70" t="s">
        <v>121</v>
      </c>
      <c r="D161" s="70" t="s">
        <v>27</v>
      </c>
      <c r="E161" s="54" t="s">
        <v>1167</v>
      </c>
      <c r="F161" s="70" t="s">
        <v>157</v>
      </c>
      <c r="G161" s="70" t="s">
        <v>133</v>
      </c>
      <c r="H161" s="72">
        <v>32123.982569</v>
      </c>
      <c r="I161" s="78">
        <v>61.7</v>
      </c>
      <c r="J161" s="116" t="s">
        <v>3180</v>
      </c>
      <c r="K161" s="72">
        <v>19.820497247999999</v>
      </c>
      <c r="L161" s="73">
        <v>2.3290327817559521E-4</v>
      </c>
      <c r="M161" s="73">
        <f t="shared" si="2"/>
        <v>1.8300817667835317E-4</v>
      </c>
      <c r="N161" s="73">
        <f>K161/'סכום נכסי הקרן'!$C$41</f>
        <v>1.0076335195658222E-5</v>
      </c>
    </row>
    <row r="162" spans="1:14">
      <c r="A162" s="69" t="s">
        <v>1168</v>
      </c>
      <c r="B162" s="54" t="s">
        <v>1169</v>
      </c>
      <c r="C162" s="70" t="s">
        <v>121</v>
      </c>
      <c r="D162" s="70" t="s">
        <v>27</v>
      </c>
      <c r="E162" s="54" t="s">
        <v>1170</v>
      </c>
      <c r="F162" s="70" t="s">
        <v>406</v>
      </c>
      <c r="G162" s="70" t="s">
        <v>133</v>
      </c>
      <c r="H162" s="72">
        <v>31387.14748</v>
      </c>
      <c r="I162" s="78">
        <v>1100</v>
      </c>
      <c r="J162" s="72">
        <v>5.2868197299999995</v>
      </c>
      <c r="K162" s="72">
        <v>350.54544201300001</v>
      </c>
      <c r="L162" s="73">
        <v>2.9371202426972404E-4</v>
      </c>
      <c r="M162" s="73">
        <f t="shared" si="2"/>
        <v>3.236683791683374E-3</v>
      </c>
      <c r="N162" s="73">
        <f>K162/'סכום נכסי הקרן'!$C$41</f>
        <v>1.7821012918278731E-4</v>
      </c>
    </row>
    <row r="163" spans="1:14">
      <c r="A163" s="69" t="s">
        <v>1171</v>
      </c>
      <c r="B163" s="54" t="s">
        <v>1172</v>
      </c>
      <c r="C163" s="70" t="s">
        <v>121</v>
      </c>
      <c r="D163" s="70" t="s">
        <v>27</v>
      </c>
      <c r="E163" s="54" t="s">
        <v>1173</v>
      </c>
      <c r="F163" s="70" t="s">
        <v>155</v>
      </c>
      <c r="G163" s="70" t="s">
        <v>133</v>
      </c>
      <c r="H163" s="72">
        <v>13100.142427000001</v>
      </c>
      <c r="I163" s="78">
        <v>460.1</v>
      </c>
      <c r="J163" s="116" t="s">
        <v>3180</v>
      </c>
      <c r="K163" s="72">
        <v>60.273755305999998</v>
      </c>
      <c r="L163" s="73">
        <v>1.7126924791457444E-4</v>
      </c>
      <c r="M163" s="73">
        <f t="shared" si="2"/>
        <v>5.5652438594704404E-4</v>
      </c>
      <c r="N163" s="73">
        <f>K163/'סכום נכסי הקרן'!$C$41</f>
        <v>3.0641943759792565E-5</v>
      </c>
    </row>
    <row r="164" spans="1:14">
      <c r="A164" s="69" t="s">
        <v>1174</v>
      </c>
      <c r="B164" s="54" t="s">
        <v>1175</v>
      </c>
      <c r="C164" s="70" t="s">
        <v>121</v>
      </c>
      <c r="D164" s="70" t="s">
        <v>27</v>
      </c>
      <c r="E164" s="54" t="s">
        <v>1176</v>
      </c>
      <c r="F164" s="70" t="s">
        <v>556</v>
      </c>
      <c r="G164" s="70" t="s">
        <v>133</v>
      </c>
      <c r="H164" s="72">
        <v>37.237380999999999</v>
      </c>
      <c r="I164" s="78">
        <v>164.4</v>
      </c>
      <c r="J164" s="116" t="s">
        <v>3180</v>
      </c>
      <c r="K164" s="72">
        <v>6.1218275999999995E-2</v>
      </c>
      <c r="L164" s="73">
        <v>5.4316711454849415E-6</v>
      </c>
      <c r="M164" s="73">
        <f t="shared" si="2"/>
        <v>5.6524540882962354E-7</v>
      </c>
      <c r="N164" s="73">
        <f>K164/'סכום נכסי הקרן'!$C$41</f>
        <v>3.1122118752018863E-8</v>
      </c>
    </row>
    <row r="165" spans="1:14">
      <c r="A165" s="69" t="s">
        <v>1177</v>
      </c>
      <c r="B165" s="54" t="s">
        <v>1178</v>
      </c>
      <c r="C165" s="70" t="s">
        <v>121</v>
      </c>
      <c r="D165" s="70" t="s">
        <v>27</v>
      </c>
      <c r="E165" s="54" t="s">
        <v>1179</v>
      </c>
      <c r="F165" s="70" t="s">
        <v>1180</v>
      </c>
      <c r="G165" s="70" t="s">
        <v>133</v>
      </c>
      <c r="H165" s="72">
        <v>3956.7531250000002</v>
      </c>
      <c r="I165" s="78">
        <v>710.8</v>
      </c>
      <c r="J165" s="116" t="s">
        <v>3180</v>
      </c>
      <c r="K165" s="72">
        <v>28.124601213000002</v>
      </c>
      <c r="L165" s="73">
        <v>7.9114483240619451E-5</v>
      </c>
      <c r="M165" s="73">
        <f t="shared" si="2"/>
        <v>2.596822836175967E-4</v>
      </c>
      <c r="N165" s="73">
        <f>K165/'סכום נכסי הקרן'!$C$41</f>
        <v>1.4297971716880101E-5</v>
      </c>
    </row>
    <row r="166" spans="1:14">
      <c r="A166" s="69" t="s">
        <v>1181</v>
      </c>
      <c r="B166" s="54" t="s">
        <v>1182</v>
      </c>
      <c r="C166" s="70" t="s">
        <v>121</v>
      </c>
      <c r="D166" s="70" t="s">
        <v>27</v>
      </c>
      <c r="E166" s="54" t="s">
        <v>1183</v>
      </c>
      <c r="F166" s="70" t="s">
        <v>406</v>
      </c>
      <c r="G166" s="70" t="s">
        <v>133</v>
      </c>
      <c r="H166" s="72">
        <v>1797.7221720000002</v>
      </c>
      <c r="I166" s="78">
        <v>417.2</v>
      </c>
      <c r="J166" s="116" t="s">
        <v>3180</v>
      </c>
      <c r="K166" s="72">
        <v>7.5000968919999984</v>
      </c>
      <c r="L166" s="73">
        <v>1.1977729253888685E-4</v>
      </c>
      <c r="M166" s="73">
        <f t="shared" si="2"/>
        <v>6.9250485491952239E-5</v>
      </c>
      <c r="N166" s="73">
        <f>K166/'סכום נכסי הקרן'!$C$41</f>
        <v>3.8128957784513818E-6</v>
      </c>
    </row>
    <row r="167" spans="1:14">
      <c r="A167" s="69" t="s">
        <v>1184</v>
      </c>
      <c r="B167" s="54" t="s">
        <v>1185</v>
      </c>
      <c r="C167" s="70" t="s">
        <v>121</v>
      </c>
      <c r="D167" s="70" t="s">
        <v>27</v>
      </c>
      <c r="E167" s="54" t="s">
        <v>1186</v>
      </c>
      <c r="F167" s="70" t="s">
        <v>406</v>
      </c>
      <c r="G167" s="70" t="s">
        <v>133</v>
      </c>
      <c r="H167" s="72">
        <v>3944.1329090000004</v>
      </c>
      <c r="I167" s="78">
        <v>3813</v>
      </c>
      <c r="J167" s="116" t="s">
        <v>3180</v>
      </c>
      <c r="K167" s="72">
        <v>150.38978781</v>
      </c>
      <c r="L167" s="73">
        <v>1.5331616108958405E-4</v>
      </c>
      <c r="M167" s="73">
        <f t="shared" si="2"/>
        <v>1.3885908367374442E-3</v>
      </c>
      <c r="N167" s="73">
        <f>K167/'סכום נכסי הקרן'!$C$41</f>
        <v>7.6455090556841864E-5</v>
      </c>
    </row>
    <row r="168" spans="1:14">
      <c r="A168" s="69" t="s">
        <v>1187</v>
      </c>
      <c r="B168" s="54" t="s">
        <v>1188</v>
      </c>
      <c r="C168" s="70" t="s">
        <v>121</v>
      </c>
      <c r="D168" s="70" t="s">
        <v>27</v>
      </c>
      <c r="E168" s="54" t="s">
        <v>1189</v>
      </c>
      <c r="F168" s="70" t="s">
        <v>518</v>
      </c>
      <c r="G168" s="70" t="s">
        <v>133</v>
      </c>
      <c r="H168" s="72">
        <v>54451.972108000002</v>
      </c>
      <c r="I168" s="78">
        <v>145.80000000000001</v>
      </c>
      <c r="J168" s="116" t="s">
        <v>3180</v>
      </c>
      <c r="K168" s="72">
        <v>79.390975334000004</v>
      </c>
      <c r="L168" s="73">
        <v>2.4375601890153147E-4</v>
      </c>
      <c r="M168" s="73">
        <f t="shared" si="2"/>
        <v>7.3303900799247257E-4</v>
      </c>
      <c r="N168" s="73">
        <f>K168/'סכום נכסי הקרן'!$C$41</f>
        <v>4.0360747208617056E-5</v>
      </c>
    </row>
    <row r="169" spans="1:14">
      <c r="A169" s="69" t="s">
        <v>1190</v>
      </c>
      <c r="B169" s="54" t="s">
        <v>1191</v>
      </c>
      <c r="C169" s="70" t="s">
        <v>121</v>
      </c>
      <c r="D169" s="70" t="s">
        <v>27</v>
      </c>
      <c r="E169" s="54" t="s">
        <v>1192</v>
      </c>
      <c r="F169" s="70" t="s">
        <v>556</v>
      </c>
      <c r="G169" s="70" t="s">
        <v>133</v>
      </c>
      <c r="H169" s="72">
        <v>798.90863300000001</v>
      </c>
      <c r="I169" s="78">
        <v>2774</v>
      </c>
      <c r="J169" s="116" t="s">
        <v>3180</v>
      </c>
      <c r="K169" s="72">
        <v>22.161725456999996</v>
      </c>
      <c r="L169" s="73">
        <v>3.9900461834489442E-5</v>
      </c>
      <c r="M169" s="73">
        <f t="shared" si="2"/>
        <v>2.0462538942311672E-4</v>
      </c>
      <c r="N169" s="73">
        <f>K169/'סכום נכסי הקרן'!$C$41</f>
        <v>1.1266567706388749E-5</v>
      </c>
    </row>
    <row r="170" spans="1:14">
      <c r="A170" s="69" t="s">
        <v>1193</v>
      </c>
      <c r="B170" s="54" t="s">
        <v>1194</v>
      </c>
      <c r="C170" s="70" t="s">
        <v>121</v>
      </c>
      <c r="D170" s="70" t="s">
        <v>27</v>
      </c>
      <c r="E170" s="54" t="s">
        <v>1195</v>
      </c>
      <c r="F170" s="70" t="s">
        <v>493</v>
      </c>
      <c r="G170" s="70" t="s">
        <v>133</v>
      </c>
      <c r="H170" s="72">
        <v>18412.902850000002</v>
      </c>
      <c r="I170" s="78">
        <v>507.8</v>
      </c>
      <c r="J170" s="116" t="s">
        <v>3180</v>
      </c>
      <c r="K170" s="72">
        <v>93.500720672000014</v>
      </c>
      <c r="L170" s="73">
        <v>1.2074218104677697E-4</v>
      </c>
      <c r="M170" s="73">
        <f t="shared" si="2"/>
        <v>8.6331822023392308E-4</v>
      </c>
      <c r="N170" s="73">
        <f>K170/'סכום נכסי הקרן'!$C$41</f>
        <v>4.753385299764615E-5</v>
      </c>
    </row>
    <row r="171" spans="1:14">
      <c r="A171" s="69" t="s">
        <v>1196</v>
      </c>
      <c r="B171" s="54" t="s">
        <v>1197</v>
      </c>
      <c r="C171" s="70" t="s">
        <v>121</v>
      </c>
      <c r="D171" s="70" t="s">
        <v>27</v>
      </c>
      <c r="E171" s="54" t="s">
        <v>1198</v>
      </c>
      <c r="F171" s="70" t="s">
        <v>699</v>
      </c>
      <c r="G171" s="70" t="s">
        <v>133</v>
      </c>
      <c r="H171" s="72">
        <v>341.85616500000003</v>
      </c>
      <c r="I171" s="78">
        <v>19800</v>
      </c>
      <c r="J171" s="116" t="s">
        <v>3180</v>
      </c>
      <c r="K171" s="72">
        <v>67.687520714000001</v>
      </c>
      <c r="L171" s="73">
        <v>1.5252577186196769E-4</v>
      </c>
      <c r="M171" s="73">
        <f t="shared" si="2"/>
        <v>6.2497774877960535E-4</v>
      </c>
      <c r="N171" s="73">
        <f>K171/'סכום נכסי הקרן'!$C$41</f>
        <v>3.4410950378459609E-5</v>
      </c>
    </row>
    <row r="172" spans="1:14">
      <c r="A172" s="69" t="s">
        <v>1199</v>
      </c>
      <c r="B172" s="54" t="s">
        <v>1200</v>
      </c>
      <c r="C172" s="70" t="s">
        <v>121</v>
      </c>
      <c r="D172" s="70" t="s">
        <v>27</v>
      </c>
      <c r="E172" s="54" t="s">
        <v>1201</v>
      </c>
      <c r="F172" s="70" t="s">
        <v>1202</v>
      </c>
      <c r="G172" s="70" t="s">
        <v>133</v>
      </c>
      <c r="H172" s="72">
        <v>1615.9988489999998</v>
      </c>
      <c r="I172" s="78">
        <v>2227</v>
      </c>
      <c r="J172" s="116" t="s">
        <v>3180</v>
      </c>
      <c r="K172" s="72">
        <v>35.988294376000006</v>
      </c>
      <c r="L172" s="73">
        <v>2.8117131127727253E-5</v>
      </c>
      <c r="M172" s="73">
        <f t="shared" si="2"/>
        <v>3.3228995484359876E-4</v>
      </c>
      <c r="N172" s="73">
        <f>K172/'סכום נכסי הקרן'!$C$41</f>
        <v>1.8295712398900041E-5</v>
      </c>
    </row>
    <row r="173" spans="1:14">
      <c r="A173" s="69" t="s">
        <v>1203</v>
      </c>
      <c r="B173" s="54" t="s">
        <v>1204</v>
      </c>
      <c r="C173" s="70" t="s">
        <v>121</v>
      </c>
      <c r="D173" s="70" t="s">
        <v>27</v>
      </c>
      <c r="E173" s="54" t="s">
        <v>610</v>
      </c>
      <c r="F173" s="70" t="s">
        <v>493</v>
      </c>
      <c r="G173" s="70" t="s">
        <v>133</v>
      </c>
      <c r="H173" s="72">
        <v>2609.972123</v>
      </c>
      <c r="I173" s="78">
        <v>4.9000000000000004</v>
      </c>
      <c r="J173" s="116" t="s">
        <v>3180</v>
      </c>
      <c r="K173" s="72">
        <v>0.127888641</v>
      </c>
      <c r="L173" s="73">
        <v>1.0618331247548045E-4</v>
      </c>
      <c r="M173" s="73">
        <f t="shared" si="2"/>
        <v>1.180831475337691E-6</v>
      </c>
      <c r="N173" s="73">
        <f>K173/'סכום נכסי הקרן'!$C$41</f>
        <v>6.5015967980481973E-8</v>
      </c>
    </row>
    <row r="174" spans="1:14">
      <c r="A174" s="69" t="s">
        <v>1205</v>
      </c>
      <c r="B174" s="54" t="s">
        <v>1206</v>
      </c>
      <c r="C174" s="70" t="s">
        <v>121</v>
      </c>
      <c r="D174" s="70" t="s">
        <v>27</v>
      </c>
      <c r="E174" s="54" t="s">
        <v>739</v>
      </c>
      <c r="F174" s="70" t="s">
        <v>556</v>
      </c>
      <c r="G174" s="70" t="s">
        <v>133</v>
      </c>
      <c r="H174" s="72">
        <v>24583.582312000002</v>
      </c>
      <c r="I174" s="78">
        <v>420</v>
      </c>
      <c r="J174" s="116" t="s">
        <v>3180</v>
      </c>
      <c r="K174" s="72">
        <v>103.251045711</v>
      </c>
      <c r="L174" s="73">
        <v>1.3305877161393366E-4</v>
      </c>
      <c r="M174" s="73">
        <f t="shared" si="2"/>
        <v>9.5334568952906078E-4</v>
      </c>
      <c r="N174" s="73">
        <f>K174/'סכום נכסי הקרן'!$C$41</f>
        <v>5.2490718717525958E-5</v>
      </c>
    </row>
    <row r="175" spans="1:14">
      <c r="A175" s="69" t="s">
        <v>1207</v>
      </c>
      <c r="B175" s="54" t="s">
        <v>1208</v>
      </c>
      <c r="C175" s="70" t="s">
        <v>121</v>
      </c>
      <c r="D175" s="70" t="s">
        <v>27</v>
      </c>
      <c r="E175" s="54" t="s">
        <v>1209</v>
      </c>
      <c r="F175" s="70" t="s">
        <v>839</v>
      </c>
      <c r="G175" s="70" t="s">
        <v>133</v>
      </c>
      <c r="H175" s="72">
        <v>2078.0575229999999</v>
      </c>
      <c r="I175" s="78">
        <v>6480</v>
      </c>
      <c r="J175" s="116" t="s">
        <v>3180</v>
      </c>
      <c r="K175" s="72">
        <v>134.65812743500001</v>
      </c>
      <c r="L175" s="73">
        <v>1.6521978974574824E-4</v>
      </c>
      <c r="M175" s="73">
        <f t="shared" si="2"/>
        <v>1.2433360307994973E-3</v>
      </c>
      <c r="N175" s="73">
        <f>K175/'סכום נכסי הקרן'!$C$41</f>
        <v>6.8457436353754221E-5</v>
      </c>
    </row>
    <row r="176" spans="1:14">
      <c r="A176" s="69" t="s">
        <v>1210</v>
      </c>
      <c r="B176" s="54" t="s">
        <v>1211</v>
      </c>
      <c r="C176" s="70" t="s">
        <v>121</v>
      </c>
      <c r="D176" s="70" t="s">
        <v>27</v>
      </c>
      <c r="E176" s="54" t="s">
        <v>1212</v>
      </c>
      <c r="F176" s="70" t="s">
        <v>406</v>
      </c>
      <c r="G176" s="70" t="s">
        <v>133</v>
      </c>
      <c r="H176" s="72">
        <v>20160.550789000001</v>
      </c>
      <c r="I176" s="78">
        <v>311.2</v>
      </c>
      <c r="J176" s="116" t="s">
        <v>3180</v>
      </c>
      <c r="K176" s="72">
        <v>62.739634047000003</v>
      </c>
      <c r="L176" s="73">
        <v>2.4011504899487562E-4</v>
      </c>
      <c r="M176" s="73">
        <f t="shared" si="2"/>
        <v>5.7929253180402348E-4</v>
      </c>
      <c r="N176" s="73">
        <f>K176/'סכום נכסי הקרן'!$C$41</f>
        <v>3.1895546050152406E-5</v>
      </c>
    </row>
    <row r="177" spans="1:14">
      <c r="A177" s="69" t="s">
        <v>1213</v>
      </c>
      <c r="B177" s="54" t="s">
        <v>1214</v>
      </c>
      <c r="C177" s="70" t="s">
        <v>121</v>
      </c>
      <c r="D177" s="70" t="s">
        <v>27</v>
      </c>
      <c r="E177" s="54" t="s">
        <v>752</v>
      </c>
      <c r="F177" s="70" t="s">
        <v>287</v>
      </c>
      <c r="G177" s="70" t="s">
        <v>133</v>
      </c>
      <c r="H177" s="72">
        <v>37037.914452000005</v>
      </c>
      <c r="I177" s="78">
        <v>394</v>
      </c>
      <c r="J177" s="116" t="s">
        <v>3180</v>
      </c>
      <c r="K177" s="72">
        <v>145.92938294000001</v>
      </c>
      <c r="L177" s="73">
        <v>3.9150806757099415E-4</v>
      </c>
      <c r="M177" s="73">
        <f t="shared" si="2"/>
        <v>1.3474066750944604E-3</v>
      </c>
      <c r="N177" s="73">
        <f>K177/'סכום נכסי הקרן'!$C$41</f>
        <v>7.4187511998337159E-5</v>
      </c>
    </row>
    <row r="178" spans="1:14">
      <c r="A178" s="69" t="s">
        <v>1215</v>
      </c>
      <c r="B178" s="54" t="s">
        <v>1216</v>
      </c>
      <c r="C178" s="70" t="s">
        <v>121</v>
      </c>
      <c r="D178" s="70" t="s">
        <v>27</v>
      </c>
      <c r="E178" s="54" t="s">
        <v>1217</v>
      </c>
      <c r="F178" s="70" t="s">
        <v>157</v>
      </c>
      <c r="G178" s="70" t="s">
        <v>133</v>
      </c>
      <c r="H178" s="72">
        <v>4580.0939250000001</v>
      </c>
      <c r="I178" s="78">
        <v>163.5</v>
      </c>
      <c r="J178" s="116" t="s">
        <v>3180</v>
      </c>
      <c r="K178" s="72">
        <v>7.4884535670000005</v>
      </c>
      <c r="L178" s="73">
        <v>1.1665213617517919E-4</v>
      </c>
      <c r="M178" s="73">
        <f t="shared" si="2"/>
        <v>6.9142979426283887E-5</v>
      </c>
      <c r="N178" s="73">
        <f>K178/'סכום נכסי הקרן'!$C$41</f>
        <v>3.8069765502895451E-6</v>
      </c>
    </row>
    <row r="179" spans="1:14">
      <c r="A179" s="69" t="s">
        <v>1218</v>
      </c>
      <c r="B179" s="54" t="s">
        <v>1219</v>
      </c>
      <c r="C179" s="70" t="s">
        <v>121</v>
      </c>
      <c r="D179" s="70" t="s">
        <v>27</v>
      </c>
      <c r="E179" s="54" t="s">
        <v>1220</v>
      </c>
      <c r="F179" s="70" t="s">
        <v>556</v>
      </c>
      <c r="G179" s="70" t="s">
        <v>133</v>
      </c>
      <c r="H179" s="72">
        <v>5586.2025000000003</v>
      </c>
      <c r="I179" s="78">
        <v>3575</v>
      </c>
      <c r="J179" s="116" t="s">
        <v>3180</v>
      </c>
      <c r="K179" s="72">
        <v>199.70673937800004</v>
      </c>
      <c r="L179" s="73">
        <v>1.5652010367049593E-4</v>
      </c>
      <c r="M179" s="73">
        <f t="shared" si="2"/>
        <v>1.8439479992175658E-3</v>
      </c>
      <c r="N179" s="73">
        <f>K179/'סכום נכסי הקרן'!$C$41</f>
        <v>1.0152681951547605E-4</v>
      </c>
    </row>
    <row r="180" spans="1:14">
      <c r="A180" s="69" t="s">
        <v>1221</v>
      </c>
      <c r="B180" s="54" t="s">
        <v>1222</v>
      </c>
      <c r="C180" s="70" t="s">
        <v>121</v>
      </c>
      <c r="D180" s="70" t="s">
        <v>27</v>
      </c>
      <c r="E180" s="54" t="s">
        <v>1223</v>
      </c>
      <c r="F180" s="70" t="s">
        <v>406</v>
      </c>
      <c r="G180" s="70" t="s">
        <v>133</v>
      </c>
      <c r="H180" s="72">
        <v>1217.4625000000001</v>
      </c>
      <c r="I180" s="78">
        <v>5397</v>
      </c>
      <c r="J180" s="116" t="s">
        <v>3180</v>
      </c>
      <c r="K180" s="72">
        <v>65.706451125000001</v>
      </c>
      <c r="L180" s="73">
        <v>1.4487047526119136E-4</v>
      </c>
      <c r="M180" s="73">
        <f t="shared" si="2"/>
        <v>6.0668598097885515E-4</v>
      </c>
      <c r="N180" s="73">
        <f>K180/'סכום נכסי הקרן'!$C$41</f>
        <v>3.3403815139877077E-5</v>
      </c>
    </row>
    <row r="181" spans="1:14">
      <c r="A181" s="69" t="s">
        <v>1224</v>
      </c>
      <c r="B181" s="54" t="s">
        <v>1225</v>
      </c>
      <c r="C181" s="70" t="s">
        <v>121</v>
      </c>
      <c r="D181" s="70" t="s">
        <v>27</v>
      </c>
      <c r="E181" s="54" t="s">
        <v>1226</v>
      </c>
      <c r="F181" s="70" t="s">
        <v>406</v>
      </c>
      <c r="G181" s="70" t="s">
        <v>133</v>
      </c>
      <c r="H181" s="72">
        <v>4773.8944750000001</v>
      </c>
      <c r="I181" s="78">
        <v>1035</v>
      </c>
      <c r="J181" s="116" t="s">
        <v>3180</v>
      </c>
      <c r="K181" s="72">
        <v>49.409807823000001</v>
      </c>
      <c r="L181" s="73">
        <v>2.8630700628042157E-4</v>
      </c>
      <c r="M181" s="73">
        <f t="shared" si="2"/>
        <v>4.562145301691405E-4</v>
      </c>
      <c r="N181" s="73">
        <f>K181/'סכום נכסי הקרן'!$C$41</f>
        <v>2.5118935178472464E-5</v>
      </c>
    </row>
    <row r="182" spans="1:14">
      <c r="A182" s="69" t="s">
        <v>1227</v>
      </c>
      <c r="B182" s="54" t="s">
        <v>1228</v>
      </c>
      <c r="C182" s="70" t="s">
        <v>121</v>
      </c>
      <c r="D182" s="70" t="s">
        <v>27</v>
      </c>
      <c r="E182" s="54" t="s">
        <v>1229</v>
      </c>
      <c r="F182" s="70" t="s">
        <v>127</v>
      </c>
      <c r="G182" s="70" t="s">
        <v>133</v>
      </c>
      <c r="H182" s="72">
        <v>3872.7482130000003</v>
      </c>
      <c r="I182" s="78">
        <v>1336</v>
      </c>
      <c r="J182" s="116" t="s">
        <v>3180</v>
      </c>
      <c r="K182" s="72">
        <v>51.739916119</v>
      </c>
      <c r="L182" s="73">
        <v>1.9362772926353683E-4</v>
      </c>
      <c r="M182" s="73">
        <f t="shared" si="2"/>
        <v>4.7772906965714922E-4</v>
      </c>
      <c r="N182" s="73">
        <f>K182/'סכום נכסי הקרן'!$C$41</f>
        <v>2.6303514552990889E-5</v>
      </c>
    </row>
    <row r="183" spans="1:14">
      <c r="A183" s="69" t="s">
        <v>1230</v>
      </c>
      <c r="B183" s="54" t="s">
        <v>1231</v>
      </c>
      <c r="C183" s="70" t="s">
        <v>121</v>
      </c>
      <c r="D183" s="70" t="s">
        <v>27</v>
      </c>
      <c r="E183" s="54" t="s">
        <v>1232</v>
      </c>
      <c r="F183" s="70" t="s">
        <v>839</v>
      </c>
      <c r="G183" s="70" t="s">
        <v>133</v>
      </c>
      <c r="H183" s="72">
        <v>13195.204335</v>
      </c>
      <c r="I183" s="78">
        <v>1411</v>
      </c>
      <c r="J183" s="116" t="s">
        <v>3180</v>
      </c>
      <c r="K183" s="72">
        <v>186.18433315799999</v>
      </c>
      <c r="L183" s="73">
        <v>1.3184027443894164E-4</v>
      </c>
      <c r="M183" s="73">
        <f t="shared" si="2"/>
        <v>1.7190918527918778E-3</v>
      </c>
      <c r="N183" s="73">
        <f>K183/'סכום נכסי הקרן'!$C$41</f>
        <v>9.4652304914772821E-5</v>
      </c>
    </row>
    <row r="184" spans="1:14">
      <c r="A184" s="117" t="s">
        <v>3180</v>
      </c>
      <c r="B184" s="116" t="s">
        <v>3180</v>
      </c>
      <c r="C184" s="116" t="s">
        <v>3180</v>
      </c>
      <c r="D184" s="116" t="s">
        <v>3180</v>
      </c>
      <c r="E184" s="116" t="s">
        <v>3180</v>
      </c>
      <c r="F184" s="116" t="s">
        <v>3180</v>
      </c>
      <c r="G184" s="116" t="s">
        <v>3180</v>
      </c>
      <c r="H184" s="116" t="s">
        <v>3180</v>
      </c>
      <c r="I184" s="116" t="s">
        <v>3180</v>
      </c>
      <c r="J184" s="116" t="s">
        <v>3180</v>
      </c>
      <c r="K184" s="116" t="s">
        <v>3180</v>
      </c>
      <c r="L184" s="116" t="s">
        <v>3180</v>
      </c>
      <c r="M184" s="116" t="s">
        <v>3180</v>
      </c>
      <c r="N184" s="116" t="s">
        <v>3180</v>
      </c>
    </row>
    <row r="185" spans="1:14">
      <c r="A185" s="63" t="s">
        <v>185</v>
      </c>
      <c r="B185" s="115" t="s">
        <v>3180</v>
      </c>
      <c r="C185" s="115" t="s">
        <v>3180</v>
      </c>
      <c r="D185" s="115" t="s">
        <v>3180</v>
      </c>
      <c r="E185" s="115" t="s">
        <v>3180</v>
      </c>
      <c r="F185" s="115" t="s">
        <v>3180</v>
      </c>
      <c r="G185" s="115" t="s">
        <v>3180</v>
      </c>
      <c r="H185" s="115" t="s">
        <v>3180</v>
      </c>
      <c r="I185" s="115" t="s">
        <v>3180</v>
      </c>
      <c r="J185" s="66">
        <v>10.572411344999999</v>
      </c>
      <c r="K185" s="66">
        <f>K186+K216</f>
        <v>27916.756478428993</v>
      </c>
      <c r="L185" s="115" t="s">
        <v>3180</v>
      </c>
      <c r="M185" s="67">
        <f t="shared" si="2"/>
        <v>0.25776319524003977</v>
      </c>
      <c r="N185" s="67">
        <f>K185/'סכום נכסי הקרן'!$C$41</f>
        <v>1.4192307707143845E-2</v>
      </c>
    </row>
    <row r="186" spans="1:14">
      <c r="A186" s="68" t="s">
        <v>66</v>
      </c>
      <c r="B186" s="115" t="s">
        <v>3180</v>
      </c>
      <c r="C186" s="115" t="s">
        <v>3180</v>
      </c>
      <c r="D186" s="115" t="s">
        <v>3180</v>
      </c>
      <c r="E186" s="115" t="s">
        <v>3180</v>
      </c>
      <c r="F186" s="115" t="s">
        <v>3180</v>
      </c>
      <c r="G186" s="115" t="s">
        <v>3180</v>
      </c>
      <c r="H186" s="115" t="s">
        <v>3180</v>
      </c>
      <c r="I186" s="115" t="s">
        <v>3180</v>
      </c>
      <c r="J186" s="66">
        <v>3.0910154999999998E-2</v>
      </c>
      <c r="K186" s="66">
        <f>SUM(K187:K214)</f>
        <v>10400.879991196</v>
      </c>
      <c r="L186" s="115" t="s">
        <v>3180</v>
      </c>
      <c r="M186" s="67">
        <f t="shared" si="2"/>
        <v>9.6034224531436244E-2</v>
      </c>
      <c r="N186" s="67">
        <f>K186/'סכום נכסי הקרן'!$C$41</f>
        <v>5.2875945446666742E-3</v>
      </c>
    </row>
    <row r="187" spans="1:14">
      <c r="A187" s="69" t="s">
        <v>1233</v>
      </c>
      <c r="B187" s="54" t="s">
        <v>1234</v>
      </c>
      <c r="C187" s="70" t="s">
        <v>1235</v>
      </c>
      <c r="D187" s="70" t="s">
        <v>1236</v>
      </c>
      <c r="E187" s="54" t="s">
        <v>1237</v>
      </c>
      <c r="F187" s="70" t="s">
        <v>1238</v>
      </c>
      <c r="G187" s="70" t="s">
        <v>132</v>
      </c>
      <c r="H187" s="72">
        <v>3408.895</v>
      </c>
      <c r="I187" s="78">
        <v>218</v>
      </c>
      <c r="J187" s="116" t="s">
        <v>3180</v>
      </c>
      <c r="K187" s="72">
        <v>26.953655520000002</v>
      </c>
      <c r="L187" s="73">
        <v>4.3983517220806381E-5</v>
      </c>
      <c r="M187" s="73">
        <f t="shared" si="2"/>
        <v>2.4887061559615369E-4</v>
      </c>
      <c r="N187" s="73">
        <f>K187/'סכום נכסי הקרן'!$C$41</f>
        <v>1.370268688870704E-5</v>
      </c>
    </row>
    <row r="188" spans="1:14">
      <c r="A188" s="69" t="s">
        <v>1239</v>
      </c>
      <c r="B188" s="54" t="s">
        <v>1240</v>
      </c>
      <c r="C188" s="70" t="s">
        <v>1235</v>
      </c>
      <c r="D188" s="70" t="s">
        <v>1236</v>
      </c>
      <c r="E188" s="54" t="s">
        <v>1241</v>
      </c>
      <c r="F188" s="70" t="s">
        <v>1242</v>
      </c>
      <c r="G188" s="70" t="s">
        <v>132</v>
      </c>
      <c r="H188" s="72">
        <v>235.39033499999996</v>
      </c>
      <c r="I188" s="78">
        <v>585</v>
      </c>
      <c r="J188" s="116" t="s">
        <v>3180</v>
      </c>
      <c r="K188" s="72">
        <v>4.9945001900000001</v>
      </c>
      <c r="L188" s="73">
        <v>1.0943145144419183E-4</v>
      </c>
      <c r="M188" s="73">
        <f t="shared" si="2"/>
        <v>4.6115612628427868E-5</v>
      </c>
      <c r="N188" s="73">
        <f>K188/'סכום נכסי הקרן'!$C$41</f>
        <v>2.5391016895046305E-6</v>
      </c>
    </row>
    <row r="189" spans="1:14">
      <c r="A189" s="69" t="s">
        <v>1243</v>
      </c>
      <c r="B189" s="54" t="s">
        <v>1244</v>
      </c>
      <c r="C189" s="70" t="s">
        <v>1235</v>
      </c>
      <c r="D189" s="70" t="s">
        <v>1236</v>
      </c>
      <c r="E189" s="54" t="s">
        <v>835</v>
      </c>
      <c r="F189" s="70" t="s">
        <v>1245</v>
      </c>
      <c r="G189" s="70" t="s">
        <v>132</v>
      </c>
      <c r="H189" s="72">
        <v>2310.6780819999999</v>
      </c>
      <c r="I189" s="78">
        <v>6938</v>
      </c>
      <c r="J189" s="116" t="s">
        <v>3180</v>
      </c>
      <c r="K189" s="72">
        <v>581.46194402500009</v>
      </c>
      <c r="L189" s="73">
        <v>5.1486115740468921E-5</v>
      </c>
      <c r="M189" s="73">
        <f t="shared" si="2"/>
        <v>5.3688002300044989E-3</v>
      </c>
      <c r="N189" s="73">
        <f>K189/'סכום נכסי הקרן'!$C$41</f>
        <v>2.9560335334705926E-4</v>
      </c>
    </row>
    <row r="190" spans="1:14">
      <c r="A190" s="69" t="s">
        <v>1246</v>
      </c>
      <c r="B190" s="54" t="s">
        <v>1247</v>
      </c>
      <c r="C190" s="70" t="s">
        <v>1235</v>
      </c>
      <c r="D190" s="70" t="s">
        <v>1236</v>
      </c>
      <c r="E190" s="54" t="s">
        <v>1248</v>
      </c>
      <c r="F190" s="70" t="s">
        <v>1245</v>
      </c>
      <c r="G190" s="70" t="s">
        <v>132</v>
      </c>
      <c r="H190" s="72">
        <v>437.82386400000001</v>
      </c>
      <c r="I190" s="78">
        <v>2271</v>
      </c>
      <c r="J190" s="116" t="s">
        <v>3180</v>
      </c>
      <c r="K190" s="72">
        <v>36.063188310000001</v>
      </c>
      <c r="L190" s="73">
        <v>1.8582478789625889E-5</v>
      </c>
      <c r="M190" s="73">
        <f t="shared" si="2"/>
        <v>3.3298147141526256E-4</v>
      </c>
      <c r="N190" s="73">
        <f>K190/'סכום נכסי הקרן'!$C$41</f>
        <v>1.8333786942321578E-5</v>
      </c>
    </row>
    <row r="191" spans="1:14">
      <c r="A191" s="69" t="s">
        <v>1249</v>
      </c>
      <c r="B191" s="54" t="s">
        <v>1250</v>
      </c>
      <c r="C191" s="70" t="s">
        <v>1235</v>
      </c>
      <c r="D191" s="70" t="s">
        <v>1236</v>
      </c>
      <c r="E191" s="54" t="s">
        <v>1251</v>
      </c>
      <c r="F191" s="70" t="s">
        <v>1252</v>
      </c>
      <c r="G191" s="70" t="s">
        <v>132</v>
      </c>
      <c r="H191" s="72">
        <v>214.27339999999995</v>
      </c>
      <c r="I191" s="78">
        <v>21905</v>
      </c>
      <c r="J191" s="116" t="s">
        <v>3180</v>
      </c>
      <c r="K191" s="72">
        <v>170.23900565599999</v>
      </c>
      <c r="L191" s="73">
        <v>5.130445621706906E-6</v>
      </c>
      <c r="M191" s="73">
        <f t="shared" si="2"/>
        <v>1.5718641987039019E-3</v>
      </c>
      <c r="N191" s="73">
        <f>K191/'סכום נכסי הקרן'!$C$41</f>
        <v>8.6546026716787034E-5</v>
      </c>
    </row>
    <row r="192" spans="1:14">
      <c r="A192" s="69" t="s">
        <v>1253</v>
      </c>
      <c r="B192" s="54" t="s">
        <v>1254</v>
      </c>
      <c r="C192" s="70" t="s">
        <v>1235</v>
      </c>
      <c r="D192" s="70" t="s">
        <v>1236</v>
      </c>
      <c r="E192" s="54" t="s">
        <v>755</v>
      </c>
      <c r="F192" s="70" t="s">
        <v>1255</v>
      </c>
      <c r="G192" s="70" t="s">
        <v>132</v>
      </c>
      <c r="H192" s="72">
        <v>17.044474999999998</v>
      </c>
      <c r="I192" s="78">
        <v>21325</v>
      </c>
      <c r="J192" s="72">
        <v>3.0910154999999998E-2</v>
      </c>
      <c r="K192" s="72">
        <v>13.214091439000001</v>
      </c>
      <c r="L192" s="73">
        <v>3.834195463385061E-7</v>
      </c>
      <c r="M192" s="73">
        <f t="shared" si="2"/>
        <v>1.2200939010026327E-4</v>
      </c>
      <c r="N192" s="73">
        <f>K192/'סכום נכסי הקרן'!$C$41</f>
        <v>6.7177736753742274E-6</v>
      </c>
    </row>
    <row r="193" spans="1:14">
      <c r="A193" s="69" t="s">
        <v>1258</v>
      </c>
      <c r="B193" s="54" t="s">
        <v>1259</v>
      </c>
      <c r="C193" s="70" t="s">
        <v>1235</v>
      </c>
      <c r="D193" s="70" t="s">
        <v>1236</v>
      </c>
      <c r="E193" s="54" t="s">
        <v>710</v>
      </c>
      <c r="F193" s="70" t="s">
        <v>1260</v>
      </c>
      <c r="G193" s="70" t="s">
        <v>132</v>
      </c>
      <c r="H193" s="72">
        <v>3970.6833310000006</v>
      </c>
      <c r="I193" s="78">
        <v>1914</v>
      </c>
      <c r="J193" s="116" t="s">
        <v>3180</v>
      </c>
      <c r="K193" s="72">
        <v>275.64793395999999</v>
      </c>
      <c r="L193" s="73">
        <v>3.3690547782589773E-5</v>
      </c>
      <c r="M193" s="73">
        <f t="shared" si="2"/>
        <v>2.5451342197918359E-3</v>
      </c>
      <c r="N193" s="73">
        <f>K193/'סכום נכסי הקרן'!$C$41</f>
        <v>1.4013376878584057E-4</v>
      </c>
    </row>
    <row r="194" spans="1:14">
      <c r="A194" s="69" t="s">
        <v>1261</v>
      </c>
      <c r="B194" s="54" t="s">
        <v>1262</v>
      </c>
      <c r="C194" s="70" t="s">
        <v>1263</v>
      </c>
      <c r="D194" s="70" t="s">
        <v>1236</v>
      </c>
      <c r="E194" s="54" t="s">
        <v>1264</v>
      </c>
      <c r="F194" s="70" t="s">
        <v>1265</v>
      </c>
      <c r="G194" s="70" t="s">
        <v>132</v>
      </c>
      <c r="H194" s="72">
        <v>2101.2307040000001</v>
      </c>
      <c r="I194" s="78">
        <v>2722</v>
      </c>
      <c r="J194" s="116" t="s">
        <v>3180</v>
      </c>
      <c r="K194" s="72">
        <v>207.448077584</v>
      </c>
      <c r="L194" s="73">
        <v>5.4963585038216293E-5</v>
      </c>
      <c r="M194" s="73">
        <f t="shared" si="2"/>
        <v>1.9154259330152904E-3</v>
      </c>
      <c r="N194" s="73">
        <f>K194/'סכום נכסי הקרן'!$C$41</f>
        <v>1.0546235744122018E-4</v>
      </c>
    </row>
    <row r="195" spans="1:14">
      <c r="A195" s="69" t="s">
        <v>1266</v>
      </c>
      <c r="B195" s="54" t="s">
        <v>1267</v>
      </c>
      <c r="C195" s="70" t="s">
        <v>1235</v>
      </c>
      <c r="D195" s="70" t="s">
        <v>1236</v>
      </c>
      <c r="E195" s="54" t="s">
        <v>1268</v>
      </c>
      <c r="F195" s="70" t="s">
        <v>1269</v>
      </c>
      <c r="G195" s="70" t="s">
        <v>132</v>
      </c>
      <c r="H195" s="72">
        <v>1275.9007000000001</v>
      </c>
      <c r="I195" s="78">
        <v>3963</v>
      </c>
      <c r="J195" s="116" t="s">
        <v>3180</v>
      </c>
      <c r="K195" s="72">
        <v>183.39542757500001</v>
      </c>
      <c r="L195" s="73">
        <v>7.7678730432530633E-6</v>
      </c>
      <c r="M195" s="73">
        <f t="shared" si="2"/>
        <v>1.6933411100488113E-3</v>
      </c>
      <c r="N195" s="73">
        <f>K195/'סכום נכסי הקרן'!$C$41</f>
        <v>9.3234482388338173E-5</v>
      </c>
    </row>
    <row r="196" spans="1:14">
      <c r="A196" s="69" t="s">
        <v>1270</v>
      </c>
      <c r="B196" s="54" t="s">
        <v>1271</v>
      </c>
      <c r="C196" s="70" t="s">
        <v>1235</v>
      </c>
      <c r="D196" s="70" t="s">
        <v>1236</v>
      </c>
      <c r="E196" s="54" t="s">
        <v>1272</v>
      </c>
      <c r="F196" s="70" t="s">
        <v>1273</v>
      </c>
      <c r="G196" s="70" t="s">
        <v>132</v>
      </c>
      <c r="H196" s="72">
        <v>2189.4017720000002</v>
      </c>
      <c r="I196" s="78">
        <v>2224</v>
      </c>
      <c r="J196" s="116" t="s">
        <v>3180</v>
      </c>
      <c r="K196" s="72">
        <v>176.60695548500001</v>
      </c>
      <c r="L196" s="73">
        <v>2.6352591612915962E-5</v>
      </c>
      <c r="M196" s="73">
        <f t="shared" si="2"/>
        <v>1.6306612547415411E-3</v>
      </c>
      <c r="N196" s="73">
        <f>K196/'סכום נכסי הקרן'!$C$41</f>
        <v>8.9783362096585006E-5</v>
      </c>
    </row>
    <row r="197" spans="1:14">
      <c r="A197" s="69" t="s">
        <v>1274</v>
      </c>
      <c r="B197" s="54" t="s">
        <v>1275</v>
      </c>
      <c r="C197" s="70" t="s">
        <v>1235</v>
      </c>
      <c r="D197" s="70" t="s">
        <v>1236</v>
      </c>
      <c r="E197" s="54" t="s">
        <v>1276</v>
      </c>
      <c r="F197" s="70" t="s">
        <v>1238</v>
      </c>
      <c r="G197" s="70" t="s">
        <v>132</v>
      </c>
      <c r="H197" s="72">
        <v>14110.390375000001</v>
      </c>
      <c r="I197" s="78">
        <v>253</v>
      </c>
      <c r="J197" s="116" t="s">
        <v>3180</v>
      </c>
      <c r="K197" s="72">
        <v>129.48131630199998</v>
      </c>
      <c r="L197" s="73">
        <v>8.5574519908537138E-5</v>
      </c>
      <c r="M197" s="73">
        <f t="shared" si="2"/>
        <v>1.1955370904094356E-3</v>
      </c>
      <c r="N197" s="73">
        <f>K197/'סכום נכסי הקרן'!$C$41</f>
        <v>6.582565151162636E-5</v>
      </c>
    </row>
    <row r="198" spans="1:14">
      <c r="A198" s="69" t="s">
        <v>1277</v>
      </c>
      <c r="B198" s="54" t="s">
        <v>1278</v>
      </c>
      <c r="C198" s="70" t="s">
        <v>1235</v>
      </c>
      <c r="D198" s="70" t="s">
        <v>1236</v>
      </c>
      <c r="E198" s="54" t="s">
        <v>1279</v>
      </c>
      <c r="F198" s="70" t="s">
        <v>1252</v>
      </c>
      <c r="G198" s="70" t="s">
        <v>132</v>
      </c>
      <c r="H198" s="72">
        <v>1105.570391</v>
      </c>
      <c r="I198" s="78">
        <v>3461</v>
      </c>
      <c r="J198" s="116" t="s">
        <v>3180</v>
      </c>
      <c r="K198" s="72">
        <v>138.78277085500002</v>
      </c>
      <c r="L198" s="73">
        <v>1.0540582883911685E-5</v>
      </c>
      <c r="M198" s="73">
        <f t="shared" si="2"/>
        <v>1.2814200133705572E-3</v>
      </c>
      <c r="N198" s="73">
        <f>K198/'סכום נכסי הקרן'!$C$41</f>
        <v>7.0554320662077013E-5</v>
      </c>
    </row>
    <row r="199" spans="1:14">
      <c r="A199" s="69" t="s">
        <v>1280</v>
      </c>
      <c r="B199" s="54" t="s">
        <v>1281</v>
      </c>
      <c r="C199" s="70" t="s">
        <v>1235</v>
      </c>
      <c r="D199" s="70" t="s">
        <v>1236</v>
      </c>
      <c r="E199" s="54" t="s">
        <v>1282</v>
      </c>
      <c r="F199" s="70" t="s">
        <v>1283</v>
      </c>
      <c r="G199" s="70" t="s">
        <v>132</v>
      </c>
      <c r="H199" s="72">
        <v>2322.144143</v>
      </c>
      <c r="I199" s="78">
        <v>1916</v>
      </c>
      <c r="J199" s="116" t="s">
        <v>3180</v>
      </c>
      <c r="K199" s="72">
        <v>161.37350606500002</v>
      </c>
      <c r="L199" s="73">
        <v>4.6335594644025544E-5</v>
      </c>
      <c r="M199" s="73">
        <f t="shared" si="2"/>
        <v>1.4900065694430969E-3</v>
      </c>
      <c r="N199" s="73">
        <f>K199/'סכום נכסי הקרן'!$C$41</f>
        <v>8.2038988147666343E-5</v>
      </c>
    </row>
    <row r="200" spans="1:14">
      <c r="A200" s="69" t="s">
        <v>1284</v>
      </c>
      <c r="B200" s="54" t="s">
        <v>1285</v>
      </c>
      <c r="C200" s="70" t="s">
        <v>1235</v>
      </c>
      <c r="D200" s="70" t="s">
        <v>1236</v>
      </c>
      <c r="E200" s="54" t="s">
        <v>1286</v>
      </c>
      <c r="F200" s="70" t="s">
        <v>1287</v>
      </c>
      <c r="G200" s="70" t="s">
        <v>132</v>
      </c>
      <c r="H200" s="72">
        <v>930.62833499999988</v>
      </c>
      <c r="I200" s="78">
        <v>4332</v>
      </c>
      <c r="J200" s="116" t="s">
        <v>3180</v>
      </c>
      <c r="K200" s="72">
        <v>146.22185023099999</v>
      </c>
      <c r="L200" s="73">
        <v>9.8325245889625879E-6</v>
      </c>
      <c r="M200" s="73">
        <f t="shared" si="2"/>
        <v>1.3501071071267275E-3</v>
      </c>
      <c r="N200" s="73">
        <f>K200/'סכום נכסי הקרן'!$C$41</f>
        <v>7.433619638405202E-5</v>
      </c>
    </row>
    <row r="201" spans="1:14">
      <c r="A201" s="69" t="s">
        <v>1288</v>
      </c>
      <c r="B201" s="54" t="s">
        <v>1289</v>
      </c>
      <c r="C201" s="70" t="s">
        <v>1235</v>
      </c>
      <c r="D201" s="70" t="s">
        <v>1236</v>
      </c>
      <c r="E201" s="54" t="s">
        <v>1290</v>
      </c>
      <c r="F201" s="70" t="s">
        <v>1252</v>
      </c>
      <c r="G201" s="70" t="s">
        <v>132</v>
      </c>
      <c r="H201" s="72">
        <v>381.33116899999999</v>
      </c>
      <c r="I201" s="78">
        <v>18781</v>
      </c>
      <c r="J201" s="116" t="s">
        <v>3180</v>
      </c>
      <c r="K201" s="72">
        <v>259.757785657</v>
      </c>
      <c r="L201" s="73">
        <v>7.9880226113156116E-6</v>
      </c>
      <c r="M201" s="73">
        <f t="shared" ref="M201:M216" si="3">IFERROR(K201/$K$9,0)</f>
        <v>2.3984160506311659E-3</v>
      </c>
      <c r="N201" s="73">
        <f>K201/'סכום נכסי הקרן'!$C$41</f>
        <v>1.3205554256344324E-4</v>
      </c>
    </row>
    <row r="202" spans="1:14">
      <c r="A202" s="69" t="s">
        <v>1291</v>
      </c>
      <c r="B202" s="54" t="s">
        <v>1292</v>
      </c>
      <c r="C202" s="70" t="s">
        <v>1235</v>
      </c>
      <c r="D202" s="70" t="s">
        <v>1236</v>
      </c>
      <c r="E202" s="54" t="s">
        <v>828</v>
      </c>
      <c r="F202" s="70" t="s">
        <v>1252</v>
      </c>
      <c r="G202" s="70" t="s">
        <v>132</v>
      </c>
      <c r="H202" s="72">
        <v>2816.6481920000001</v>
      </c>
      <c r="I202" s="78">
        <v>19951</v>
      </c>
      <c r="J202" s="116" t="s">
        <v>3180</v>
      </c>
      <c r="K202" s="72">
        <v>2038.190766985</v>
      </c>
      <c r="L202" s="73">
        <v>4.4475423627635883E-5</v>
      </c>
      <c r="M202" s="73">
        <f t="shared" si="3"/>
        <v>1.8819183561412288E-2</v>
      </c>
      <c r="N202" s="73">
        <f>K202/'סכום נכסי הקרן'!$C$41</f>
        <v>1.0361744765464414E-3</v>
      </c>
    </row>
    <row r="203" spans="1:14">
      <c r="A203" s="69" t="s">
        <v>1293</v>
      </c>
      <c r="B203" s="54" t="s">
        <v>1294</v>
      </c>
      <c r="C203" s="70" t="s">
        <v>1235</v>
      </c>
      <c r="D203" s="70" t="s">
        <v>1236</v>
      </c>
      <c r="E203" s="54" t="s">
        <v>822</v>
      </c>
      <c r="F203" s="70" t="s">
        <v>1245</v>
      </c>
      <c r="G203" s="70" t="s">
        <v>132</v>
      </c>
      <c r="H203" s="72">
        <v>2606.5506890000001</v>
      </c>
      <c r="I203" s="78">
        <v>13739</v>
      </c>
      <c r="J203" s="116" t="s">
        <v>3180</v>
      </c>
      <c r="K203" s="72">
        <v>1298.8794747679999</v>
      </c>
      <c r="L203" s="73">
        <v>9.0080954090986803E-5</v>
      </c>
      <c r="M203" s="73">
        <f t="shared" si="3"/>
        <v>1.1992916294076051E-2</v>
      </c>
      <c r="N203" s="73">
        <f>K203/'סכום נכסי הקרן'!$C$41</f>
        <v>6.6032374479623672E-4</v>
      </c>
    </row>
    <row r="204" spans="1:14">
      <c r="A204" s="69" t="s">
        <v>1297</v>
      </c>
      <c r="B204" s="54" t="s">
        <v>1298</v>
      </c>
      <c r="C204" s="70" t="s">
        <v>1235</v>
      </c>
      <c r="D204" s="70" t="s">
        <v>1236</v>
      </c>
      <c r="E204" s="54" t="s">
        <v>996</v>
      </c>
      <c r="F204" s="70" t="s">
        <v>1299</v>
      </c>
      <c r="G204" s="70" t="s">
        <v>132</v>
      </c>
      <c r="H204" s="72">
        <v>5597.987537</v>
      </c>
      <c r="I204" s="78">
        <v>3087</v>
      </c>
      <c r="J204" s="116" t="s">
        <v>3180</v>
      </c>
      <c r="K204" s="72">
        <v>626.78141759200003</v>
      </c>
      <c r="L204" s="73">
        <v>1.190061324009309E-4</v>
      </c>
      <c r="M204" s="73">
        <f t="shared" si="3"/>
        <v>5.7872475636785506E-3</v>
      </c>
      <c r="N204" s="73">
        <f>K204/'סכום נכסי הקרן'!$C$41</f>
        <v>3.1864284629408624E-4</v>
      </c>
    </row>
    <row r="205" spans="1:14">
      <c r="A205" s="69" t="s">
        <v>1300</v>
      </c>
      <c r="B205" s="54" t="s">
        <v>1301</v>
      </c>
      <c r="C205" s="70" t="s">
        <v>1263</v>
      </c>
      <c r="D205" s="70" t="s">
        <v>1236</v>
      </c>
      <c r="E205" s="54" t="s">
        <v>1302</v>
      </c>
      <c r="F205" s="70" t="s">
        <v>1252</v>
      </c>
      <c r="G205" s="70" t="s">
        <v>132</v>
      </c>
      <c r="H205" s="72">
        <v>1798.3114240000002</v>
      </c>
      <c r="I205" s="78">
        <v>468</v>
      </c>
      <c r="J205" s="116" t="s">
        <v>3180</v>
      </c>
      <c r="K205" s="72">
        <v>30.525185490999998</v>
      </c>
      <c r="L205" s="73">
        <v>1.4708455722398642E-5</v>
      </c>
      <c r="M205" s="73">
        <f t="shared" si="3"/>
        <v>2.8184754749481001E-4</v>
      </c>
      <c r="N205" s="73">
        <f>K205/'סכום נכסי הקרן'!$C$41</f>
        <v>1.5518379638431914E-5</v>
      </c>
    </row>
    <row r="206" spans="1:14">
      <c r="A206" s="69" t="s">
        <v>1303</v>
      </c>
      <c r="B206" s="54" t="s">
        <v>1304</v>
      </c>
      <c r="C206" s="70" t="s">
        <v>1263</v>
      </c>
      <c r="D206" s="70" t="s">
        <v>1236</v>
      </c>
      <c r="E206" s="54" t="s">
        <v>1305</v>
      </c>
      <c r="F206" s="70" t="s">
        <v>1252</v>
      </c>
      <c r="G206" s="70" t="s">
        <v>132</v>
      </c>
      <c r="H206" s="72">
        <v>3864.104229</v>
      </c>
      <c r="I206" s="78">
        <v>533</v>
      </c>
      <c r="J206" s="116" t="s">
        <v>3180</v>
      </c>
      <c r="K206" s="72">
        <v>74.700515170000003</v>
      </c>
      <c r="L206" s="73">
        <v>4.9367767593551312E-5</v>
      </c>
      <c r="M206" s="73">
        <f t="shared" si="3"/>
        <v>6.8973068168483136E-4</v>
      </c>
      <c r="N206" s="73">
        <f>K206/'סכום נכסי הקרן'!$C$41</f>
        <v>3.7976213246477683E-5</v>
      </c>
    </row>
    <row r="207" spans="1:14">
      <c r="A207" s="69" t="s">
        <v>1306</v>
      </c>
      <c r="B207" s="54" t="s">
        <v>1307</v>
      </c>
      <c r="C207" s="70" t="s">
        <v>1235</v>
      </c>
      <c r="D207" s="70" t="s">
        <v>1236</v>
      </c>
      <c r="E207" s="54" t="s">
        <v>1308</v>
      </c>
      <c r="F207" s="70" t="s">
        <v>1309</v>
      </c>
      <c r="G207" s="70" t="s">
        <v>132</v>
      </c>
      <c r="H207" s="72">
        <v>2988.9873140000004</v>
      </c>
      <c r="I207" s="78">
        <v>110.5</v>
      </c>
      <c r="J207" s="116" t="s">
        <v>3180</v>
      </c>
      <c r="K207" s="72">
        <v>11.979367974000001</v>
      </c>
      <c r="L207" s="73">
        <v>1.074945068958972E-4</v>
      </c>
      <c r="M207" s="73">
        <f t="shared" si="3"/>
        <v>1.1060884412988255E-4</v>
      </c>
      <c r="N207" s="73">
        <f>K207/'סכום נכסי הקרן'!$C$41</f>
        <v>6.0900655330600891E-6</v>
      </c>
    </row>
    <row r="208" spans="1:14">
      <c r="A208" s="69" t="s">
        <v>1310</v>
      </c>
      <c r="B208" s="54" t="s">
        <v>1311</v>
      </c>
      <c r="C208" s="70" t="s">
        <v>1235</v>
      </c>
      <c r="D208" s="70" t="s">
        <v>1236</v>
      </c>
      <c r="E208" s="54" t="s">
        <v>1312</v>
      </c>
      <c r="F208" s="70" t="s">
        <v>1238</v>
      </c>
      <c r="G208" s="70" t="s">
        <v>132</v>
      </c>
      <c r="H208" s="72">
        <v>2504.5151559999999</v>
      </c>
      <c r="I208" s="78">
        <v>1428</v>
      </c>
      <c r="J208" s="116" t="s">
        <v>3180</v>
      </c>
      <c r="K208" s="72">
        <v>129.717756017</v>
      </c>
      <c r="L208" s="73">
        <v>3.6210730224824693E-5</v>
      </c>
      <c r="M208" s="73">
        <f t="shared" si="3"/>
        <v>1.1977202042130447E-3</v>
      </c>
      <c r="N208" s="73">
        <f>K208/'סכום נכסי הקרן'!$C$41</f>
        <v>6.5945852624247104E-5</v>
      </c>
    </row>
    <row r="209" spans="1:14">
      <c r="A209" s="69" t="s">
        <v>1313</v>
      </c>
      <c r="B209" s="54" t="s">
        <v>1314</v>
      </c>
      <c r="C209" s="70" t="s">
        <v>1235</v>
      </c>
      <c r="D209" s="70" t="s">
        <v>1236</v>
      </c>
      <c r="E209" s="54">
        <v>513870683</v>
      </c>
      <c r="F209" s="70" t="s">
        <v>1299</v>
      </c>
      <c r="G209" s="70" t="s">
        <v>132</v>
      </c>
      <c r="H209" s="72">
        <v>9844.9739819999995</v>
      </c>
      <c r="I209" s="78">
        <v>433</v>
      </c>
      <c r="J209" s="116" t="s">
        <v>3180</v>
      </c>
      <c r="K209" s="72">
        <v>154.614430336</v>
      </c>
      <c r="L209" s="73">
        <v>3.3010295356584219E-5</v>
      </c>
      <c r="M209" s="73">
        <f t="shared" si="3"/>
        <v>1.4275981389321006E-3</v>
      </c>
      <c r="N209" s="73">
        <f>K209/'סכום נכסי הקרן'!$C$41</f>
        <v>7.8602812364280558E-5</v>
      </c>
    </row>
    <row r="210" spans="1:14">
      <c r="A210" s="69" t="s">
        <v>1315</v>
      </c>
      <c r="B210" s="54" t="s">
        <v>1316</v>
      </c>
      <c r="C210" s="70" t="s">
        <v>1263</v>
      </c>
      <c r="D210" s="70" t="s">
        <v>1236</v>
      </c>
      <c r="E210" s="54" t="s">
        <v>809</v>
      </c>
      <c r="F210" s="70" t="s">
        <v>1309</v>
      </c>
      <c r="G210" s="70" t="s">
        <v>132</v>
      </c>
      <c r="H210" s="72">
        <v>70327.451789999992</v>
      </c>
      <c r="I210" s="78">
        <v>1044</v>
      </c>
      <c r="J210" s="116" t="s">
        <v>3180</v>
      </c>
      <c r="K210" s="72">
        <v>2663.0108501760001</v>
      </c>
      <c r="L210" s="73">
        <v>6.2737964779580478E-5</v>
      </c>
      <c r="M210" s="73">
        <f t="shared" si="3"/>
        <v>2.4588321577782696E-2</v>
      </c>
      <c r="N210" s="73">
        <f>K210/'סכום נכסי הקרן'!$C$41</f>
        <v>1.353820220567665E-3</v>
      </c>
    </row>
    <row r="211" spans="1:14">
      <c r="A211" s="69" t="s">
        <v>1317</v>
      </c>
      <c r="B211" s="54" t="s">
        <v>1318</v>
      </c>
      <c r="C211" s="70" t="s">
        <v>1235</v>
      </c>
      <c r="D211" s="70" t="s">
        <v>1236</v>
      </c>
      <c r="E211" s="54" t="s">
        <v>805</v>
      </c>
      <c r="F211" s="70" t="s">
        <v>1245</v>
      </c>
      <c r="G211" s="70" t="s">
        <v>132</v>
      </c>
      <c r="H211" s="72">
        <v>4246.0368239999998</v>
      </c>
      <c r="I211" s="78">
        <v>3052</v>
      </c>
      <c r="J211" s="116" t="s">
        <v>3180</v>
      </c>
      <c r="K211" s="72">
        <v>470.01946217599999</v>
      </c>
      <c r="L211" s="73">
        <v>3.8435452959876252E-5</v>
      </c>
      <c r="M211" s="73">
        <f t="shared" si="3"/>
        <v>4.339820726992588E-3</v>
      </c>
      <c r="N211" s="73">
        <f>K211/'סכום נכסי הקרן'!$C$41</f>
        <v>2.3894827612593191E-4</v>
      </c>
    </row>
    <row r="212" spans="1:14">
      <c r="A212" s="69" t="s">
        <v>1319</v>
      </c>
      <c r="B212" s="54" t="s">
        <v>1320</v>
      </c>
      <c r="C212" s="70" t="s">
        <v>1235</v>
      </c>
      <c r="D212" s="70" t="s">
        <v>1236</v>
      </c>
      <c r="E212" s="54" t="s">
        <v>1321</v>
      </c>
      <c r="F212" s="70" t="s">
        <v>1309</v>
      </c>
      <c r="G212" s="70" t="s">
        <v>132</v>
      </c>
      <c r="H212" s="72">
        <v>1578.5667470000001</v>
      </c>
      <c r="I212" s="78">
        <v>1500</v>
      </c>
      <c r="J212" s="116" t="s">
        <v>3180</v>
      </c>
      <c r="K212" s="72">
        <v>85.88192389000001</v>
      </c>
      <c r="L212" s="73">
        <v>5.1142045666603602E-5</v>
      </c>
      <c r="M212" s="73">
        <f t="shared" si="3"/>
        <v>7.929717455662697E-4</v>
      </c>
      <c r="N212" s="73">
        <f>K212/'סכום נכסי הקרן'!$C$41</f>
        <v>4.3660612624184745E-5</v>
      </c>
    </row>
    <row r="213" spans="1:14">
      <c r="A213" s="69" t="s">
        <v>1322</v>
      </c>
      <c r="B213" s="54" t="s">
        <v>1323</v>
      </c>
      <c r="C213" s="70" t="s">
        <v>1235</v>
      </c>
      <c r="D213" s="70" t="s">
        <v>1236</v>
      </c>
      <c r="E213" s="54" t="s">
        <v>1324</v>
      </c>
      <c r="F213" s="70" t="s">
        <v>1252</v>
      </c>
      <c r="G213" s="70" t="s">
        <v>132</v>
      </c>
      <c r="H213" s="72">
        <v>650.207762</v>
      </c>
      <c r="I213" s="78">
        <v>12302</v>
      </c>
      <c r="J213" s="116" t="s">
        <v>3180</v>
      </c>
      <c r="K213" s="72">
        <v>290.11850326199999</v>
      </c>
      <c r="L213" s="73">
        <v>1.1375006752845572E-5</v>
      </c>
      <c r="M213" s="73">
        <f t="shared" si="3"/>
        <v>2.6787450202839375E-3</v>
      </c>
      <c r="N213" s="73">
        <f>K213/'סכום נכסי הקרן'!$C$41</f>
        <v>1.474903100942917E-4</v>
      </c>
    </row>
    <row r="214" spans="1:14">
      <c r="A214" s="69" t="s">
        <v>1325</v>
      </c>
      <c r="B214" s="54" t="s">
        <v>1326</v>
      </c>
      <c r="C214" s="70" t="s">
        <v>1263</v>
      </c>
      <c r="D214" s="70" t="s">
        <v>1236</v>
      </c>
      <c r="E214" s="54" t="s">
        <v>1327</v>
      </c>
      <c r="F214" s="70" t="s">
        <v>1328</v>
      </c>
      <c r="G214" s="70" t="s">
        <v>132</v>
      </c>
      <c r="H214" s="72">
        <v>413.93724999999989</v>
      </c>
      <c r="I214" s="78">
        <v>987</v>
      </c>
      <c r="J214" s="116" t="s">
        <v>3180</v>
      </c>
      <c r="K214" s="72">
        <v>14.818328505</v>
      </c>
      <c r="L214" s="73">
        <v>3.4432140204972985E-6</v>
      </c>
      <c r="M214" s="73">
        <f t="shared" si="3"/>
        <v>1.3682175816222576E-4</v>
      </c>
      <c r="N214" s="73">
        <f>K214/'סכום נכסי הקרן'!$C$41</f>
        <v>7.5333349707371075E-6</v>
      </c>
    </row>
    <row r="215" spans="1:14">
      <c r="A215" s="117" t="s">
        <v>3180</v>
      </c>
      <c r="B215" s="116" t="s">
        <v>3180</v>
      </c>
      <c r="C215" s="116" t="s">
        <v>3180</v>
      </c>
      <c r="D215" s="116" t="s">
        <v>3180</v>
      </c>
      <c r="E215" s="116" t="s">
        <v>3180</v>
      </c>
      <c r="F215" s="116" t="s">
        <v>3180</v>
      </c>
      <c r="G215" s="116" t="s">
        <v>3180</v>
      </c>
      <c r="H215" s="116" t="s">
        <v>3180</v>
      </c>
      <c r="I215" s="116" t="s">
        <v>3180</v>
      </c>
      <c r="J215" s="116" t="s">
        <v>3180</v>
      </c>
      <c r="K215" s="116" t="s">
        <v>3180</v>
      </c>
      <c r="L215" s="116" t="s">
        <v>3180</v>
      </c>
      <c r="M215" s="116" t="s">
        <v>3180</v>
      </c>
      <c r="N215" s="116" t="s">
        <v>3180</v>
      </c>
    </row>
    <row r="216" spans="1:14">
      <c r="A216" s="68" t="s">
        <v>65</v>
      </c>
      <c r="B216" s="115" t="s">
        <v>3180</v>
      </c>
      <c r="C216" s="115" t="s">
        <v>3180</v>
      </c>
      <c r="D216" s="115" t="s">
        <v>3180</v>
      </c>
      <c r="E216" s="115" t="s">
        <v>3180</v>
      </c>
      <c r="F216" s="115" t="s">
        <v>3180</v>
      </c>
      <c r="G216" s="115" t="s">
        <v>3180</v>
      </c>
      <c r="H216" s="115" t="s">
        <v>3180</v>
      </c>
      <c r="I216" s="115" t="s">
        <v>3180</v>
      </c>
      <c r="J216" s="66">
        <v>10.541501189999998</v>
      </c>
      <c r="K216" s="66">
        <f>SUM(K217:K258)</f>
        <v>17515.876487232996</v>
      </c>
      <c r="L216" s="115" t="s">
        <v>3180</v>
      </c>
      <c r="M216" s="67">
        <f t="shared" si="3"/>
        <v>0.16172897070860351</v>
      </c>
      <c r="N216" s="67">
        <f>K216/'סכום נכסי הקרן'!$C$41</f>
        <v>8.9047131624771705E-3</v>
      </c>
    </row>
    <row r="217" spans="1:14">
      <c r="A217" s="69" t="s">
        <v>1329</v>
      </c>
      <c r="B217" s="54" t="s">
        <v>1330</v>
      </c>
      <c r="C217" s="70" t="s">
        <v>1235</v>
      </c>
      <c r="D217" s="70" t="s">
        <v>1236</v>
      </c>
      <c r="E217" s="116" t="s">
        <v>3180</v>
      </c>
      <c r="F217" s="70" t="s">
        <v>3059</v>
      </c>
      <c r="G217" s="70" t="s">
        <v>132</v>
      </c>
      <c r="H217" s="72">
        <v>182.016054</v>
      </c>
      <c r="I217" s="78">
        <v>59660</v>
      </c>
      <c r="J217" s="116" t="s">
        <v>3180</v>
      </c>
      <c r="K217" s="72">
        <v>393.85875113999998</v>
      </c>
      <c r="L217" s="73">
        <v>3.997716977816824E-7</v>
      </c>
      <c r="M217" s="73">
        <f t="shared" ref="M217:M258" si="4">IFERROR(K217/$K$9,0)</f>
        <v>3.6366076498014132E-3</v>
      </c>
      <c r="N217" s="73">
        <f>K217/'סכום נכסי הקרן'!$C$41</f>
        <v>2.0022972918252261E-4</v>
      </c>
    </row>
    <row r="218" spans="1:14">
      <c r="A218" s="69" t="s">
        <v>1331</v>
      </c>
      <c r="B218" s="54" t="s">
        <v>1332</v>
      </c>
      <c r="C218" s="70" t="s">
        <v>1263</v>
      </c>
      <c r="D218" s="70" t="s">
        <v>1236</v>
      </c>
      <c r="E218" s="116" t="s">
        <v>3180</v>
      </c>
      <c r="F218" s="70" t="s">
        <v>3060</v>
      </c>
      <c r="G218" s="70" t="s">
        <v>132</v>
      </c>
      <c r="H218" s="72">
        <v>876.9864419999999</v>
      </c>
      <c r="I218" s="78">
        <v>12141</v>
      </c>
      <c r="J218" s="116" t="s">
        <v>3180</v>
      </c>
      <c r="K218" s="72">
        <v>386.18454906899996</v>
      </c>
      <c r="L218" s="73">
        <v>1.1711901440301692E-5</v>
      </c>
      <c r="M218" s="73">
        <f t="shared" si="4"/>
        <v>3.5657496026544541E-3</v>
      </c>
      <c r="N218" s="73">
        <f>K218/'סכום נכסי הקרן'!$C$41</f>
        <v>1.9632832189394345E-4</v>
      </c>
    </row>
    <row r="219" spans="1:14">
      <c r="A219" s="69" t="s">
        <v>1333</v>
      </c>
      <c r="B219" s="54" t="s">
        <v>1334</v>
      </c>
      <c r="C219" s="70" t="s">
        <v>1235</v>
      </c>
      <c r="D219" s="70" t="s">
        <v>1236</v>
      </c>
      <c r="E219" s="116" t="s">
        <v>3180</v>
      </c>
      <c r="F219" s="70" t="s">
        <v>2925</v>
      </c>
      <c r="G219" s="70" t="s">
        <v>132</v>
      </c>
      <c r="H219" s="72">
        <v>225.666414</v>
      </c>
      <c r="I219" s="78">
        <v>170</v>
      </c>
      <c r="J219" s="116" t="s">
        <v>3180</v>
      </c>
      <c r="K219" s="72">
        <v>1.391436552</v>
      </c>
      <c r="L219" s="73">
        <v>8.27250126222992E-6</v>
      </c>
      <c r="M219" s="73">
        <f t="shared" si="4"/>
        <v>1.284752159135814E-5</v>
      </c>
      <c r="N219" s="73">
        <f>K219/'סכום נכסי הקרן'!$C$41</f>
        <v>7.073778687796381E-7</v>
      </c>
    </row>
    <row r="220" spans="1:14">
      <c r="A220" s="69" t="s">
        <v>1335</v>
      </c>
      <c r="B220" s="54" t="s">
        <v>1336</v>
      </c>
      <c r="C220" s="70" t="s">
        <v>1263</v>
      </c>
      <c r="D220" s="70" t="s">
        <v>1236</v>
      </c>
      <c r="E220" s="116" t="s">
        <v>3180</v>
      </c>
      <c r="F220" s="70" t="s">
        <v>3061</v>
      </c>
      <c r="G220" s="70" t="s">
        <v>132</v>
      </c>
      <c r="H220" s="72">
        <v>1130.70579</v>
      </c>
      <c r="I220" s="78">
        <v>7751</v>
      </c>
      <c r="J220" s="72">
        <v>4.1010699009999998</v>
      </c>
      <c r="K220" s="72">
        <v>321.97499787499999</v>
      </c>
      <c r="L220" s="73">
        <v>4.4456045454465247E-7</v>
      </c>
      <c r="M220" s="73">
        <f t="shared" si="4"/>
        <v>2.9728849160465015E-3</v>
      </c>
      <c r="N220" s="73">
        <f>K220/'סכום נכסי הקרן'!$C$41</f>
        <v>1.6368550004653465E-4</v>
      </c>
    </row>
    <row r="221" spans="1:14">
      <c r="A221" s="69" t="s">
        <v>1337</v>
      </c>
      <c r="B221" s="54" t="s">
        <v>1338</v>
      </c>
      <c r="C221" s="70" t="s">
        <v>1235</v>
      </c>
      <c r="D221" s="70" t="s">
        <v>1236</v>
      </c>
      <c r="E221" s="116" t="s">
        <v>3180</v>
      </c>
      <c r="F221" s="70" t="s">
        <v>1299</v>
      </c>
      <c r="G221" s="70" t="s">
        <v>132</v>
      </c>
      <c r="H221" s="72">
        <v>2502.3710510000001</v>
      </c>
      <c r="I221" s="78">
        <v>14093</v>
      </c>
      <c r="J221" s="116" t="s">
        <v>3180</v>
      </c>
      <c r="K221" s="72">
        <v>1279.0947451720001</v>
      </c>
      <c r="L221" s="73">
        <v>4.3709538008733628E-7</v>
      </c>
      <c r="M221" s="73">
        <f t="shared" si="4"/>
        <v>1.1810238370099974E-2</v>
      </c>
      <c r="N221" s="73">
        <f>K221/'סכום נכסי הקרן'!$C$41</f>
        <v>6.5026559314290873E-4</v>
      </c>
    </row>
    <row r="222" spans="1:14">
      <c r="A222" s="69" t="s">
        <v>1339</v>
      </c>
      <c r="B222" s="54" t="s">
        <v>1340</v>
      </c>
      <c r="C222" s="70" t="s">
        <v>1235</v>
      </c>
      <c r="D222" s="70" t="s">
        <v>1236</v>
      </c>
      <c r="E222" s="116" t="s">
        <v>3180</v>
      </c>
      <c r="F222" s="70" t="s">
        <v>3061</v>
      </c>
      <c r="G222" s="70" t="s">
        <v>132</v>
      </c>
      <c r="H222" s="72">
        <v>3287.320248</v>
      </c>
      <c r="I222" s="78">
        <v>15194</v>
      </c>
      <c r="J222" s="116" t="s">
        <v>3180</v>
      </c>
      <c r="K222" s="72">
        <v>1811.5974153709999</v>
      </c>
      <c r="L222" s="73">
        <v>3.1810630137416935E-7</v>
      </c>
      <c r="M222" s="73">
        <f t="shared" si="4"/>
        <v>1.6726983975930167E-2</v>
      </c>
      <c r="N222" s="73">
        <f>K222/'סכום נכסי הקרן'!$C$41</f>
        <v>9.2097905357587501E-4</v>
      </c>
    </row>
    <row r="223" spans="1:14">
      <c r="A223" s="69" t="s">
        <v>1341</v>
      </c>
      <c r="B223" s="54" t="s">
        <v>1342</v>
      </c>
      <c r="C223" s="70" t="s">
        <v>1263</v>
      </c>
      <c r="D223" s="70" t="s">
        <v>1236</v>
      </c>
      <c r="E223" s="116" t="s">
        <v>3180</v>
      </c>
      <c r="F223" s="70" t="s">
        <v>3062</v>
      </c>
      <c r="G223" s="70" t="s">
        <v>132</v>
      </c>
      <c r="H223" s="72">
        <v>358.51646999999997</v>
      </c>
      <c r="I223" s="78">
        <v>21588</v>
      </c>
      <c r="J223" s="72">
        <v>2.210576702</v>
      </c>
      <c r="K223" s="72">
        <v>282.92781111899995</v>
      </c>
      <c r="L223" s="73">
        <v>7.6907614095656122E-7</v>
      </c>
      <c r="M223" s="73">
        <f t="shared" si="4"/>
        <v>2.6123513550958158E-3</v>
      </c>
      <c r="N223" s="73">
        <f>K223/'סכום נכסי הקרן'!$C$41</f>
        <v>1.4383470935859546E-4</v>
      </c>
    </row>
    <row r="224" spans="1:14">
      <c r="A224" s="69" t="s">
        <v>1343</v>
      </c>
      <c r="B224" s="54" t="s">
        <v>1344</v>
      </c>
      <c r="C224" s="70" t="s">
        <v>1235</v>
      </c>
      <c r="D224" s="70" t="s">
        <v>1236</v>
      </c>
      <c r="E224" s="116" t="s">
        <v>3180</v>
      </c>
      <c r="F224" s="70" t="s">
        <v>1245</v>
      </c>
      <c r="G224" s="70" t="s">
        <v>132</v>
      </c>
      <c r="H224" s="72">
        <v>339.21173699999997</v>
      </c>
      <c r="I224" s="78">
        <v>16207</v>
      </c>
      <c r="J224" s="116" t="s">
        <v>3180</v>
      </c>
      <c r="K224" s="72">
        <v>199.398119624</v>
      </c>
      <c r="L224" s="73">
        <v>4.0816407599239532E-7</v>
      </c>
      <c r="M224" s="73">
        <f t="shared" si="4"/>
        <v>1.8410984269914114E-3</v>
      </c>
      <c r="N224" s="73">
        <f>K224/'סכום נכסי הקרן'!$C$41</f>
        <v>1.013699235481148E-4</v>
      </c>
    </row>
    <row r="225" spans="1:14">
      <c r="A225" s="69" t="s">
        <v>1345</v>
      </c>
      <c r="B225" s="54" t="s">
        <v>1346</v>
      </c>
      <c r="C225" s="70" t="s">
        <v>27</v>
      </c>
      <c r="D225" s="70" t="s">
        <v>1236</v>
      </c>
      <c r="E225" s="116" t="s">
        <v>3180</v>
      </c>
      <c r="F225" s="70" t="s">
        <v>3062</v>
      </c>
      <c r="G225" s="70" t="s">
        <v>134</v>
      </c>
      <c r="H225" s="72">
        <v>55438.126472999997</v>
      </c>
      <c r="I225" s="78">
        <v>247.5</v>
      </c>
      <c r="J225" s="116" t="s">
        <v>3180</v>
      </c>
      <c r="K225" s="72">
        <v>550.42908073800004</v>
      </c>
      <c r="L225" s="73">
        <v>3.6068446841994031E-5</v>
      </c>
      <c r="M225" s="73">
        <f t="shared" si="4"/>
        <v>5.0822651518880524E-3</v>
      </c>
      <c r="N225" s="73">
        <f>K225/'סכום נכסי הקרן'!$C$41</f>
        <v>2.7982688070622269E-4</v>
      </c>
    </row>
    <row r="226" spans="1:14">
      <c r="A226" s="69" t="s">
        <v>1347</v>
      </c>
      <c r="B226" s="54" t="s">
        <v>1348</v>
      </c>
      <c r="C226" s="70" t="s">
        <v>27</v>
      </c>
      <c r="D226" s="70" t="s">
        <v>1236</v>
      </c>
      <c r="E226" s="116" t="s">
        <v>3180</v>
      </c>
      <c r="F226" s="70" t="s">
        <v>1245</v>
      </c>
      <c r="G226" s="70" t="s">
        <v>134</v>
      </c>
      <c r="H226" s="72">
        <v>209.594244</v>
      </c>
      <c r="I226" s="78">
        <v>68170</v>
      </c>
      <c r="J226" s="116" t="s">
        <v>3180</v>
      </c>
      <c r="K226" s="72">
        <v>573.17899713499992</v>
      </c>
      <c r="L226" s="73">
        <v>5.1990643322329263E-7</v>
      </c>
      <c r="M226" s="73">
        <f t="shared" si="4"/>
        <v>5.2923214722369293E-3</v>
      </c>
      <c r="N226" s="73">
        <f>K226/'סכום נכסי הקרן'!$C$41</f>
        <v>2.9139247264981042E-4</v>
      </c>
    </row>
    <row r="227" spans="1:14">
      <c r="A227" s="69" t="s">
        <v>1349</v>
      </c>
      <c r="B227" s="54" t="s">
        <v>1350</v>
      </c>
      <c r="C227" s="70" t="s">
        <v>1263</v>
      </c>
      <c r="D227" s="70" t="s">
        <v>1236</v>
      </c>
      <c r="E227" s="116" t="s">
        <v>3180</v>
      </c>
      <c r="F227" s="70" t="s">
        <v>1351</v>
      </c>
      <c r="G227" s="70" t="s">
        <v>132</v>
      </c>
      <c r="H227" s="72">
        <v>2730.2408100000002</v>
      </c>
      <c r="I227" s="78">
        <v>3367</v>
      </c>
      <c r="J227" s="116" t="s">
        <v>3180</v>
      </c>
      <c r="K227" s="72">
        <v>333.41998368000003</v>
      </c>
      <c r="L227" s="73">
        <v>3.4500041259547257E-7</v>
      </c>
      <c r="M227" s="73">
        <f t="shared" si="4"/>
        <v>3.0785596606341553E-3</v>
      </c>
      <c r="N227" s="73">
        <f>K227/'סכום נכסי הקרן'!$C$41</f>
        <v>1.6950389662043327E-4</v>
      </c>
    </row>
    <row r="228" spans="1:14">
      <c r="A228" s="69" t="s">
        <v>1352</v>
      </c>
      <c r="B228" s="54" t="s">
        <v>1353</v>
      </c>
      <c r="C228" s="70" t="s">
        <v>1263</v>
      </c>
      <c r="D228" s="70" t="s">
        <v>1236</v>
      </c>
      <c r="E228" s="116" t="s">
        <v>3180</v>
      </c>
      <c r="F228" s="70" t="s">
        <v>2925</v>
      </c>
      <c r="G228" s="70" t="s">
        <v>132</v>
      </c>
      <c r="H228" s="72">
        <v>0.19304800000000003</v>
      </c>
      <c r="I228" s="78">
        <v>54262500</v>
      </c>
      <c r="J228" s="116" t="s">
        <v>3180</v>
      </c>
      <c r="K228" s="72">
        <v>379.93661908999997</v>
      </c>
      <c r="L228" s="73">
        <v>3.3765824888145723E-7</v>
      </c>
      <c r="M228" s="73">
        <f t="shared" si="4"/>
        <v>3.508060723351177E-3</v>
      </c>
      <c r="N228" s="73">
        <f>K228/'סכום נכסי הקרן'!$C$41</f>
        <v>1.9315200214980793E-4</v>
      </c>
    </row>
    <row r="229" spans="1:14">
      <c r="A229" s="69" t="s">
        <v>1354</v>
      </c>
      <c r="B229" s="54" t="s">
        <v>1355</v>
      </c>
      <c r="C229" s="70" t="s">
        <v>1235</v>
      </c>
      <c r="D229" s="70" t="s">
        <v>1236</v>
      </c>
      <c r="E229" s="116" t="s">
        <v>3180</v>
      </c>
      <c r="F229" s="70" t="s">
        <v>3059</v>
      </c>
      <c r="G229" s="70" t="s">
        <v>132</v>
      </c>
      <c r="H229" s="72">
        <v>512.95433400000002</v>
      </c>
      <c r="I229" s="78">
        <v>12138</v>
      </c>
      <c r="J229" s="116" t="s">
        <v>3180</v>
      </c>
      <c r="K229" s="72">
        <v>225.82571414</v>
      </c>
      <c r="L229" s="73">
        <v>1.6976045260087447E-6</v>
      </c>
      <c r="M229" s="73">
        <f t="shared" si="4"/>
        <v>2.0851117746815673E-3</v>
      </c>
      <c r="N229" s="73">
        <f>K229/'סכום נכסי הקרן'!$C$41</f>
        <v>1.1480517178766265E-4</v>
      </c>
    </row>
    <row r="230" spans="1:14">
      <c r="A230" s="69" t="s">
        <v>1356</v>
      </c>
      <c r="B230" s="54" t="s">
        <v>1357</v>
      </c>
      <c r="C230" s="70" t="s">
        <v>1263</v>
      </c>
      <c r="D230" s="70" t="s">
        <v>1236</v>
      </c>
      <c r="E230" s="116" t="s">
        <v>3180</v>
      </c>
      <c r="F230" s="70" t="s">
        <v>3062</v>
      </c>
      <c r="G230" s="70" t="s">
        <v>132</v>
      </c>
      <c r="H230" s="72">
        <v>344.72737500000005</v>
      </c>
      <c r="I230" s="78">
        <v>13458</v>
      </c>
      <c r="J230" s="72">
        <v>1.525397951</v>
      </c>
      <c r="K230" s="72">
        <v>169.79429648400003</v>
      </c>
      <c r="L230" s="73">
        <v>1.138292549363022E-6</v>
      </c>
      <c r="M230" s="73">
        <f t="shared" si="4"/>
        <v>1.567758074942145E-3</v>
      </c>
      <c r="N230" s="73">
        <f>K230/'סכום נכסי הקרן'!$C$41</f>
        <v>8.6319945674238649E-5</v>
      </c>
    </row>
    <row r="231" spans="1:14">
      <c r="A231" s="69" t="s">
        <v>1358</v>
      </c>
      <c r="B231" s="54" t="s">
        <v>1359</v>
      </c>
      <c r="C231" s="70" t="s">
        <v>1263</v>
      </c>
      <c r="D231" s="70" t="s">
        <v>1236</v>
      </c>
      <c r="E231" s="116" t="s">
        <v>3180</v>
      </c>
      <c r="F231" s="70" t="s">
        <v>1360</v>
      </c>
      <c r="G231" s="70" t="s">
        <v>132</v>
      </c>
      <c r="H231" s="72">
        <v>124.101855</v>
      </c>
      <c r="I231" s="78">
        <v>41223</v>
      </c>
      <c r="J231" s="116" t="s">
        <v>3180</v>
      </c>
      <c r="K231" s="72">
        <v>185.55190737899994</v>
      </c>
      <c r="L231" s="73">
        <v>3.5578657573956559E-6</v>
      </c>
      <c r="M231" s="73">
        <f t="shared" si="4"/>
        <v>1.7132524892657754E-3</v>
      </c>
      <c r="N231" s="73">
        <f>K231/'סכום נכסי הקרן'!$C$41</f>
        <v>9.4330792590644686E-5</v>
      </c>
    </row>
    <row r="232" spans="1:14">
      <c r="A232" s="69" t="s">
        <v>1361</v>
      </c>
      <c r="B232" s="54" t="s">
        <v>1362</v>
      </c>
      <c r="C232" s="70" t="s">
        <v>1263</v>
      </c>
      <c r="D232" s="70" t="s">
        <v>1236</v>
      </c>
      <c r="E232" s="116" t="s">
        <v>3180</v>
      </c>
      <c r="F232" s="70" t="s">
        <v>3059</v>
      </c>
      <c r="G232" s="70" t="s">
        <v>132</v>
      </c>
      <c r="H232" s="72">
        <v>923.86936500000002</v>
      </c>
      <c r="I232" s="78">
        <v>5469</v>
      </c>
      <c r="J232" s="116" t="s">
        <v>3180</v>
      </c>
      <c r="K232" s="72">
        <v>183.25930928</v>
      </c>
      <c r="L232" s="73">
        <v>3.1382020434744428E-6</v>
      </c>
      <c r="M232" s="73">
        <f t="shared" si="4"/>
        <v>1.6920842918838163E-3</v>
      </c>
      <c r="N232" s="73">
        <f>K232/'סכום נכסי הקרן'!$C$41</f>
        <v>9.3165282632675124E-5</v>
      </c>
    </row>
    <row r="233" spans="1:14">
      <c r="A233" s="69" t="s">
        <v>1363</v>
      </c>
      <c r="B233" s="54" t="s">
        <v>1364</v>
      </c>
      <c r="C233" s="70" t="s">
        <v>27</v>
      </c>
      <c r="D233" s="70" t="s">
        <v>1236</v>
      </c>
      <c r="E233" s="116" t="s">
        <v>3180</v>
      </c>
      <c r="F233" s="70" t="s">
        <v>3060</v>
      </c>
      <c r="G233" s="70" t="s">
        <v>134</v>
      </c>
      <c r="H233" s="72">
        <v>841.13479499999983</v>
      </c>
      <c r="I233" s="78">
        <v>9702</v>
      </c>
      <c r="J233" s="116" t="s">
        <v>3180</v>
      </c>
      <c r="K233" s="72">
        <v>327.374231259</v>
      </c>
      <c r="L233" s="73">
        <v>8.5830081122448955E-6</v>
      </c>
      <c r="M233" s="73">
        <f t="shared" si="4"/>
        <v>3.0227375430872507E-3</v>
      </c>
      <c r="N233" s="73">
        <f>K233/'סכום נכסי הקרן'!$C$41</f>
        <v>1.6643035980943801E-4</v>
      </c>
    </row>
    <row r="234" spans="1:14">
      <c r="A234" s="69" t="s">
        <v>1256</v>
      </c>
      <c r="B234" s="54" t="s">
        <v>1257</v>
      </c>
      <c r="C234" s="70" t="s">
        <v>122</v>
      </c>
      <c r="D234" s="70" t="s">
        <v>1236</v>
      </c>
      <c r="E234" s="116" t="s">
        <v>3180</v>
      </c>
      <c r="F234" s="70" t="s">
        <v>127</v>
      </c>
      <c r="G234" s="70" t="s">
        <v>135</v>
      </c>
      <c r="H234" s="72">
        <v>13391.656517999998</v>
      </c>
      <c r="I234" s="78">
        <v>1044</v>
      </c>
      <c r="J234" s="116" t="s">
        <v>3180</v>
      </c>
      <c r="K234" s="72">
        <v>646.04291851599999</v>
      </c>
      <c r="L234" s="73">
        <v>7.2986628100194301E-5</v>
      </c>
      <c r="M234" s="73">
        <f t="shared" si="4"/>
        <v>5.9650943714595886E-3</v>
      </c>
      <c r="N234" s="73">
        <f>K234/'סכום נכסי הקרן'!$C$41</f>
        <v>3.2843499919788329E-4</v>
      </c>
    </row>
    <row r="235" spans="1:14">
      <c r="A235" s="69" t="s">
        <v>1365</v>
      </c>
      <c r="B235" s="54" t="s">
        <v>1366</v>
      </c>
      <c r="C235" s="70" t="s">
        <v>1235</v>
      </c>
      <c r="D235" s="70" t="s">
        <v>1236</v>
      </c>
      <c r="E235" s="116" t="s">
        <v>3180</v>
      </c>
      <c r="F235" s="70" t="s">
        <v>3062</v>
      </c>
      <c r="G235" s="70" t="s">
        <v>132</v>
      </c>
      <c r="H235" s="72">
        <v>59.293109000000001</v>
      </c>
      <c r="I235" s="78">
        <v>80539</v>
      </c>
      <c r="J235" s="116" t="s">
        <v>3180</v>
      </c>
      <c r="K235" s="72">
        <v>173.20403604100002</v>
      </c>
      <c r="L235" s="73">
        <v>6.3156099845697999E-7</v>
      </c>
      <c r="M235" s="73">
        <f t="shared" si="4"/>
        <v>1.599241150844168E-3</v>
      </c>
      <c r="N235" s="73">
        <f>K235/'סכום נכסי הקרן'!$C$41</f>
        <v>8.8053387488353286E-5</v>
      </c>
    </row>
    <row r="236" spans="1:14">
      <c r="A236" s="69" t="s">
        <v>1367</v>
      </c>
      <c r="B236" s="54" t="s">
        <v>1368</v>
      </c>
      <c r="C236" s="70" t="s">
        <v>1263</v>
      </c>
      <c r="D236" s="70" t="s">
        <v>1236</v>
      </c>
      <c r="E236" s="116" t="s">
        <v>3180</v>
      </c>
      <c r="F236" s="70" t="s">
        <v>2925</v>
      </c>
      <c r="G236" s="70" t="s">
        <v>132</v>
      </c>
      <c r="H236" s="72">
        <v>459.17686400000008</v>
      </c>
      <c r="I236" s="78">
        <v>38577</v>
      </c>
      <c r="J236" s="116" t="s">
        <v>3180</v>
      </c>
      <c r="K236" s="72">
        <v>642.47466087299995</v>
      </c>
      <c r="L236" s="73">
        <v>1.4080322425210957E-6</v>
      </c>
      <c r="M236" s="73">
        <f t="shared" si="4"/>
        <v>5.93214765387762E-3</v>
      </c>
      <c r="N236" s="73">
        <f>K236/'סכום נכסי הקרן'!$C$41</f>
        <v>3.2662097003274891E-4</v>
      </c>
    </row>
    <row r="237" spans="1:14">
      <c r="A237" s="69" t="s">
        <v>1369</v>
      </c>
      <c r="B237" s="54" t="s">
        <v>1370</v>
      </c>
      <c r="C237" s="70" t="s">
        <v>1263</v>
      </c>
      <c r="D237" s="70" t="s">
        <v>1236</v>
      </c>
      <c r="E237" s="116" t="s">
        <v>3180</v>
      </c>
      <c r="F237" s="70" t="s">
        <v>3061</v>
      </c>
      <c r="G237" s="70" t="s">
        <v>132</v>
      </c>
      <c r="H237" s="72">
        <v>224.762249</v>
      </c>
      <c r="I237" s="78">
        <v>34655</v>
      </c>
      <c r="J237" s="116" t="s">
        <v>3180</v>
      </c>
      <c r="K237" s="72">
        <v>282.51195264299997</v>
      </c>
      <c r="L237" s="73">
        <v>2.2583227756091893E-7</v>
      </c>
      <c r="M237" s="73">
        <f t="shared" si="4"/>
        <v>2.6085116178532664E-3</v>
      </c>
      <c r="N237" s="73">
        <f>K237/'סכום נכסי הקרן'!$C$41</f>
        <v>1.4362329541949489E-4</v>
      </c>
    </row>
    <row r="238" spans="1:14">
      <c r="A238" s="69" t="s">
        <v>1371</v>
      </c>
      <c r="B238" s="54" t="s">
        <v>1372</v>
      </c>
      <c r="C238" s="70" t="s">
        <v>1263</v>
      </c>
      <c r="D238" s="70" t="s">
        <v>1236</v>
      </c>
      <c r="E238" s="116" t="s">
        <v>3180</v>
      </c>
      <c r="F238" s="70" t="s">
        <v>1351</v>
      </c>
      <c r="G238" s="70" t="s">
        <v>132</v>
      </c>
      <c r="H238" s="72">
        <v>659.118741</v>
      </c>
      <c r="I238" s="78">
        <v>17010</v>
      </c>
      <c r="J238" s="116" t="s">
        <v>3180</v>
      </c>
      <c r="K238" s="72">
        <v>406.645086881</v>
      </c>
      <c r="L238" s="73">
        <v>2.2798922149495105E-7</v>
      </c>
      <c r="M238" s="73">
        <f t="shared" si="4"/>
        <v>3.7546674522916761E-3</v>
      </c>
      <c r="N238" s="73">
        <f>K238/'סכום נכסי הקרן'!$C$41</f>
        <v>2.0673004061459539E-4</v>
      </c>
    </row>
    <row r="239" spans="1:14">
      <c r="A239" s="69" t="s">
        <v>1373</v>
      </c>
      <c r="B239" s="54" t="s">
        <v>1374</v>
      </c>
      <c r="C239" s="70" t="s">
        <v>27</v>
      </c>
      <c r="D239" s="70" t="s">
        <v>1236</v>
      </c>
      <c r="E239" s="116" t="s">
        <v>3180</v>
      </c>
      <c r="F239" s="70" t="s">
        <v>3063</v>
      </c>
      <c r="G239" s="70" t="s">
        <v>134</v>
      </c>
      <c r="H239" s="72">
        <v>113.070579</v>
      </c>
      <c r="I239" s="78">
        <v>73360</v>
      </c>
      <c r="J239" s="116" t="s">
        <v>3180</v>
      </c>
      <c r="K239" s="72">
        <v>332.75651050799996</v>
      </c>
      <c r="L239" s="73">
        <v>2.252184829191767E-7</v>
      </c>
      <c r="M239" s="73">
        <f t="shared" si="4"/>
        <v>3.0724336278730451E-3</v>
      </c>
      <c r="N239" s="73">
        <f>K239/'סכום נכסי הקרן'!$C$41</f>
        <v>1.6916660043705554E-4</v>
      </c>
    </row>
    <row r="240" spans="1:14">
      <c r="A240" s="69" t="s">
        <v>1375</v>
      </c>
      <c r="B240" s="54" t="s">
        <v>1376</v>
      </c>
      <c r="C240" s="70" t="s">
        <v>1263</v>
      </c>
      <c r="D240" s="70" t="s">
        <v>1236</v>
      </c>
      <c r="E240" s="116" t="s">
        <v>3180</v>
      </c>
      <c r="F240" s="70" t="s">
        <v>3059</v>
      </c>
      <c r="G240" s="70" t="s">
        <v>132</v>
      </c>
      <c r="H240" s="72">
        <v>261.99280499999998</v>
      </c>
      <c r="I240" s="78">
        <v>42651</v>
      </c>
      <c r="J240" s="116" t="s">
        <v>3180</v>
      </c>
      <c r="K240" s="72">
        <v>405.29023342200003</v>
      </c>
      <c r="L240" s="73">
        <v>2.8157998550676611E-7</v>
      </c>
      <c r="M240" s="73">
        <f t="shared" si="4"/>
        <v>3.742157712596676E-3</v>
      </c>
      <c r="N240" s="73">
        <f>K240/'סכום נכסי הקרן'!$C$41</f>
        <v>2.060412608416632E-4</v>
      </c>
    </row>
    <row r="241" spans="1:14">
      <c r="A241" s="69" t="s">
        <v>1377</v>
      </c>
      <c r="B241" s="54" t="s">
        <v>1378</v>
      </c>
      <c r="C241" s="70" t="s">
        <v>1235</v>
      </c>
      <c r="D241" s="70" t="s">
        <v>1236</v>
      </c>
      <c r="E241" s="116" t="s">
        <v>3180</v>
      </c>
      <c r="F241" s="70" t="s">
        <v>1299</v>
      </c>
      <c r="G241" s="70" t="s">
        <v>132</v>
      </c>
      <c r="H241" s="72">
        <v>772.48992199999998</v>
      </c>
      <c r="I241" s="78">
        <v>35396</v>
      </c>
      <c r="J241" s="116" t="s">
        <v>3180</v>
      </c>
      <c r="K241" s="72">
        <v>991.73254278600007</v>
      </c>
      <c r="L241" s="73">
        <v>3.4803003998059968E-7</v>
      </c>
      <c r="M241" s="73">
        <f t="shared" si="4"/>
        <v>9.1569430442097841E-3</v>
      </c>
      <c r="N241" s="73">
        <f>K241/'סכום נכסי הקרן'!$C$41</f>
        <v>5.0417653000923318E-4</v>
      </c>
    </row>
    <row r="242" spans="1:14">
      <c r="A242" s="69" t="s">
        <v>1379</v>
      </c>
      <c r="B242" s="54" t="s">
        <v>1380</v>
      </c>
      <c r="C242" s="70" t="s">
        <v>1235</v>
      </c>
      <c r="D242" s="70" t="s">
        <v>1236</v>
      </c>
      <c r="E242" s="116" t="s">
        <v>3180</v>
      </c>
      <c r="F242" s="70" t="s">
        <v>3059</v>
      </c>
      <c r="G242" s="70" t="s">
        <v>132</v>
      </c>
      <c r="H242" s="72">
        <v>413.67284999999998</v>
      </c>
      <c r="I242" s="78">
        <v>37604</v>
      </c>
      <c r="J242" s="116" t="s">
        <v>3180</v>
      </c>
      <c r="K242" s="72">
        <v>564.20719219099999</v>
      </c>
      <c r="L242" s="73">
        <v>5.5659075485789406E-8</v>
      </c>
      <c r="M242" s="73">
        <f t="shared" si="4"/>
        <v>5.209482296015912E-3</v>
      </c>
      <c r="N242" s="73">
        <f>K242/'סכום נכסי הקרן'!$C$41</f>
        <v>2.8683139061464965E-4</v>
      </c>
    </row>
    <row r="243" spans="1:14">
      <c r="A243" s="69" t="s">
        <v>1381</v>
      </c>
      <c r="B243" s="54" t="s">
        <v>1382</v>
      </c>
      <c r="C243" s="70" t="s">
        <v>1263</v>
      </c>
      <c r="D243" s="70" t="s">
        <v>1236</v>
      </c>
      <c r="E243" s="116" t="s">
        <v>3180</v>
      </c>
      <c r="F243" s="70" t="s">
        <v>2925</v>
      </c>
      <c r="G243" s="70" t="s">
        <v>132</v>
      </c>
      <c r="H243" s="72">
        <v>1216.6670079999999</v>
      </c>
      <c r="I243" s="78">
        <v>9325</v>
      </c>
      <c r="J243" s="116" t="s">
        <v>3180</v>
      </c>
      <c r="K243" s="72">
        <v>411.49837802900004</v>
      </c>
      <c r="L243" s="73">
        <v>7.4127729483270931E-7</v>
      </c>
      <c r="M243" s="73">
        <f t="shared" si="4"/>
        <v>3.7994792424688524E-3</v>
      </c>
      <c r="N243" s="73">
        <f>K243/'סכום נכסי הקרן'!$C$41</f>
        <v>2.0919735451683887E-4</v>
      </c>
    </row>
    <row r="244" spans="1:14">
      <c r="A244" s="69" t="s">
        <v>1383</v>
      </c>
      <c r="B244" s="54" t="s">
        <v>1384</v>
      </c>
      <c r="C244" s="70" t="s">
        <v>1235</v>
      </c>
      <c r="D244" s="70" t="s">
        <v>1236</v>
      </c>
      <c r="E244" s="116" t="s">
        <v>3180</v>
      </c>
      <c r="F244" s="70" t="s">
        <v>1299</v>
      </c>
      <c r="G244" s="70" t="s">
        <v>132</v>
      </c>
      <c r="H244" s="72">
        <v>159.95350199999999</v>
      </c>
      <c r="I244" s="78">
        <v>48688</v>
      </c>
      <c r="J244" s="116" t="s">
        <v>3180</v>
      </c>
      <c r="K244" s="72">
        <v>282.46409014199998</v>
      </c>
      <c r="L244" s="73">
        <v>3.654579212359987E-7</v>
      </c>
      <c r="M244" s="73">
        <f t="shared" si="4"/>
        <v>2.6080696900383543E-3</v>
      </c>
      <c r="N244" s="73">
        <f>K244/'סכום נכסי הקרן'!$C$41</f>
        <v>1.4359896310344125E-4</v>
      </c>
    </row>
    <row r="245" spans="1:14">
      <c r="A245" s="69" t="s">
        <v>1385</v>
      </c>
      <c r="B245" s="54" t="s">
        <v>1386</v>
      </c>
      <c r="C245" s="70" t="s">
        <v>1235</v>
      </c>
      <c r="D245" s="70" t="s">
        <v>1236</v>
      </c>
      <c r="E245" s="116" t="s">
        <v>3180</v>
      </c>
      <c r="F245" s="70" t="s">
        <v>1245</v>
      </c>
      <c r="G245" s="70" t="s">
        <v>132</v>
      </c>
      <c r="H245" s="72">
        <v>146.16440699999998</v>
      </c>
      <c r="I245" s="78">
        <v>49522</v>
      </c>
      <c r="J245" s="116" t="s">
        <v>3180</v>
      </c>
      <c r="K245" s="72">
        <v>262.53509100000002</v>
      </c>
      <c r="L245" s="73">
        <v>5.9175873279352223E-8</v>
      </c>
      <c r="M245" s="73">
        <f t="shared" si="4"/>
        <v>2.4240596851243809E-3</v>
      </c>
      <c r="N245" s="73">
        <f>K245/'סכום נכסי הקרן'!$C$41</f>
        <v>1.334674677652484E-4</v>
      </c>
    </row>
    <row r="246" spans="1:14">
      <c r="A246" s="69" t="s">
        <v>1295</v>
      </c>
      <c r="B246" s="54" t="s">
        <v>1296</v>
      </c>
      <c r="C246" s="70" t="s">
        <v>1263</v>
      </c>
      <c r="D246" s="70" t="s">
        <v>1236</v>
      </c>
      <c r="E246" s="116" t="s">
        <v>3180</v>
      </c>
      <c r="F246" s="70" t="s">
        <v>607</v>
      </c>
      <c r="G246" s="70" t="s">
        <v>132</v>
      </c>
      <c r="H246" s="72">
        <v>2545.777396</v>
      </c>
      <c r="I246" s="78">
        <v>7579</v>
      </c>
      <c r="J246" s="116" t="s">
        <v>3180</v>
      </c>
      <c r="K246" s="72">
        <v>699.80958836000002</v>
      </c>
      <c r="L246" s="73">
        <v>4.2180699492703742E-5</v>
      </c>
      <c r="M246" s="73">
        <f t="shared" si="4"/>
        <v>6.461537023281067E-3</v>
      </c>
      <c r="N246" s="73">
        <f>K246/'סכום נכסי הקרן'!$C$41</f>
        <v>3.5576887386932224E-4</v>
      </c>
    </row>
    <row r="247" spans="1:14">
      <c r="A247" s="69" t="s">
        <v>1387</v>
      </c>
      <c r="B247" s="54" t="s">
        <v>1388</v>
      </c>
      <c r="C247" s="70" t="s">
        <v>1235</v>
      </c>
      <c r="D247" s="70" t="s">
        <v>1236</v>
      </c>
      <c r="E247" s="116" t="s">
        <v>3180</v>
      </c>
      <c r="F247" s="70" t="s">
        <v>3059</v>
      </c>
      <c r="G247" s="70" t="s">
        <v>132</v>
      </c>
      <c r="H247" s="72">
        <v>525.94380000000001</v>
      </c>
      <c r="I247" s="78">
        <v>29488</v>
      </c>
      <c r="J247" s="116" t="s">
        <v>3180</v>
      </c>
      <c r="K247" s="72">
        <v>562.51254618799999</v>
      </c>
      <c r="L247" s="73">
        <v>1.6680742150333017E-6</v>
      </c>
      <c r="M247" s="73">
        <f t="shared" si="4"/>
        <v>5.1938351570342909E-3</v>
      </c>
      <c r="N247" s="73">
        <f>K247/'סכום נכסי הקרן'!$C$41</f>
        <v>2.8596986726583793E-4</v>
      </c>
    </row>
    <row r="248" spans="1:14">
      <c r="A248" s="69" t="s">
        <v>1389</v>
      </c>
      <c r="B248" s="54" t="s">
        <v>1390</v>
      </c>
      <c r="C248" s="70" t="s">
        <v>1235</v>
      </c>
      <c r="D248" s="70" t="s">
        <v>1236</v>
      </c>
      <c r="E248" s="116" t="s">
        <v>3180</v>
      </c>
      <c r="F248" s="70" t="s">
        <v>2925</v>
      </c>
      <c r="G248" s="70" t="s">
        <v>132</v>
      </c>
      <c r="H248" s="72">
        <v>5843.82</v>
      </c>
      <c r="I248" s="78">
        <v>521</v>
      </c>
      <c r="J248" s="116" t="s">
        <v>3180</v>
      </c>
      <c r="K248" s="72">
        <v>110.428738079</v>
      </c>
      <c r="L248" s="73">
        <v>1.6151694890259739E-5</v>
      </c>
      <c r="M248" s="73">
        <f t="shared" si="4"/>
        <v>1.0196193241705104E-3</v>
      </c>
      <c r="N248" s="73">
        <f>K248/'סכום נכסי הקרן'!$C$41</f>
        <v>5.6139710633638644E-5</v>
      </c>
    </row>
    <row r="249" spans="1:14">
      <c r="A249" s="69" t="s">
        <v>1391</v>
      </c>
      <c r="B249" s="54" t="s">
        <v>1392</v>
      </c>
      <c r="C249" s="70" t="s">
        <v>1263</v>
      </c>
      <c r="D249" s="70" t="s">
        <v>1236</v>
      </c>
      <c r="E249" s="116" t="s">
        <v>3180</v>
      </c>
      <c r="F249" s="70" t="s">
        <v>3062</v>
      </c>
      <c r="G249" s="70" t="s">
        <v>132</v>
      </c>
      <c r="H249" s="72">
        <v>849.40825199999995</v>
      </c>
      <c r="I249" s="78">
        <v>13330</v>
      </c>
      <c r="J249" s="116" t="s">
        <v>3180</v>
      </c>
      <c r="K249" s="72">
        <v>410.67113720899999</v>
      </c>
      <c r="L249" s="73">
        <v>9.1941031452749429E-7</v>
      </c>
      <c r="M249" s="73">
        <f t="shared" si="4"/>
        <v>3.7918410973583712E-3</v>
      </c>
      <c r="N249" s="73">
        <f>K249/'סכום נכסי הקרן'!$C$41</f>
        <v>2.0877680221254729E-4</v>
      </c>
    </row>
    <row r="250" spans="1:14">
      <c r="A250" s="69" t="s">
        <v>1393</v>
      </c>
      <c r="B250" s="54" t="s">
        <v>1394</v>
      </c>
      <c r="C250" s="70" t="s">
        <v>27</v>
      </c>
      <c r="D250" s="70" t="s">
        <v>1236</v>
      </c>
      <c r="E250" s="116" t="s">
        <v>3180</v>
      </c>
      <c r="F250" s="70" t="s">
        <v>3063</v>
      </c>
      <c r="G250" s="70" t="s">
        <v>134</v>
      </c>
      <c r="H250" s="72">
        <v>910.08027000000004</v>
      </c>
      <c r="I250" s="78">
        <v>5052</v>
      </c>
      <c r="J250" s="116" t="s">
        <v>3180</v>
      </c>
      <c r="K250" s="72">
        <v>184.442357122</v>
      </c>
      <c r="L250" s="73">
        <v>6.0340291215016326E-6</v>
      </c>
      <c r="M250" s="73">
        <f t="shared" si="4"/>
        <v>1.7030077024208314E-3</v>
      </c>
      <c r="N250" s="73">
        <f>K250/'סכום נכסי הקרן'!$C$41</f>
        <v>9.3766719945742287E-5</v>
      </c>
    </row>
    <row r="251" spans="1:14">
      <c r="A251" s="69" t="s">
        <v>1395</v>
      </c>
      <c r="B251" s="54" t="s">
        <v>1396</v>
      </c>
      <c r="C251" s="70" t="s">
        <v>1263</v>
      </c>
      <c r="D251" s="70" t="s">
        <v>1236</v>
      </c>
      <c r="E251" s="116" t="s">
        <v>3180</v>
      </c>
      <c r="F251" s="70" t="s">
        <v>3064</v>
      </c>
      <c r="G251" s="70" t="s">
        <v>132</v>
      </c>
      <c r="H251" s="72">
        <v>2137.3097250000001</v>
      </c>
      <c r="I251" s="78">
        <v>3566</v>
      </c>
      <c r="J251" s="116" t="s">
        <v>3180</v>
      </c>
      <c r="K251" s="72">
        <v>276.437117806</v>
      </c>
      <c r="L251" s="73">
        <v>6.7642201788115826E-6</v>
      </c>
      <c r="M251" s="73">
        <f t="shared" si="4"/>
        <v>2.5524209742517952E-3</v>
      </c>
      <c r="N251" s="73">
        <f>K251/'סכום נכסי הקרן'!$C$41</f>
        <v>1.4053497370334573E-4</v>
      </c>
    </row>
    <row r="252" spans="1:14">
      <c r="A252" s="69" t="s">
        <v>1397</v>
      </c>
      <c r="B252" s="54" t="s">
        <v>1398</v>
      </c>
      <c r="C252" s="70" t="s">
        <v>27</v>
      </c>
      <c r="D252" s="70" t="s">
        <v>1236</v>
      </c>
      <c r="E252" s="116" t="s">
        <v>3180</v>
      </c>
      <c r="F252" s="70" t="s">
        <v>3064</v>
      </c>
      <c r="G252" s="70" t="s">
        <v>132</v>
      </c>
      <c r="H252" s="72">
        <v>100.93617500000001</v>
      </c>
      <c r="I252" s="78">
        <v>149800</v>
      </c>
      <c r="J252" s="116" t="s">
        <v>3180</v>
      </c>
      <c r="K252" s="72">
        <v>548.41107124799998</v>
      </c>
      <c r="L252" s="73">
        <v>4.2269619602811166E-7</v>
      </c>
      <c r="M252" s="73">
        <f t="shared" si="4"/>
        <v>5.063632307683209E-3</v>
      </c>
      <c r="N252" s="73">
        <f>K252/'סכום נכסי הקרן'!$C$41</f>
        <v>2.788009659779072E-4</v>
      </c>
    </row>
    <row r="253" spans="1:14">
      <c r="A253" s="69" t="s">
        <v>1399</v>
      </c>
      <c r="B253" s="54" t="s">
        <v>1400</v>
      </c>
      <c r="C253" s="70" t="s">
        <v>1263</v>
      </c>
      <c r="D253" s="70" t="s">
        <v>1236</v>
      </c>
      <c r="E253" s="116" t="s">
        <v>3180</v>
      </c>
      <c r="F253" s="70" t="s">
        <v>3059</v>
      </c>
      <c r="G253" s="70" t="s">
        <v>132</v>
      </c>
      <c r="H253" s="72">
        <v>1217.4625000000001</v>
      </c>
      <c r="I253" s="78">
        <v>2744</v>
      </c>
      <c r="J253" s="116" t="s">
        <v>3180</v>
      </c>
      <c r="K253" s="72">
        <v>121.167809217</v>
      </c>
      <c r="L253" s="73">
        <v>4.8943258776631781E-6</v>
      </c>
      <c r="M253" s="73">
        <f t="shared" si="4"/>
        <v>1.1187761618418166E-3</v>
      </c>
      <c r="N253" s="73">
        <f>K253/'סכום נכסי הקרן'!$C$41</f>
        <v>6.1599234636621253E-5</v>
      </c>
    </row>
    <row r="254" spans="1:14">
      <c r="A254" s="69" t="s">
        <v>1401</v>
      </c>
      <c r="B254" s="54" t="s">
        <v>1402</v>
      </c>
      <c r="C254" s="70" t="s">
        <v>1235</v>
      </c>
      <c r="D254" s="70" t="s">
        <v>1236</v>
      </c>
      <c r="E254" s="116" t="s">
        <v>3180</v>
      </c>
      <c r="F254" s="70" t="s">
        <v>1245</v>
      </c>
      <c r="G254" s="70" t="s">
        <v>132</v>
      </c>
      <c r="H254" s="72">
        <v>1228.585237</v>
      </c>
      <c r="I254" s="78">
        <v>9360</v>
      </c>
      <c r="J254" s="116" t="s">
        <v>3180</v>
      </c>
      <c r="K254" s="72">
        <v>417.08896220700001</v>
      </c>
      <c r="L254" s="73">
        <v>2.1625746505149536E-5</v>
      </c>
      <c r="M254" s="73">
        <f t="shared" si="4"/>
        <v>3.8510986647356605E-3</v>
      </c>
      <c r="N254" s="73">
        <f>K254/'סכום נכסי הקרן'!$C$41</f>
        <v>2.1203949310762298E-4</v>
      </c>
    </row>
    <row r="255" spans="1:14">
      <c r="A255" s="69" t="s">
        <v>1403</v>
      </c>
      <c r="B255" s="54" t="s">
        <v>1404</v>
      </c>
      <c r="C255" s="70" t="s">
        <v>1263</v>
      </c>
      <c r="D255" s="70" t="s">
        <v>1236</v>
      </c>
      <c r="E255" s="116" t="s">
        <v>3180</v>
      </c>
      <c r="F255" s="70" t="s">
        <v>1245</v>
      </c>
      <c r="G255" s="70" t="s">
        <v>132</v>
      </c>
      <c r="H255" s="72">
        <v>1971.8405849999999</v>
      </c>
      <c r="I255" s="78">
        <v>10400</v>
      </c>
      <c r="J255" s="72">
        <v>2.7044566360000002</v>
      </c>
      <c r="K255" s="72">
        <v>746.49850002300002</v>
      </c>
      <c r="L255" s="73">
        <v>3.801934264641622E-7</v>
      </c>
      <c r="M255" s="73">
        <f t="shared" si="4"/>
        <v>6.892628760669468E-3</v>
      </c>
      <c r="N255" s="73">
        <f>K255/'סכום נכסי הקרן'!$C$41</f>
        <v>3.7950456112027336E-4</v>
      </c>
    </row>
    <row r="256" spans="1:14">
      <c r="A256" s="69" t="s">
        <v>1405</v>
      </c>
      <c r="B256" s="54" t="s">
        <v>1406</v>
      </c>
      <c r="C256" s="70" t="s">
        <v>1235</v>
      </c>
      <c r="D256" s="70" t="s">
        <v>1236</v>
      </c>
      <c r="E256" s="116" t="s">
        <v>3180</v>
      </c>
      <c r="F256" s="70" t="s">
        <v>3065</v>
      </c>
      <c r="G256" s="70" t="s">
        <v>132</v>
      </c>
      <c r="H256" s="72">
        <v>3043.65625</v>
      </c>
      <c r="I256" s="78">
        <v>254</v>
      </c>
      <c r="J256" s="116" t="s">
        <v>3180</v>
      </c>
      <c r="K256" s="72">
        <v>28.039926695000002</v>
      </c>
      <c r="L256" s="73">
        <v>1.8215122558500682E-5</v>
      </c>
      <c r="M256" s="73">
        <f t="shared" si="4"/>
        <v>2.5890046018721522E-4</v>
      </c>
      <c r="N256" s="73">
        <f>K256/'סכום נכסי הקרן'!$C$41</f>
        <v>1.4254924924702125E-5</v>
      </c>
    </row>
    <row r="257" spans="1:14">
      <c r="A257" s="69" t="s">
        <v>1407</v>
      </c>
      <c r="B257" s="54" t="s">
        <v>1408</v>
      </c>
      <c r="C257" s="70" t="s">
        <v>1235</v>
      </c>
      <c r="D257" s="70" t="s">
        <v>1236</v>
      </c>
      <c r="E257" s="116" t="s">
        <v>3180</v>
      </c>
      <c r="F257" s="70" t="s">
        <v>2925</v>
      </c>
      <c r="G257" s="70" t="s">
        <v>132</v>
      </c>
      <c r="H257" s="72">
        <v>3</v>
      </c>
      <c r="I257" s="78">
        <v>1473</v>
      </c>
      <c r="J257" s="116" t="s">
        <v>3180</v>
      </c>
      <c r="K257" s="72">
        <v>0.16027000000000002</v>
      </c>
      <c r="L257" s="73">
        <v>0</v>
      </c>
      <c r="M257" s="73">
        <f t="shared" si="4"/>
        <v>1.4798175903078974E-6</v>
      </c>
      <c r="N257" s="73">
        <f>K257/'סכום נכסי הקרן'!$C$41</f>
        <v>8.1477988246288798E-8</v>
      </c>
    </row>
    <row r="258" spans="1:14">
      <c r="A258" s="69" t="s">
        <v>1409</v>
      </c>
      <c r="B258" s="54" t="s">
        <v>1410</v>
      </c>
      <c r="C258" s="70" t="s">
        <v>1263</v>
      </c>
      <c r="D258" s="70" t="s">
        <v>1236</v>
      </c>
      <c r="E258" s="116" t="s">
        <v>3180</v>
      </c>
      <c r="F258" s="70" t="s">
        <v>3059</v>
      </c>
      <c r="G258" s="70" t="s">
        <v>132</v>
      </c>
      <c r="H258" s="72">
        <v>427.46194499999996</v>
      </c>
      <c r="I258" s="78">
        <v>26035</v>
      </c>
      <c r="J258" s="116" t="s">
        <v>3180</v>
      </c>
      <c r="K258" s="72">
        <v>403.64780494000001</v>
      </c>
      <c r="L258" s="73">
        <v>2.7011400443771793E-7</v>
      </c>
      <c r="M258" s="73">
        <f t="shared" si="4"/>
        <v>3.7269927125437256E-3</v>
      </c>
      <c r="N258" s="73">
        <f>K258/'סכום נכסי הקרן'!$C$41</f>
        <v>2.0520628381195228E-4</v>
      </c>
    </row>
    <row r="259" spans="1:14">
      <c r="A259" s="127" t="s">
        <v>3180</v>
      </c>
      <c r="B259" s="127" t="s">
        <v>3180</v>
      </c>
      <c r="C259" s="127" t="s">
        <v>3180</v>
      </c>
      <c r="D259" s="128" t="s">
        <v>3180</v>
      </c>
      <c r="E259" s="128" t="s">
        <v>3180</v>
      </c>
      <c r="F259" s="128" t="s">
        <v>3180</v>
      </c>
      <c r="G259" s="128" t="s">
        <v>3180</v>
      </c>
      <c r="H259" s="128" t="s">
        <v>3180</v>
      </c>
      <c r="I259" s="128" t="s">
        <v>3180</v>
      </c>
      <c r="J259" s="128" t="s">
        <v>3180</v>
      </c>
      <c r="K259" s="128" t="s">
        <v>3180</v>
      </c>
      <c r="L259" s="128" t="s">
        <v>3180</v>
      </c>
      <c r="M259" s="128" t="s">
        <v>3180</v>
      </c>
      <c r="N259" s="128" t="s">
        <v>3180</v>
      </c>
    </row>
    <row r="260" spans="1:14">
      <c r="A260" s="83" t="s">
        <v>209</v>
      </c>
      <c r="B260" s="127" t="s">
        <v>3180</v>
      </c>
      <c r="C260" s="127" t="s">
        <v>3180</v>
      </c>
      <c r="D260" s="128" t="s">
        <v>3180</v>
      </c>
      <c r="E260" s="128" t="s">
        <v>3180</v>
      </c>
      <c r="F260" s="128" t="s">
        <v>3180</v>
      </c>
      <c r="G260" s="128" t="s">
        <v>3180</v>
      </c>
      <c r="H260" s="128" t="s">
        <v>3180</v>
      </c>
      <c r="I260" s="128" t="s">
        <v>3180</v>
      </c>
      <c r="J260" s="128" t="s">
        <v>3180</v>
      </c>
      <c r="K260" s="128" t="s">
        <v>3180</v>
      </c>
      <c r="L260" s="128" t="s">
        <v>3180</v>
      </c>
      <c r="M260" s="128" t="s">
        <v>3180</v>
      </c>
      <c r="N260" s="128" t="s">
        <v>3180</v>
      </c>
    </row>
    <row r="261" spans="1:14">
      <c r="A261" s="83" t="s">
        <v>113</v>
      </c>
      <c r="B261" s="127" t="s">
        <v>3180</v>
      </c>
      <c r="C261" s="127" t="s">
        <v>3180</v>
      </c>
      <c r="D261" s="128" t="s">
        <v>3180</v>
      </c>
      <c r="E261" s="128" t="s">
        <v>3180</v>
      </c>
      <c r="F261" s="128" t="s">
        <v>3180</v>
      </c>
      <c r="G261" s="128" t="s">
        <v>3180</v>
      </c>
      <c r="H261" s="128" t="s">
        <v>3180</v>
      </c>
      <c r="I261" s="128" t="s">
        <v>3180</v>
      </c>
      <c r="J261" s="128" t="s">
        <v>3180</v>
      </c>
      <c r="K261" s="128" t="s">
        <v>3180</v>
      </c>
      <c r="L261" s="128" t="s">
        <v>3180</v>
      </c>
      <c r="M261" s="128" t="s">
        <v>3180</v>
      </c>
      <c r="N261" s="128" t="s">
        <v>3180</v>
      </c>
    </row>
    <row r="262" spans="1:14">
      <c r="A262" s="83" t="s">
        <v>192</v>
      </c>
      <c r="B262" s="127" t="s">
        <v>3180</v>
      </c>
      <c r="C262" s="127" t="s">
        <v>3180</v>
      </c>
      <c r="D262" s="128" t="s">
        <v>3180</v>
      </c>
      <c r="E262" s="128" t="s">
        <v>3180</v>
      </c>
      <c r="F262" s="128" t="s">
        <v>3180</v>
      </c>
      <c r="G262" s="128" t="s">
        <v>3180</v>
      </c>
      <c r="H262" s="128" t="s">
        <v>3180</v>
      </c>
      <c r="I262" s="128" t="s">
        <v>3180</v>
      </c>
      <c r="J262" s="128" t="s">
        <v>3180</v>
      </c>
      <c r="K262" s="128" t="s">
        <v>3180</v>
      </c>
      <c r="L262" s="128" t="s">
        <v>3180</v>
      </c>
      <c r="M262" s="128" t="s">
        <v>3180</v>
      </c>
      <c r="N262" s="128" t="s">
        <v>3180</v>
      </c>
    </row>
    <row r="263" spans="1:14">
      <c r="A263" s="83" t="s">
        <v>200</v>
      </c>
      <c r="B263" s="127" t="s">
        <v>3180</v>
      </c>
      <c r="C263" s="127" t="s">
        <v>3180</v>
      </c>
      <c r="D263" s="128" t="s">
        <v>3180</v>
      </c>
      <c r="E263" s="128" t="s">
        <v>3180</v>
      </c>
      <c r="F263" s="128" t="s">
        <v>3180</v>
      </c>
      <c r="G263" s="128" t="s">
        <v>3180</v>
      </c>
      <c r="H263" s="128" t="s">
        <v>3180</v>
      </c>
      <c r="I263" s="128" t="s">
        <v>3180</v>
      </c>
      <c r="J263" s="128" t="s">
        <v>3180</v>
      </c>
      <c r="K263" s="128" t="s">
        <v>3180</v>
      </c>
      <c r="L263" s="128" t="s">
        <v>3180</v>
      </c>
      <c r="M263" s="128" t="s">
        <v>3180</v>
      </c>
      <c r="N263" s="128" t="s">
        <v>3180</v>
      </c>
    </row>
    <row r="264" spans="1:14">
      <c r="A264" s="83" t="s">
        <v>206</v>
      </c>
      <c r="B264" s="127" t="s">
        <v>3180</v>
      </c>
      <c r="C264" s="127" t="s">
        <v>3180</v>
      </c>
      <c r="D264" s="128" t="s">
        <v>3180</v>
      </c>
      <c r="E264" s="128" t="s">
        <v>3180</v>
      </c>
      <c r="F264" s="128" t="s">
        <v>3180</v>
      </c>
      <c r="G264" s="128" t="s">
        <v>3180</v>
      </c>
      <c r="H264" s="128" t="s">
        <v>3180</v>
      </c>
      <c r="I264" s="128" t="s">
        <v>3180</v>
      </c>
      <c r="J264" s="128" t="s">
        <v>3180</v>
      </c>
      <c r="K264" s="128" t="s">
        <v>3180</v>
      </c>
      <c r="L264" s="128" t="s">
        <v>3180</v>
      </c>
      <c r="M264" s="128" t="s">
        <v>3180</v>
      </c>
      <c r="N264" s="128" t="s">
        <v>3180</v>
      </c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8">
    <sortCondition ref="A217:A258"/>
  </sortState>
  <mergeCells count="1">
    <mergeCell ref="A5:N5"/>
  </mergeCells>
  <phoneticPr fontId="3" type="noConversion"/>
  <dataValidations count="3">
    <dataValidation allowBlank="1" showInputMessage="1" showErrorMessage="1" sqref="A32 J7 A34:H34 A262 A264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6" style="2" customWidth="1"/>
    <col min="2" max="2" width="17.42578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146</v>
      </c>
      <c r="B1" s="36" t="s" vm="1">
        <v>217</v>
      </c>
    </row>
    <row r="2" spans="1:13">
      <c r="A2" s="36" t="s">
        <v>145</v>
      </c>
      <c r="B2" s="36" t="s">
        <v>218</v>
      </c>
    </row>
    <row r="3" spans="1:13">
      <c r="A3" s="36" t="s">
        <v>147</v>
      </c>
      <c r="B3" s="36" t="s">
        <v>219</v>
      </c>
    </row>
    <row r="4" spans="1:13">
      <c r="A4" s="36" t="s">
        <v>148</v>
      </c>
      <c r="B4" s="36">
        <v>414</v>
      </c>
    </row>
    <row r="5" spans="1:13" ht="18.75">
      <c r="A5" s="142" t="s">
        <v>215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s="3" customFormat="1">
      <c r="A6" s="37" t="s">
        <v>116</v>
      </c>
      <c r="B6" s="38" t="s">
        <v>46</v>
      </c>
      <c r="C6" s="38" t="s">
        <v>120</v>
      </c>
      <c r="D6" s="38" t="s">
        <v>118</v>
      </c>
      <c r="E6" s="38" t="s">
        <v>67</v>
      </c>
      <c r="F6" s="38" t="s">
        <v>104</v>
      </c>
      <c r="G6" s="38" t="s">
        <v>194</v>
      </c>
      <c r="H6" s="38" t="s">
        <v>193</v>
      </c>
      <c r="I6" s="38" t="s">
        <v>208</v>
      </c>
      <c r="J6" s="38" t="s">
        <v>64</v>
      </c>
      <c r="K6" s="38" t="s">
        <v>61</v>
      </c>
      <c r="L6" s="38" t="s">
        <v>149</v>
      </c>
      <c r="M6" s="41" t="s">
        <v>151</v>
      </c>
    </row>
    <row r="7" spans="1:13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26" t="s">
        <v>201</v>
      </c>
      <c r="H7" s="112" t="s">
        <v>3180</v>
      </c>
      <c r="I7" s="12" t="s">
        <v>197</v>
      </c>
      <c r="J7" s="12" t="s">
        <v>197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211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114" t="s">
        <v>3180</v>
      </c>
      <c r="I9" s="61">
        <v>0.128661358</v>
      </c>
      <c r="J9" s="61">
        <v>113858.682767359</v>
      </c>
      <c r="K9" s="114" t="s">
        <v>3180</v>
      </c>
      <c r="L9" s="62">
        <f>IFERROR(J9/$J$9,0)</f>
        <v>1</v>
      </c>
      <c r="M9" s="62">
        <f>J9/'סכום נכסי הקרן'!$C$41</f>
        <v>5.7883424323059839E-2</v>
      </c>
    </row>
    <row r="10" spans="1:13">
      <c r="A10" s="63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115" t="s">
        <v>3180</v>
      </c>
      <c r="J10" s="66">
        <v>42525.659210122001</v>
      </c>
      <c r="K10" s="115" t="s">
        <v>3180</v>
      </c>
      <c r="L10" s="67">
        <f t="shared" ref="L10:L73" si="0">IFERROR(J10/$J$9,0)</f>
        <v>0.3734950921311137</v>
      </c>
      <c r="M10" s="67">
        <f>J10/'סכום נכסי הקרן'!$C$41</f>
        <v>2.1619174900405585E-2</v>
      </c>
    </row>
    <row r="11" spans="1:13">
      <c r="A11" s="68" t="s">
        <v>212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115" t="s">
        <v>3180</v>
      </c>
      <c r="I11" s="115" t="s">
        <v>3180</v>
      </c>
      <c r="J11" s="66">
        <v>25975.395953881001</v>
      </c>
      <c r="K11" s="115" t="s">
        <v>3180</v>
      </c>
      <c r="L11" s="67">
        <f t="shared" si="0"/>
        <v>0.22813715495861706</v>
      </c>
      <c r="M11" s="67">
        <f>J11/'סכום נכסי הקרן'!$C$41</f>
        <v>1.3205359744325287E-2</v>
      </c>
    </row>
    <row r="12" spans="1:13">
      <c r="A12" s="69" t="s">
        <v>1411</v>
      </c>
      <c r="B12" s="54" t="s">
        <v>1412</v>
      </c>
      <c r="C12" s="70" t="s">
        <v>121</v>
      </c>
      <c r="D12" s="54" t="s">
        <v>1413</v>
      </c>
      <c r="E12" s="70" t="s">
        <v>1414</v>
      </c>
      <c r="F12" s="70" t="s">
        <v>133</v>
      </c>
      <c r="G12" s="72">
        <v>98892.043949999992</v>
      </c>
      <c r="H12" s="78">
        <v>1855</v>
      </c>
      <c r="I12" s="116" t="s">
        <v>3180</v>
      </c>
      <c r="J12" s="72">
        <v>1834.4474152720002</v>
      </c>
      <c r="K12" s="73">
        <v>9.6708489086214414E-4</v>
      </c>
      <c r="L12" s="73">
        <f t="shared" si="0"/>
        <v>1.6111616353582998E-2</v>
      </c>
      <c r="M12" s="73">
        <f>J12/'סכום נכסי הקרן'!$C$41</f>
        <v>9.3259552592479496E-4</v>
      </c>
    </row>
    <row r="13" spans="1:13">
      <c r="A13" s="69" t="s">
        <v>1415</v>
      </c>
      <c r="B13" s="54" t="s">
        <v>1416</v>
      </c>
      <c r="C13" s="70" t="s">
        <v>121</v>
      </c>
      <c r="D13" s="54" t="s">
        <v>1413</v>
      </c>
      <c r="E13" s="70" t="s">
        <v>1414</v>
      </c>
      <c r="F13" s="70" t="s">
        <v>133</v>
      </c>
      <c r="G13" s="72">
        <v>209233</v>
      </c>
      <c r="H13" s="78">
        <v>1850</v>
      </c>
      <c r="I13" s="116" t="s">
        <v>3180</v>
      </c>
      <c r="J13" s="72">
        <v>3870.8105</v>
      </c>
      <c r="K13" s="73">
        <v>4.2924744234928234E-3</v>
      </c>
      <c r="L13" s="73">
        <f t="shared" si="0"/>
        <v>3.3996621126462602E-2</v>
      </c>
      <c r="M13" s="73">
        <f>J13/'סכום נכסי הקרן'!$C$41</f>
        <v>1.9678408462133353E-3</v>
      </c>
    </row>
    <row r="14" spans="1:13">
      <c r="A14" s="69" t="s">
        <v>1417</v>
      </c>
      <c r="B14" s="54" t="s">
        <v>1418</v>
      </c>
      <c r="C14" s="70" t="s">
        <v>121</v>
      </c>
      <c r="D14" s="54" t="s">
        <v>1413</v>
      </c>
      <c r="E14" s="70" t="s">
        <v>1414</v>
      </c>
      <c r="F14" s="70" t="s">
        <v>133</v>
      </c>
      <c r="G14" s="72">
        <v>44543.97252599999</v>
      </c>
      <c r="H14" s="78">
        <v>3429</v>
      </c>
      <c r="I14" s="116" t="s">
        <v>3180</v>
      </c>
      <c r="J14" s="72">
        <v>1527.4128179439999</v>
      </c>
      <c r="K14" s="73">
        <v>6.4957053240944653E-4</v>
      </c>
      <c r="L14" s="73">
        <f t="shared" si="0"/>
        <v>1.3414987604106364E-2</v>
      </c>
      <c r="M14" s="73">
        <f>J14/'סכום נכסי הקרן'!$C$41</f>
        <v>7.7650541977707663E-4</v>
      </c>
    </row>
    <row r="15" spans="1:13">
      <c r="A15" s="69" t="s">
        <v>1419</v>
      </c>
      <c r="B15" s="54" t="s">
        <v>1420</v>
      </c>
      <c r="C15" s="70" t="s">
        <v>121</v>
      </c>
      <c r="D15" s="54" t="s">
        <v>1421</v>
      </c>
      <c r="E15" s="70" t="s">
        <v>1414</v>
      </c>
      <c r="F15" s="70" t="s">
        <v>133</v>
      </c>
      <c r="G15" s="72">
        <v>22742.199499999999</v>
      </c>
      <c r="H15" s="78">
        <v>1848</v>
      </c>
      <c r="I15" s="116" t="s">
        <v>3180</v>
      </c>
      <c r="J15" s="72">
        <v>420.27584676000004</v>
      </c>
      <c r="K15" s="73">
        <v>3.3727144691384799E-4</v>
      </c>
      <c r="L15" s="73">
        <f t="shared" si="0"/>
        <v>3.6912059453447733E-3</v>
      </c>
      <c r="M15" s="73">
        <f>J15/'סכום נכסי הקרן'!$C$41</f>
        <v>2.1365963999819276E-4</v>
      </c>
    </row>
    <row r="16" spans="1:13">
      <c r="A16" s="69" t="s">
        <v>1422</v>
      </c>
      <c r="B16" s="54" t="s">
        <v>1423</v>
      </c>
      <c r="C16" s="70" t="s">
        <v>121</v>
      </c>
      <c r="D16" s="54" t="s">
        <v>1421</v>
      </c>
      <c r="E16" s="70" t="s">
        <v>1414</v>
      </c>
      <c r="F16" s="70" t="s">
        <v>133</v>
      </c>
      <c r="G16" s="72">
        <v>43443.060147000004</v>
      </c>
      <c r="H16" s="78">
        <v>3393</v>
      </c>
      <c r="I16" s="116" t="s">
        <v>3180</v>
      </c>
      <c r="J16" s="72">
        <v>1474.023030782</v>
      </c>
      <c r="K16" s="73">
        <v>3.4023291929026586E-4</v>
      </c>
      <c r="L16" s="73">
        <f t="shared" si="0"/>
        <v>1.2946074861886359E-2</v>
      </c>
      <c r="M16" s="73">
        <f>J16/'סכום נכסי הקרן'!$C$41</f>
        <v>7.4936314454866651E-4</v>
      </c>
    </row>
    <row r="17" spans="1:13">
      <c r="A17" s="69" t="s">
        <v>1424</v>
      </c>
      <c r="B17" s="54" t="s">
        <v>1425</v>
      </c>
      <c r="C17" s="70" t="s">
        <v>121</v>
      </c>
      <c r="D17" s="54" t="s">
        <v>1426</v>
      </c>
      <c r="E17" s="70" t="s">
        <v>1414</v>
      </c>
      <c r="F17" s="70" t="s">
        <v>133</v>
      </c>
      <c r="G17" s="72">
        <v>36172</v>
      </c>
      <c r="H17" s="78">
        <v>17740</v>
      </c>
      <c r="I17" s="116" t="s">
        <v>3180</v>
      </c>
      <c r="J17" s="72">
        <v>6416.9125599999998</v>
      </c>
      <c r="K17" s="73">
        <v>3.3209414683607152E-3</v>
      </c>
      <c r="L17" s="73">
        <f t="shared" si="0"/>
        <v>5.635857015060778E-2</v>
      </c>
      <c r="M17" s="73">
        <f>J17/'סכום נכסי הקרן'!$C$41</f>
        <v>3.2622270302685649E-3</v>
      </c>
    </row>
    <row r="18" spans="1:13">
      <c r="A18" s="69" t="s">
        <v>1427</v>
      </c>
      <c r="B18" s="54" t="s">
        <v>1428</v>
      </c>
      <c r="C18" s="70" t="s">
        <v>121</v>
      </c>
      <c r="D18" s="54" t="s">
        <v>1426</v>
      </c>
      <c r="E18" s="70" t="s">
        <v>1414</v>
      </c>
      <c r="F18" s="70" t="s">
        <v>133</v>
      </c>
      <c r="G18" s="72">
        <v>2160.5089529999996</v>
      </c>
      <c r="H18" s="78">
        <v>18340</v>
      </c>
      <c r="I18" s="116" t="s">
        <v>3180</v>
      </c>
      <c r="J18" s="72">
        <v>396.237341888</v>
      </c>
      <c r="K18" s="73">
        <v>2.0765367153813781E-4</v>
      </c>
      <c r="L18" s="73">
        <f t="shared" si="0"/>
        <v>3.4800801507392223E-3</v>
      </c>
      <c r="M18" s="73">
        <f>J18/'סכום נכסי הקרן'!$C$41</f>
        <v>2.0143895604349645E-4</v>
      </c>
    </row>
    <row r="19" spans="1:13">
      <c r="A19" s="69" t="s">
        <v>1429</v>
      </c>
      <c r="B19" s="54" t="s">
        <v>1430</v>
      </c>
      <c r="C19" s="70" t="s">
        <v>121</v>
      </c>
      <c r="D19" s="54" t="s">
        <v>1426</v>
      </c>
      <c r="E19" s="70" t="s">
        <v>1414</v>
      </c>
      <c r="F19" s="70" t="s">
        <v>133</v>
      </c>
      <c r="G19" s="72">
        <v>3094.3757380000002</v>
      </c>
      <c r="H19" s="78">
        <v>33260</v>
      </c>
      <c r="I19" s="116" t="s">
        <v>3180</v>
      </c>
      <c r="J19" s="72">
        <v>1029.189370375</v>
      </c>
      <c r="K19" s="73">
        <v>3.7038542074756346E-4</v>
      </c>
      <c r="L19" s="73">
        <f t="shared" si="0"/>
        <v>9.0391821278828985E-3</v>
      </c>
      <c r="M19" s="73">
        <f>J19/'סכום נכסי הקרן'!$C$41</f>
        <v>5.2321881464166477E-4</v>
      </c>
    </row>
    <row r="20" spans="1:13">
      <c r="A20" s="69" t="s">
        <v>1431</v>
      </c>
      <c r="B20" s="54" t="s">
        <v>1432</v>
      </c>
      <c r="C20" s="70" t="s">
        <v>121</v>
      </c>
      <c r="D20" s="54" t="s">
        <v>1426</v>
      </c>
      <c r="E20" s="70" t="s">
        <v>1414</v>
      </c>
      <c r="F20" s="70" t="s">
        <v>133</v>
      </c>
      <c r="G20" s="72">
        <v>9458.466163000001</v>
      </c>
      <c r="H20" s="78">
        <v>18500</v>
      </c>
      <c r="I20" s="116" t="s">
        <v>3180</v>
      </c>
      <c r="J20" s="72">
        <v>1749.8162400629999</v>
      </c>
      <c r="K20" s="73">
        <v>3.0192098413728898E-4</v>
      </c>
      <c r="L20" s="73">
        <f t="shared" si="0"/>
        <v>1.5368316210352621E-2</v>
      </c>
      <c r="M20" s="73">
        <f>J20/'סכום נכסי הקרן'!$C$41</f>
        <v>8.8957076833479976E-4</v>
      </c>
    </row>
    <row r="21" spans="1:13">
      <c r="A21" s="69" t="s">
        <v>1433</v>
      </c>
      <c r="B21" s="54" t="s">
        <v>1434</v>
      </c>
      <c r="C21" s="70" t="s">
        <v>121</v>
      </c>
      <c r="D21" s="54" t="s">
        <v>1435</v>
      </c>
      <c r="E21" s="70" t="s">
        <v>1414</v>
      </c>
      <c r="F21" s="70" t="s">
        <v>133</v>
      </c>
      <c r="G21" s="72">
        <v>115705</v>
      </c>
      <c r="H21" s="78">
        <v>1833</v>
      </c>
      <c r="I21" s="116" t="s">
        <v>3180</v>
      </c>
      <c r="J21" s="72">
        <v>2120.8726499999998</v>
      </c>
      <c r="K21" s="73">
        <v>1.7988468941327648E-3</v>
      </c>
      <c r="L21" s="73">
        <f t="shared" si="0"/>
        <v>1.8627236838260799E-2</v>
      </c>
      <c r="M21" s="73">
        <f>J21/'סכום נכסי הקרן'!$C$41</f>
        <v>1.0782082538751815E-3</v>
      </c>
    </row>
    <row r="22" spans="1:13">
      <c r="A22" s="69" t="s">
        <v>1436</v>
      </c>
      <c r="B22" s="54" t="s">
        <v>1437</v>
      </c>
      <c r="C22" s="70" t="s">
        <v>121</v>
      </c>
      <c r="D22" s="54" t="s">
        <v>1435</v>
      </c>
      <c r="E22" s="70" t="s">
        <v>1414</v>
      </c>
      <c r="F22" s="70" t="s">
        <v>133</v>
      </c>
      <c r="G22" s="72">
        <v>9777.4413380000005</v>
      </c>
      <c r="H22" s="78">
        <v>2759</v>
      </c>
      <c r="I22" s="116" t="s">
        <v>3180</v>
      </c>
      <c r="J22" s="72">
        <v>269.759606502</v>
      </c>
      <c r="K22" s="73">
        <v>1.4714261456274416E-3</v>
      </c>
      <c r="L22" s="73">
        <f t="shared" si="0"/>
        <v>2.3692493180619742E-3</v>
      </c>
      <c r="M22" s="73">
        <f>J22/'סכום נכסי הקרן'!$C$41</f>
        <v>1.3714026360450143E-4</v>
      </c>
    </row>
    <row r="23" spans="1:13">
      <c r="A23" s="69" t="s">
        <v>1438</v>
      </c>
      <c r="B23" s="54" t="s">
        <v>1439</v>
      </c>
      <c r="C23" s="70" t="s">
        <v>121</v>
      </c>
      <c r="D23" s="54" t="s">
        <v>1435</v>
      </c>
      <c r="E23" s="70" t="s">
        <v>1414</v>
      </c>
      <c r="F23" s="70" t="s">
        <v>133</v>
      </c>
      <c r="G23" s="72">
        <v>95568.371325</v>
      </c>
      <c r="H23" s="78">
        <v>1860</v>
      </c>
      <c r="I23" s="116" t="s">
        <v>3180</v>
      </c>
      <c r="J23" s="72">
        <v>1777.5717066449999</v>
      </c>
      <c r="K23" s="73">
        <v>4.6622743195388091E-4</v>
      </c>
      <c r="L23" s="73">
        <f t="shared" si="0"/>
        <v>1.561208740028208E-2</v>
      </c>
      <c r="M23" s="73">
        <f>J23/'סכום נכסי הקרן'!$C$41</f>
        <v>9.0368107955922394E-4</v>
      </c>
    </row>
    <row r="24" spans="1:13">
      <c r="A24" s="69" t="s">
        <v>1440</v>
      </c>
      <c r="B24" s="54" t="s">
        <v>1441</v>
      </c>
      <c r="C24" s="70" t="s">
        <v>121</v>
      </c>
      <c r="D24" s="54" t="s">
        <v>1435</v>
      </c>
      <c r="E24" s="70" t="s">
        <v>1414</v>
      </c>
      <c r="F24" s="70" t="s">
        <v>133</v>
      </c>
      <c r="G24" s="72">
        <v>20130.748184</v>
      </c>
      <c r="H24" s="78">
        <v>1841</v>
      </c>
      <c r="I24" s="116" t="s">
        <v>3180</v>
      </c>
      <c r="J24" s="72">
        <v>370.60707407199999</v>
      </c>
      <c r="K24" s="73">
        <v>2.7378444102360349E-4</v>
      </c>
      <c r="L24" s="73">
        <f t="shared" si="0"/>
        <v>3.2549741931341366E-3</v>
      </c>
      <c r="M24" s="73">
        <f>J24/'סכום נכסי הקרן'!$C$41</f>
        <v>1.8840905238179257E-4</v>
      </c>
    </row>
    <row r="25" spans="1:13">
      <c r="A25" s="69" t="s">
        <v>1442</v>
      </c>
      <c r="B25" s="54" t="s">
        <v>1443</v>
      </c>
      <c r="C25" s="70" t="s">
        <v>121</v>
      </c>
      <c r="D25" s="54" t="s">
        <v>1435</v>
      </c>
      <c r="E25" s="70" t="s">
        <v>1414</v>
      </c>
      <c r="F25" s="70" t="s">
        <v>133</v>
      </c>
      <c r="G25" s="72">
        <v>80374.439324999999</v>
      </c>
      <c r="H25" s="78">
        <v>3381</v>
      </c>
      <c r="I25" s="116" t="s">
        <v>3180</v>
      </c>
      <c r="J25" s="72">
        <v>2717.4597935780002</v>
      </c>
      <c r="K25" s="73">
        <v>5.0747627999859221E-4</v>
      </c>
      <c r="L25" s="73">
        <f t="shared" si="0"/>
        <v>2.3866952677912424E-2</v>
      </c>
      <c r="M25" s="73">
        <f>J25/'סכום נכסי הקרן'!$C$41</f>
        <v>1.3815009491539942E-3</v>
      </c>
    </row>
    <row r="26" spans="1:13">
      <c r="A26" s="117" t="s">
        <v>3180</v>
      </c>
      <c r="B26" s="116" t="s">
        <v>3180</v>
      </c>
      <c r="C26" s="116" t="s">
        <v>3180</v>
      </c>
      <c r="D26" s="116" t="s">
        <v>3180</v>
      </c>
      <c r="E26" s="116" t="s">
        <v>3180</v>
      </c>
      <c r="F26" s="116" t="s">
        <v>3180</v>
      </c>
      <c r="G26" s="116" t="s">
        <v>3180</v>
      </c>
      <c r="H26" s="116" t="s">
        <v>3180</v>
      </c>
      <c r="I26" s="116" t="s">
        <v>3180</v>
      </c>
      <c r="J26" s="116" t="s">
        <v>3180</v>
      </c>
      <c r="K26" s="116" t="s">
        <v>3180</v>
      </c>
      <c r="L26" s="116" t="s">
        <v>3180</v>
      </c>
      <c r="M26" s="116" t="s">
        <v>3180</v>
      </c>
    </row>
    <row r="27" spans="1:13">
      <c r="A27" s="68" t="s">
        <v>213</v>
      </c>
      <c r="B27" s="115" t="s">
        <v>3180</v>
      </c>
      <c r="C27" s="115" t="s">
        <v>3180</v>
      </c>
      <c r="D27" s="115" t="s">
        <v>3180</v>
      </c>
      <c r="E27" s="115" t="s">
        <v>3180</v>
      </c>
      <c r="F27" s="115" t="s">
        <v>3180</v>
      </c>
      <c r="G27" s="115" t="s">
        <v>3180</v>
      </c>
      <c r="H27" s="115" t="s">
        <v>3180</v>
      </c>
      <c r="I27" s="115" t="s">
        <v>3180</v>
      </c>
      <c r="J27" s="66">
        <v>16550.263256241</v>
      </c>
      <c r="K27" s="115" t="s">
        <v>3180</v>
      </c>
      <c r="L27" s="67">
        <f t="shared" si="0"/>
        <v>0.14535793717249668</v>
      </c>
      <c r="M27" s="67">
        <f>J27/'סכום נכסי הקרן'!$C$41</f>
        <v>8.4138151560802978E-3</v>
      </c>
    </row>
    <row r="28" spans="1:13">
      <c r="A28" s="69" t="s">
        <v>1444</v>
      </c>
      <c r="B28" s="54" t="s">
        <v>1445</v>
      </c>
      <c r="C28" s="70" t="s">
        <v>121</v>
      </c>
      <c r="D28" s="54" t="s">
        <v>1413</v>
      </c>
      <c r="E28" s="70" t="s">
        <v>1446</v>
      </c>
      <c r="F28" s="70" t="s">
        <v>133</v>
      </c>
      <c r="G28" s="72">
        <v>141046.467</v>
      </c>
      <c r="H28" s="78">
        <v>381.09</v>
      </c>
      <c r="I28" s="116" t="s">
        <v>3180</v>
      </c>
      <c r="J28" s="72">
        <v>537.51398109000002</v>
      </c>
      <c r="K28" s="73">
        <v>1.5544127406099438E-3</v>
      </c>
      <c r="L28" s="73">
        <f t="shared" si="0"/>
        <v>4.720887050733512E-3</v>
      </c>
      <c r="M28" s="73">
        <f>J28/'סכום נכסי הקרן'!$C$41</f>
        <v>2.7326110833884642E-4</v>
      </c>
    </row>
    <row r="29" spans="1:13">
      <c r="A29" s="69" t="s">
        <v>1447</v>
      </c>
      <c r="B29" s="54" t="s">
        <v>1448</v>
      </c>
      <c r="C29" s="70" t="s">
        <v>121</v>
      </c>
      <c r="D29" s="54" t="s">
        <v>1413</v>
      </c>
      <c r="E29" s="70" t="s">
        <v>1446</v>
      </c>
      <c r="F29" s="70" t="s">
        <v>133</v>
      </c>
      <c r="G29" s="72">
        <v>1570244.8400729999</v>
      </c>
      <c r="H29" s="78">
        <v>352.49</v>
      </c>
      <c r="I29" s="116" t="s">
        <v>3180</v>
      </c>
      <c r="J29" s="72">
        <v>5534.9560367820004</v>
      </c>
      <c r="K29" s="73">
        <v>1.0014503332147597E-2</v>
      </c>
      <c r="L29" s="73">
        <f t="shared" si="0"/>
        <v>4.8612507208530269E-2</v>
      </c>
      <c r="M29" s="73">
        <f>J29/'סכום נכסי הקרן'!$C$41</f>
        <v>2.8138583821591626E-3</v>
      </c>
    </row>
    <row r="30" spans="1:13">
      <c r="A30" s="69" t="s">
        <v>1449</v>
      </c>
      <c r="B30" s="54" t="s">
        <v>1450</v>
      </c>
      <c r="C30" s="70" t="s">
        <v>121</v>
      </c>
      <c r="D30" s="54" t="s">
        <v>1426</v>
      </c>
      <c r="E30" s="70" t="s">
        <v>1446</v>
      </c>
      <c r="F30" s="70" t="s">
        <v>133</v>
      </c>
      <c r="G30" s="72">
        <v>16187.089926000001</v>
      </c>
      <c r="H30" s="78">
        <v>3822.41</v>
      </c>
      <c r="I30" s="116" t="s">
        <v>3180</v>
      </c>
      <c r="J30" s="72">
        <v>618.73694407099993</v>
      </c>
      <c r="K30" s="73">
        <v>1.4958764446374002E-3</v>
      </c>
      <c r="L30" s="73">
        <f t="shared" si="0"/>
        <v>5.4342534889080885E-3</v>
      </c>
      <c r="M30" s="73">
        <f>J30/'סכום נכסי הקרן'!$C$41</f>
        <v>3.1455320057753529E-4</v>
      </c>
    </row>
    <row r="31" spans="1:13">
      <c r="A31" s="69" t="s">
        <v>1451</v>
      </c>
      <c r="B31" s="54" t="s">
        <v>1452</v>
      </c>
      <c r="C31" s="70" t="s">
        <v>121</v>
      </c>
      <c r="D31" s="54" t="s">
        <v>1435</v>
      </c>
      <c r="E31" s="70" t="s">
        <v>1446</v>
      </c>
      <c r="F31" s="70" t="s">
        <v>133</v>
      </c>
      <c r="G31" s="72">
        <v>119082.7573</v>
      </c>
      <c r="H31" s="78">
        <v>3826</v>
      </c>
      <c r="I31" s="116" t="s">
        <v>3180</v>
      </c>
      <c r="J31" s="72">
        <v>4556.1062942979997</v>
      </c>
      <c r="K31" s="73">
        <v>7.0098933453058374E-3</v>
      </c>
      <c r="L31" s="73">
        <f t="shared" si="0"/>
        <v>4.001544883148906E-2</v>
      </c>
      <c r="M31" s="73">
        <f>J31/'סכום נכסי הקרן'!$C$41</f>
        <v>2.3162312041907704E-3</v>
      </c>
    </row>
    <row r="32" spans="1:13">
      <c r="A32" s="69" t="s">
        <v>1453</v>
      </c>
      <c r="B32" s="54" t="s">
        <v>1454</v>
      </c>
      <c r="C32" s="70" t="s">
        <v>121</v>
      </c>
      <c r="D32" s="54" t="s">
        <v>1435</v>
      </c>
      <c r="E32" s="70" t="s">
        <v>1446</v>
      </c>
      <c r="F32" s="70" t="s">
        <v>133</v>
      </c>
      <c r="G32" s="72">
        <v>1500000</v>
      </c>
      <c r="H32" s="78">
        <v>353.53</v>
      </c>
      <c r="I32" s="116" t="s">
        <v>3180</v>
      </c>
      <c r="J32" s="72">
        <v>5302.95</v>
      </c>
      <c r="K32" s="73">
        <v>3.7359560182933928E-3</v>
      </c>
      <c r="L32" s="73">
        <f t="shared" si="0"/>
        <v>4.6574840592835745E-2</v>
      </c>
      <c r="M32" s="73">
        <f>J32/'סכום נכסי הקרן'!$C$41</f>
        <v>2.6959112608139833E-3</v>
      </c>
    </row>
    <row r="33" spans="1:13">
      <c r="A33" s="117" t="s">
        <v>3180</v>
      </c>
      <c r="B33" s="116" t="s">
        <v>3180</v>
      </c>
      <c r="C33" s="116" t="s">
        <v>3180</v>
      </c>
      <c r="D33" s="116" t="s">
        <v>3180</v>
      </c>
      <c r="E33" s="116" t="s">
        <v>3180</v>
      </c>
      <c r="F33" s="116" t="s">
        <v>3180</v>
      </c>
      <c r="G33" s="116" t="s">
        <v>3180</v>
      </c>
      <c r="H33" s="116" t="s">
        <v>3180</v>
      </c>
      <c r="I33" s="116" t="s">
        <v>3180</v>
      </c>
      <c r="J33" s="116" t="s">
        <v>3180</v>
      </c>
      <c r="K33" s="116" t="s">
        <v>3180</v>
      </c>
      <c r="L33" s="116" t="s">
        <v>3180</v>
      </c>
      <c r="M33" s="116" t="s">
        <v>3180</v>
      </c>
    </row>
    <row r="34" spans="1:13">
      <c r="A34" s="63" t="s">
        <v>185</v>
      </c>
      <c r="B34" s="115" t="s">
        <v>3180</v>
      </c>
      <c r="C34" s="115" t="s">
        <v>3180</v>
      </c>
      <c r="D34" s="115" t="s">
        <v>3180</v>
      </c>
      <c r="E34" s="115" t="s">
        <v>3180</v>
      </c>
      <c r="F34" s="115" t="s">
        <v>3180</v>
      </c>
      <c r="G34" s="115" t="s">
        <v>3180</v>
      </c>
      <c r="H34" s="115" t="s">
        <v>3180</v>
      </c>
      <c r="I34" s="66">
        <v>0.128661358</v>
      </c>
      <c r="J34" s="66">
        <v>71333.023557237</v>
      </c>
      <c r="K34" s="115" t="s">
        <v>3180</v>
      </c>
      <c r="L34" s="67">
        <f t="shared" si="0"/>
        <v>0.62650490786888624</v>
      </c>
      <c r="M34" s="67">
        <f>J34/'סכום נכסי הקרן'!$C$41</f>
        <v>3.6264249422654257E-2</v>
      </c>
    </row>
    <row r="35" spans="1:13">
      <c r="A35" s="68" t="s">
        <v>214</v>
      </c>
      <c r="B35" s="115" t="s">
        <v>3180</v>
      </c>
      <c r="C35" s="115" t="s">
        <v>3180</v>
      </c>
      <c r="D35" s="115" t="s">
        <v>3180</v>
      </c>
      <c r="E35" s="115" t="s">
        <v>3180</v>
      </c>
      <c r="F35" s="115" t="s">
        <v>3180</v>
      </c>
      <c r="G35" s="115" t="s">
        <v>3180</v>
      </c>
      <c r="H35" s="115" t="s">
        <v>3180</v>
      </c>
      <c r="I35" s="66">
        <v>0.128661358</v>
      </c>
      <c r="J35" s="66">
        <v>71333.023557237</v>
      </c>
      <c r="K35" s="115" t="s">
        <v>3180</v>
      </c>
      <c r="L35" s="67">
        <f t="shared" si="0"/>
        <v>0.62650490786888624</v>
      </c>
      <c r="M35" s="67">
        <f>J35/'סכום נכסי הקרן'!$C$41</f>
        <v>3.6264249422654257E-2</v>
      </c>
    </row>
    <row r="36" spans="1:13">
      <c r="A36" s="69" t="s">
        <v>1455</v>
      </c>
      <c r="B36" s="54" t="s">
        <v>1456</v>
      </c>
      <c r="C36" s="70" t="s">
        <v>27</v>
      </c>
      <c r="D36" s="116" t="s">
        <v>3180</v>
      </c>
      <c r="E36" s="70" t="s">
        <v>1414</v>
      </c>
      <c r="F36" s="70" t="s">
        <v>132</v>
      </c>
      <c r="G36" s="72">
        <v>21920.003096999997</v>
      </c>
      <c r="H36" s="78">
        <v>6579.6</v>
      </c>
      <c r="I36" s="116" t="s">
        <v>3180</v>
      </c>
      <c r="J36" s="72">
        <v>5231.0353949629998</v>
      </c>
      <c r="K36" s="73">
        <v>4.9025480267358805E-4</v>
      </c>
      <c r="L36" s="73">
        <f t="shared" si="0"/>
        <v>4.5943227761129808E-2</v>
      </c>
      <c r="M36" s="73">
        <f>J36/'סכום נכסי הקרן'!$C$41</f>
        <v>2.6593513472684591E-3</v>
      </c>
    </row>
    <row r="37" spans="1:13">
      <c r="A37" s="69" t="s">
        <v>1457</v>
      </c>
      <c r="B37" s="54" t="s">
        <v>1458</v>
      </c>
      <c r="C37" s="70" t="s">
        <v>27</v>
      </c>
      <c r="D37" s="116" t="s">
        <v>3180</v>
      </c>
      <c r="E37" s="70" t="s">
        <v>1414</v>
      </c>
      <c r="F37" s="70" t="s">
        <v>132</v>
      </c>
      <c r="G37" s="72">
        <v>16684.804949999998</v>
      </c>
      <c r="H37" s="78">
        <v>1866.48</v>
      </c>
      <c r="I37" s="116" t="s">
        <v>3180</v>
      </c>
      <c r="J37" s="72">
        <v>1129.5150715309999</v>
      </c>
      <c r="K37" s="73">
        <v>1.1008749006165893E-3</v>
      </c>
      <c r="L37" s="73">
        <f t="shared" si="0"/>
        <v>9.9203244239077851E-3</v>
      </c>
      <c r="M37" s="73">
        <f>J37/'סכום נכסי הקרן'!$C$41</f>
        <v>5.742223480514685E-4</v>
      </c>
    </row>
    <row r="38" spans="1:13">
      <c r="A38" s="69" t="s">
        <v>1459</v>
      </c>
      <c r="B38" s="54" t="s">
        <v>1460</v>
      </c>
      <c r="C38" s="70" t="s">
        <v>27</v>
      </c>
      <c r="D38" s="116" t="s">
        <v>3180</v>
      </c>
      <c r="E38" s="70" t="s">
        <v>1414</v>
      </c>
      <c r="F38" s="70" t="s">
        <v>132</v>
      </c>
      <c r="G38" s="72">
        <v>2371.7243399999998</v>
      </c>
      <c r="H38" s="78">
        <v>4831.8</v>
      </c>
      <c r="I38" s="116" t="s">
        <v>3180</v>
      </c>
      <c r="J38" s="72">
        <v>415.64323434700003</v>
      </c>
      <c r="K38" s="73">
        <v>1.2849013371461559E-4</v>
      </c>
      <c r="L38" s="73">
        <f t="shared" si="0"/>
        <v>3.6505185572562816E-3</v>
      </c>
      <c r="M38" s="73">
        <f>J38/'סכום נכסי הקרן'!$C$41</f>
        <v>2.1130451464886958E-4</v>
      </c>
    </row>
    <row r="39" spans="1:13">
      <c r="A39" s="69" t="s">
        <v>1461</v>
      </c>
      <c r="B39" s="54" t="s">
        <v>1462</v>
      </c>
      <c r="C39" s="70" t="s">
        <v>1263</v>
      </c>
      <c r="D39" s="116" t="s">
        <v>3180</v>
      </c>
      <c r="E39" s="70" t="s">
        <v>1414</v>
      </c>
      <c r="F39" s="70" t="s">
        <v>132</v>
      </c>
      <c r="G39" s="72">
        <v>5893.6605240000008</v>
      </c>
      <c r="H39" s="78">
        <v>7266</v>
      </c>
      <c r="I39" s="116" t="s">
        <v>3180</v>
      </c>
      <c r="J39" s="72">
        <v>1553.202446256</v>
      </c>
      <c r="K39" s="73">
        <v>2.6141763246839658E-5</v>
      </c>
      <c r="L39" s="73">
        <f t="shared" si="0"/>
        <v>1.3641493195820389E-2</v>
      </c>
      <c r="M39" s="73">
        <f>J39/'סכום נכסי הקרן'!$C$41</f>
        <v>7.8961633905380525E-4</v>
      </c>
    </row>
    <row r="40" spans="1:13">
      <c r="A40" s="69" t="s">
        <v>1463</v>
      </c>
      <c r="B40" s="54" t="s">
        <v>1464</v>
      </c>
      <c r="C40" s="70" t="s">
        <v>1263</v>
      </c>
      <c r="D40" s="116" t="s">
        <v>3180</v>
      </c>
      <c r="E40" s="70" t="s">
        <v>1414</v>
      </c>
      <c r="F40" s="70" t="s">
        <v>132</v>
      </c>
      <c r="G40" s="72">
        <v>1853.017196</v>
      </c>
      <c r="H40" s="78">
        <v>17881</v>
      </c>
      <c r="I40" s="116" t="s">
        <v>3180</v>
      </c>
      <c r="J40" s="72">
        <v>1201.7629431970001</v>
      </c>
      <c r="K40" s="73">
        <v>1.693749648319412E-5</v>
      </c>
      <c r="L40" s="73">
        <f t="shared" si="0"/>
        <v>1.0554864275502767E-2</v>
      </c>
      <c r="M40" s="73">
        <f>J40/'סכום נכסי הקרן'!$C$41</f>
        <v>6.1095168753123234E-4</v>
      </c>
    </row>
    <row r="41" spans="1:13">
      <c r="A41" s="69" t="s">
        <v>1465</v>
      </c>
      <c r="B41" s="54" t="s">
        <v>1466</v>
      </c>
      <c r="C41" s="70" t="s">
        <v>1263</v>
      </c>
      <c r="D41" s="116" t="s">
        <v>3180</v>
      </c>
      <c r="E41" s="70" t="s">
        <v>1414</v>
      </c>
      <c r="F41" s="70" t="s">
        <v>132</v>
      </c>
      <c r="G41" s="72">
        <v>6998.1146349999999</v>
      </c>
      <c r="H41" s="78">
        <v>3760</v>
      </c>
      <c r="I41" s="116" t="s">
        <v>3180</v>
      </c>
      <c r="J41" s="72">
        <v>954.36928293200003</v>
      </c>
      <c r="K41" s="73">
        <v>7.7340443198150798E-6</v>
      </c>
      <c r="L41" s="73">
        <f t="shared" si="0"/>
        <v>8.3820509752603467E-3</v>
      </c>
      <c r="M41" s="73">
        <f>J41/'סכום נכסי הקרן'!$C$41</f>
        <v>4.8518181329851225E-4</v>
      </c>
    </row>
    <row r="42" spans="1:13">
      <c r="A42" s="69" t="s">
        <v>1467</v>
      </c>
      <c r="B42" s="54" t="s">
        <v>1468</v>
      </c>
      <c r="C42" s="70" t="s">
        <v>1263</v>
      </c>
      <c r="D42" s="116" t="s">
        <v>3180</v>
      </c>
      <c r="E42" s="70" t="s">
        <v>1414</v>
      </c>
      <c r="F42" s="70" t="s">
        <v>132</v>
      </c>
      <c r="G42" s="72">
        <v>7625.3695349999998</v>
      </c>
      <c r="H42" s="78">
        <v>3487.98</v>
      </c>
      <c r="I42" s="72">
        <v>0.128661358</v>
      </c>
      <c r="J42" s="72">
        <v>964.80679970099993</v>
      </c>
      <c r="K42" s="73">
        <v>3.940759449612403E-4</v>
      </c>
      <c r="L42" s="73">
        <f t="shared" si="0"/>
        <v>8.4737217773047224E-3</v>
      </c>
      <c r="M42" s="73">
        <f>J42/'סכום נכסי הקרן'!$C$41</f>
        <v>4.9048803323128206E-4</v>
      </c>
    </row>
    <row r="43" spans="1:13">
      <c r="A43" s="69" t="s">
        <v>1469</v>
      </c>
      <c r="B43" s="54" t="s">
        <v>1470</v>
      </c>
      <c r="C43" s="70" t="s">
        <v>27</v>
      </c>
      <c r="D43" s="116" t="s">
        <v>3180</v>
      </c>
      <c r="E43" s="70" t="s">
        <v>1414</v>
      </c>
      <c r="F43" s="70" t="s">
        <v>140</v>
      </c>
      <c r="G43" s="72">
        <v>10654.819917000001</v>
      </c>
      <c r="H43" s="78">
        <v>5340</v>
      </c>
      <c r="I43" s="116" t="s">
        <v>3180</v>
      </c>
      <c r="J43" s="72">
        <v>1558.458560389</v>
      </c>
      <c r="K43" s="73">
        <v>1.5259957325534923E-4</v>
      </c>
      <c r="L43" s="73">
        <f t="shared" si="0"/>
        <v>1.3687656685553882E-2</v>
      </c>
      <c r="M43" s="73">
        <f>J43/'סכום נכסי הקרן'!$C$41</f>
        <v>7.9228843991828218E-4</v>
      </c>
    </row>
    <row r="44" spans="1:13">
      <c r="A44" s="69" t="s">
        <v>1471</v>
      </c>
      <c r="B44" s="54" t="s">
        <v>1472</v>
      </c>
      <c r="C44" s="70" t="s">
        <v>122</v>
      </c>
      <c r="D44" s="116" t="s">
        <v>3180</v>
      </c>
      <c r="E44" s="70" t="s">
        <v>1414</v>
      </c>
      <c r="F44" s="70" t="s">
        <v>132</v>
      </c>
      <c r="G44" s="72">
        <v>25785.685007000007</v>
      </c>
      <c r="H44" s="78">
        <v>1022.25</v>
      </c>
      <c r="I44" s="116" t="s">
        <v>3180</v>
      </c>
      <c r="J44" s="72">
        <v>956.05603640200002</v>
      </c>
      <c r="K44" s="73">
        <v>1.3310018685355475E-4</v>
      </c>
      <c r="L44" s="73">
        <f t="shared" si="0"/>
        <v>8.3968654226876591E-3</v>
      </c>
      <c r="M44" s="73">
        <f>J44/'סכום נכסי הקרן'!$C$41</f>
        <v>4.8603932424505898E-4</v>
      </c>
    </row>
    <row r="45" spans="1:13">
      <c r="A45" s="69" t="s">
        <v>1473</v>
      </c>
      <c r="B45" s="54" t="s">
        <v>1474</v>
      </c>
      <c r="C45" s="70" t="s">
        <v>1263</v>
      </c>
      <c r="D45" s="116" t="s">
        <v>3180</v>
      </c>
      <c r="E45" s="70" t="s">
        <v>1414</v>
      </c>
      <c r="F45" s="70" t="s">
        <v>132</v>
      </c>
      <c r="G45" s="72">
        <v>8403.0744930000001</v>
      </c>
      <c r="H45" s="78">
        <v>11399</v>
      </c>
      <c r="I45" s="116" t="s">
        <v>3180</v>
      </c>
      <c r="J45" s="72">
        <v>3474.1816557050001</v>
      </c>
      <c r="K45" s="73">
        <v>6.2140967661544383E-5</v>
      </c>
      <c r="L45" s="73">
        <f t="shared" si="0"/>
        <v>3.0513102481640322E-2</v>
      </c>
      <c r="M45" s="73">
        <f>J45/'סכום נכסי הקרן'!$C$41</f>
        <v>1.7662028583577971E-3</v>
      </c>
    </row>
    <row r="46" spans="1:13">
      <c r="A46" s="69" t="s">
        <v>1475</v>
      </c>
      <c r="B46" s="54" t="s">
        <v>1476</v>
      </c>
      <c r="C46" s="70" t="s">
        <v>27</v>
      </c>
      <c r="D46" s="116" t="s">
        <v>3180</v>
      </c>
      <c r="E46" s="70" t="s">
        <v>1414</v>
      </c>
      <c r="F46" s="70" t="s">
        <v>132</v>
      </c>
      <c r="G46" s="72">
        <v>3654.1101739999999</v>
      </c>
      <c r="H46" s="78">
        <v>4819</v>
      </c>
      <c r="I46" s="116" t="s">
        <v>3180</v>
      </c>
      <c r="J46" s="72">
        <v>638.68412197399982</v>
      </c>
      <c r="K46" s="73">
        <v>4.3410929007451032E-4</v>
      </c>
      <c r="L46" s="73">
        <f t="shared" si="0"/>
        <v>5.6094459065452826E-3</v>
      </c>
      <c r="M46" s="73">
        <f>J46/'סכום נכסי הקרן'!$C$41</f>
        <v>3.2469393762581166E-4</v>
      </c>
    </row>
    <row r="47" spans="1:13">
      <c r="A47" s="69" t="s">
        <v>1477</v>
      </c>
      <c r="B47" s="54" t="s">
        <v>1478</v>
      </c>
      <c r="C47" s="70" t="s">
        <v>27</v>
      </c>
      <c r="D47" s="116" t="s">
        <v>3180</v>
      </c>
      <c r="E47" s="70" t="s">
        <v>1414</v>
      </c>
      <c r="F47" s="70" t="s">
        <v>132</v>
      </c>
      <c r="G47" s="72">
        <v>10325.274336</v>
      </c>
      <c r="H47" s="78">
        <v>6526.5</v>
      </c>
      <c r="I47" s="116" t="s">
        <v>3180</v>
      </c>
      <c r="J47" s="72">
        <v>2444.1592401380003</v>
      </c>
      <c r="K47" s="73">
        <v>2.6826603718013925E-4</v>
      </c>
      <c r="L47" s="73">
        <f t="shared" si="0"/>
        <v>2.1466603870097571E-2</v>
      </c>
      <c r="M47" s="73">
        <f>J47/'סכום נכסי הקרן'!$C$41</f>
        <v>1.2425605405878963E-3</v>
      </c>
    </row>
    <row r="48" spans="1:13">
      <c r="A48" s="69" t="s">
        <v>1479</v>
      </c>
      <c r="B48" s="54" t="s">
        <v>1480</v>
      </c>
      <c r="C48" s="70" t="s">
        <v>1263</v>
      </c>
      <c r="D48" s="116" t="s">
        <v>3180</v>
      </c>
      <c r="E48" s="70" t="s">
        <v>1414</v>
      </c>
      <c r="F48" s="70" t="s">
        <v>132</v>
      </c>
      <c r="G48" s="72">
        <v>3043.2532669999996</v>
      </c>
      <c r="H48" s="78">
        <v>5335</v>
      </c>
      <c r="I48" s="116" t="s">
        <v>3180</v>
      </c>
      <c r="J48" s="72">
        <v>588.87087654499999</v>
      </c>
      <c r="K48" s="73">
        <v>9.2533850249331055E-5</v>
      </c>
      <c r="L48" s="73">
        <f t="shared" si="0"/>
        <v>5.1719452766567347E-3</v>
      </c>
      <c r="M48" s="73">
        <f>J48/'סכום נכסי הקרן'!$C$41</f>
        <v>2.9936990302436694E-4</v>
      </c>
    </row>
    <row r="49" spans="1:13">
      <c r="A49" s="69" t="s">
        <v>1481</v>
      </c>
      <c r="B49" s="54" t="s">
        <v>1482</v>
      </c>
      <c r="C49" s="70" t="s">
        <v>122</v>
      </c>
      <c r="D49" s="116" t="s">
        <v>3180</v>
      </c>
      <c r="E49" s="70" t="s">
        <v>1414</v>
      </c>
      <c r="F49" s="70" t="s">
        <v>132</v>
      </c>
      <c r="G49" s="72">
        <v>141299.20061099998</v>
      </c>
      <c r="H49" s="78">
        <v>855.35</v>
      </c>
      <c r="I49" s="116" t="s">
        <v>3180</v>
      </c>
      <c r="J49" s="72">
        <v>4383.6020380290001</v>
      </c>
      <c r="K49" s="73">
        <v>1.411107811704451E-4</v>
      </c>
      <c r="L49" s="73">
        <f t="shared" si="0"/>
        <v>3.8500375478484727E-2</v>
      </c>
      <c r="M49" s="73">
        <f>J49/'סכום נכסי הקרן'!$C$41</f>
        <v>2.2285335704182595E-3</v>
      </c>
    </row>
    <row r="50" spans="1:13">
      <c r="A50" s="69" t="s">
        <v>1483</v>
      </c>
      <c r="B50" s="54" t="s">
        <v>1484</v>
      </c>
      <c r="C50" s="70" t="s">
        <v>27</v>
      </c>
      <c r="D50" s="116" t="s">
        <v>3180</v>
      </c>
      <c r="E50" s="70" t="s">
        <v>1414</v>
      </c>
      <c r="F50" s="70" t="s">
        <v>134</v>
      </c>
      <c r="G50" s="72">
        <v>47223.34541799999</v>
      </c>
      <c r="H50" s="78">
        <v>2972.5</v>
      </c>
      <c r="I50" s="116" t="s">
        <v>3180</v>
      </c>
      <c r="J50" s="72">
        <v>5631.1388521670006</v>
      </c>
      <c r="K50" s="73">
        <v>1.9556848369702839E-4</v>
      </c>
      <c r="L50" s="73">
        <f t="shared" si="0"/>
        <v>4.9457263296052593E-2</v>
      </c>
      <c r="M50" s="73">
        <f>J50/'סכום נכסי הקרן'!$C$41</f>
        <v>2.8627557572227058E-3</v>
      </c>
    </row>
    <row r="51" spans="1:13">
      <c r="A51" s="69" t="s">
        <v>1485</v>
      </c>
      <c r="B51" s="54" t="s">
        <v>1486</v>
      </c>
      <c r="C51" s="70" t="s">
        <v>1263</v>
      </c>
      <c r="D51" s="116" t="s">
        <v>3180</v>
      </c>
      <c r="E51" s="70" t="s">
        <v>1414</v>
      </c>
      <c r="F51" s="70" t="s">
        <v>132</v>
      </c>
      <c r="G51" s="72">
        <v>965.23665000000005</v>
      </c>
      <c r="H51" s="78">
        <v>5397</v>
      </c>
      <c r="I51" s="116" t="s">
        <v>3180</v>
      </c>
      <c r="J51" s="72">
        <v>188.94429239600001</v>
      </c>
      <c r="K51" s="73">
        <v>9.6814107321965901E-6</v>
      </c>
      <c r="L51" s="73">
        <f t="shared" si="0"/>
        <v>1.6594631854476938E-3</v>
      </c>
      <c r="M51" s="73">
        <f>J51/'סכום נכסי הקרן'!$C$41</f>
        <v>9.6055411711765403E-5</v>
      </c>
    </row>
    <row r="52" spans="1:13">
      <c r="A52" s="69" t="s">
        <v>1487</v>
      </c>
      <c r="B52" s="54" t="s">
        <v>1488</v>
      </c>
      <c r="C52" s="70" t="s">
        <v>27</v>
      </c>
      <c r="D52" s="116" t="s">
        <v>3180</v>
      </c>
      <c r="E52" s="70" t="s">
        <v>1414</v>
      </c>
      <c r="F52" s="70" t="s">
        <v>132</v>
      </c>
      <c r="G52" s="72">
        <v>7208.3321460000006</v>
      </c>
      <c r="H52" s="78">
        <v>4281.5</v>
      </c>
      <c r="I52" s="116" t="s">
        <v>3180</v>
      </c>
      <c r="J52" s="72">
        <v>1119.381934969</v>
      </c>
      <c r="K52" s="73">
        <v>9.3275519487577647E-5</v>
      </c>
      <c r="L52" s="73">
        <f t="shared" si="0"/>
        <v>9.8313269375877969E-3</v>
      </c>
      <c r="M52" s="73">
        <f>J52/'סכום נכסי הקרן'!$C$41</f>
        <v>5.6907086878712283E-4</v>
      </c>
    </row>
    <row r="53" spans="1:13">
      <c r="A53" s="69" t="s">
        <v>1489</v>
      </c>
      <c r="B53" s="54" t="s">
        <v>1490</v>
      </c>
      <c r="C53" s="70" t="s">
        <v>122</v>
      </c>
      <c r="D53" s="116" t="s">
        <v>3180</v>
      </c>
      <c r="E53" s="70" t="s">
        <v>1414</v>
      </c>
      <c r="F53" s="70" t="s">
        <v>132</v>
      </c>
      <c r="G53" s="72">
        <v>44994.602963999991</v>
      </c>
      <c r="H53" s="78">
        <v>491.97</v>
      </c>
      <c r="I53" s="116" t="s">
        <v>3180</v>
      </c>
      <c r="J53" s="72">
        <v>802.87253206799994</v>
      </c>
      <c r="K53" s="73">
        <v>3.1173403926514526E-4</v>
      </c>
      <c r="L53" s="73">
        <f t="shared" si="0"/>
        <v>7.0514827025398132E-3</v>
      </c>
      <c r="M53" s="73">
        <f>J53/'סכום נכסי הקרן'!$C$41</f>
        <v>4.081639653778288E-4</v>
      </c>
    </row>
    <row r="54" spans="1:13">
      <c r="A54" s="69" t="s">
        <v>1491</v>
      </c>
      <c r="B54" s="54" t="s">
        <v>1492</v>
      </c>
      <c r="C54" s="70" t="s">
        <v>122</v>
      </c>
      <c r="D54" s="116" t="s">
        <v>3180</v>
      </c>
      <c r="E54" s="70" t="s">
        <v>1414</v>
      </c>
      <c r="F54" s="70" t="s">
        <v>132</v>
      </c>
      <c r="G54" s="72">
        <v>5256.4030149999999</v>
      </c>
      <c r="H54" s="78">
        <v>3962.75</v>
      </c>
      <c r="I54" s="116" t="s">
        <v>3180</v>
      </c>
      <c r="J54" s="72">
        <v>755.49724657000002</v>
      </c>
      <c r="K54" s="73">
        <v>5.1320464473564553E-5</v>
      </c>
      <c r="L54" s="73">
        <f t="shared" si="0"/>
        <v>6.6353942291222951E-3</v>
      </c>
      <c r="M54" s="73">
        <f>J54/'סכום נכסי הקרן'!$C$41</f>
        <v>3.8407933971506837E-4</v>
      </c>
    </row>
    <row r="55" spans="1:13">
      <c r="A55" s="69" t="s">
        <v>1493</v>
      </c>
      <c r="B55" s="54" t="s">
        <v>1494</v>
      </c>
      <c r="C55" s="70" t="s">
        <v>27</v>
      </c>
      <c r="D55" s="116" t="s">
        <v>3180</v>
      </c>
      <c r="E55" s="70" t="s">
        <v>1414</v>
      </c>
      <c r="F55" s="70" t="s">
        <v>134</v>
      </c>
      <c r="G55" s="72">
        <v>39988.375499000002</v>
      </c>
      <c r="H55" s="78">
        <v>690</v>
      </c>
      <c r="I55" s="116" t="s">
        <v>3180</v>
      </c>
      <c r="J55" s="72">
        <v>1106.8798333749999</v>
      </c>
      <c r="K55" s="73">
        <v>1.8953901896230304E-4</v>
      </c>
      <c r="L55" s="73">
        <f t="shared" si="0"/>
        <v>9.7215232643840157E-3</v>
      </c>
      <c r="M55" s="73">
        <f>J55/'סכום נכסי הקרן'!$C$41</f>
        <v>5.6271505617883782E-4</v>
      </c>
    </row>
    <row r="56" spans="1:13">
      <c r="A56" s="69" t="s">
        <v>1495</v>
      </c>
      <c r="B56" s="54" t="s">
        <v>1496</v>
      </c>
      <c r="C56" s="70" t="s">
        <v>122</v>
      </c>
      <c r="D56" s="116" t="s">
        <v>3180</v>
      </c>
      <c r="E56" s="70" t="s">
        <v>1414</v>
      </c>
      <c r="F56" s="70" t="s">
        <v>132</v>
      </c>
      <c r="G56" s="72">
        <v>40815.7212</v>
      </c>
      <c r="H56" s="78">
        <v>1064</v>
      </c>
      <c r="I56" s="116" t="s">
        <v>3180</v>
      </c>
      <c r="J56" s="72">
        <v>1575.130925231</v>
      </c>
      <c r="K56" s="73">
        <v>2.0912126629325095E-4</v>
      </c>
      <c r="L56" s="73">
        <f t="shared" si="0"/>
        <v>1.3834087018636742E-2</v>
      </c>
      <c r="M56" s="73">
        <f>J56/'סכום נכסי הקרן'!$C$41</f>
        <v>8.0076432902188432E-4</v>
      </c>
    </row>
    <row r="57" spans="1:13">
      <c r="A57" s="69" t="s">
        <v>1497</v>
      </c>
      <c r="B57" s="54" t="s">
        <v>1498</v>
      </c>
      <c r="C57" s="70" t="s">
        <v>1263</v>
      </c>
      <c r="D57" s="116" t="s">
        <v>3180</v>
      </c>
      <c r="E57" s="70" t="s">
        <v>1414</v>
      </c>
      <c r="F57" s="70" t="s">
        <v>132</v>
      </c>
      <c r="G57" s="72">
        <v>1892.6608429999999</v>
      </c>
      <c r="H57" s="78">
        <v>40564</v>
      </c>
      <c r="I57" s="116" t="s">
        <v>3180</v>
      </c>
      <c r="J57" s="72">
        <v>2784.589152177</v>
      </c>
      <c r="K57" s="73">
        <v>1.0258324352303522E-4</v>
      </c>
      <c r="L57" s="73">
        <f t="shared" si="0"/>
        <v>2.4456537564786281E-2</v>
      </c>
      <c r="M57" s="73">
        <f>J57/'סכום נכסי הקרן'!$C$41</f>
        <v>1.4156281413353769E-3</v>
      </c>
    </row>
    <row r="58" spans="1:13">
      <c r="A58" s="69" t="s">
        <v>1499</v>
      </c>
      <c r="B58" s="54" t="s">
        <v>1500</v>
      </c>
      <c r="C58" s="70" t="s">
        <v>27</v>
      </c>
      <c r="D58" s="116" t="s">
        <v>3180</v>
      </c>
      <c r="E58" s="70" t="s">
        <v>1414</v>
      </c>
      <c r="F58" s="70" t="s">
        <v>132</v>
      </c>
      <c r="G58" s="72">
        <v>25923.498599999999</v>
      </c>
      <c r="H58" s="78">
        <v>772.45</v>
      </c>
      <c r="I58" s="116" t="s">
        <v>3180</v>
      </c>
      <c r="J58" s="72">
        <v>726.29247752099991</v>
      </c>
      <c r="K58" s="73">
        <v>5.5071344220216487E-5</v>
      </c>
      <c r="L58" s="73">
        <f t="shared" si="0"/>
        <v>6.3788940805242951E-3</v>
      </c>
      <c r="M58" s="73">
        <f>J58/'סכום נכסי הקרן'!$C$41</f>
        <v>3.6923223277484242E-4</v>
      </c>
    </row>
    <row r="59" spans="1:13">
      <c r="A59" s="69" t="s">
        <v>1501</v>
      </c>
      <c r="B59" s="54" t="s">
        <v>1502</v>
      </c>
      <c r="C59" s="70" t="s">
        <v>27</v>
      </c>
      <c r="D59" s="116" t="s">
        <v>3180</v>
      </c>
      <c r="E59" s="70" t="s">
        <v>1414</v>
      </c>
      <c r="F59" s="70" t="s">
        <v>132</v>
      </c>
      <c r="G59" s="72">
        <v>26750.844300000001</v>
      </c>
      <c r="H59" s="78">
        <v>567.15</v>
      </c>
      <c r="I59" s="116" t="s">
        <v>3180</v>
      </c>
      <c r="J59" s="72">
        <v>550.27905857400003</v>
      </c>
      <c r="K59" s="73">
        <v>9.1612480479452056E-4</v>
      </c>
      <c r="L59" s="73">
        <f t="shared" si="0"/>
        <v>4.8330003931132248E-3</v>
      </c>
      <c r="M59" s="73">
        <f>J59/'סכום נכסי הקרן'!$C$41</f>
        <v>2.7975061250808781E-4</v>
      </c>
    </row>
    <row r="60" spans="1:13">
      <c r="A60" s="69" t="s">
        <v>1503</v>
      </c>
      <c r="B60" s="54" t="s">
        <v>1504</v>
      </c>
      <c r="C60" s="70" t="s">
        <v>27</v>
      </c>
      <c r="D60" s="116" t="s">
        <v>3180</v>
      </c>
      <c r="E60" s="70" t="s">
        <v>1414</v>
      </c>
      <c r="F60" s="70" t="s">
        <v>134</v>
      </c>
      <c r="G60" s="72">
        <v>8936.5166640000007</v>
      </c>
      <c r="H60" s="78">
        <v>21775</v>
      </c>
      <c r="I60" s="116" t="s">
        <v>3180</v>
      </c>
      <c r="J60" s="72">
        <v>7806.2787620890022</v>
      </c>
      <c r="K60" s="73">
        <v>2.9034189986272264E-4</v>
      </c>
      <c r="L60" s="73">
        <f t="shared" si="0"/>
        <v>6.8561119559402681E-2</v>
      </c>
      <c r="M60" s="73">
        <f>J60/'סכום נכסי הקרן'!$C$41</f>
        <v>3.9685523755209427E-3</v>
      </c>
    </row>
    <row r="61" spans="1:13">
      <c r="A61" s="69" t="s">
        <v>1505</v>
      </c>
      <c r="B61" s="54" t="s">
        <v>1506</v>
      </c>
      <c r="C61" s="70" t="s">
        <v>27</v>
      </c>
      <c r="D61" s="116" t="s">
        <v>3180</v>
      </c>
      <c r="E61" s="70" t="s">
        <v>1414</v>
      </c>
      <c r="F61" s="70" t="s">
        <v>134</v>
      </c>
      <c r="G61" s="72">
        <v>5501.848906000002</v>
      </c>
      <c r="H61" s="78">
        <v>9116.7000000000007</v>
      </c>
      <c r="I61" s="116" t="s">
        <v>3180</v>
      </c>
      <c r="J61" s="72">
        <v>2012.1666463620002</v>
      </c>
      <c r="K61" s="73">
        <v>1.2118802117566626E-3</v>
      </c>
      <c r="L61" s="73">
        <f t="shared" si="0"/>
        <v>1.7672491877262855E-2</v>
      </c>
      <c r="M61" s="73">
        <f>J61/'סכום נכסי הקרן'!$C$41</f>
        <v>1.0229443461774342E-3</v>
      </c>
    </row>
    <row r="62" spans="1:13">
      <c r="A62" s="69" t="s">
        <v>1507</v>
      </c>
      <c r="B62" s="54" t="s">
        <v>1508</v>
      </c>
      <c r="C62" s="70" t="s">
        <v>27</v>
      </c>
      <c r="D62" s="116" t="s">
        <v>3180</v>
      </c>
      <c r="E62" s="70" t="s">
        <v>1414</v>
      </c>
      <c r="F62" s="70" t="s">
        <v>134</v>
      </c>
      <c r="G62" s="72">
        <v>8595.0159390000008</v>
      </c>
      <c r="H62" s="78">
        <v>2553.8000000000002</v>
      </c>
      <c r="I62" s="116" t="s">
        <v>3180</v>
      </c>
      <c r="J62" s="72">
        <v>880.54426242900001</v>
      </c>
      <c r="K62" s="73">
        <v>4.2074500261600597E-4</v>
      </c>
      <c r="L62" s="73">
        <f t="shared" si="0"/>
        <v>7.7336593136964902E-3</v>
      </c>
      <c r="M62" s="73">
        <f>J62/'סכום נכסי הקרן'!$C$41</f>
        <v>4.4765068362467771E-4</v>
      </c>
    </row>
    <row r="63" spans="1:13">
      <c r="A63" s="69" t="s">
        <v>1509</v>
      </c>
      <c r="B63" s="54" t="s">
        <v>1510</v>
      </c>
      <c r="C63" s="70" t="s">
        <v>123</v>
      </c>
      <c r="D63" s="116" t="s">
        <v>3180</v>
      </c>
      <c r="E63" s="70" t="s">
        <v>1414</v>
      </c>
      <c r="F63" s="70" t="s">
        <v>141</v>
      </c>
      <c r="G63" s="72">
        <v>61416.24027799999</v>
      </c>
      <c r="H63" s="78">
        <v>247450</v>
      </c>
      <c r="I63" s="116" t="s">
        <v>3180</v>
      </c>
      <c r="J63" s="72">
        <v>3896.1699121380002</v>
      </c>
      <c r="K63" s="73">
        <v>7.6232217933928063E-6</v>
      </c>
      <c r="L63" s="73">
        <f t="shared" si="0"/>
        <v>3.4219348208153991E-2</v>
      </c>
      <c r="M63" s="73">
        <f>J63/'סכום נכסי הקרן'!$C$41</f>
        <v>1.980733052391115E-3</v>
      </c>
    </row>
    <row r="64" spans="1:13">
      <c r="A64" s="69" t="s">
        <v>1511</v>
      </c>
      <c r="B64" s="54" t="s">
        <v>1512</v>
      </c>
      <c r="C64" s="70" t="s">
        <v>1263</v>
      </c>
      <c r="D64" s="116" t="s">
        <v>3180</v>
      </c>
      <c r="E64" s="70" t="s">
        <v>1414</v>
      </c>
      <c r="F64" s="70" t="s">
        <v>132</v>
      </c>
      <c r="G64" s="72">
        <v>15168.004500000003</v>
      </c>
      <c r="H64" s="78">
        <v>4006</v>
      </c>
      <c r="I64" s="116" t="s">
        <v>3180</v>
      </c>
      <c r="J64" s="72">
        <v>2203.8749539990004</v>
      </c>
      <c r="K64" s="73">
        <v>1.0603288710241177E-4</v>
      </c>
      <c r="L64" s="73">
        <f t="shared" si="0"/>
        <v>1.9356230903373906E-2</v>
      </c>
      <c r="M64" s="73">
        <f>J64/'סכום נכסי הקרן'!$C$41</f>
        <v>1.1204049266751157E-3</v>
      </c>
    </row>
    <row r="65" spans="1:13">
      <c r="A65" s="69" t="s">
        <v>1513</v>
      </c>
      <c r="B65" s="54" t="s">
        <v>1514</v>
      </c>
      <c r="C65" s="70" t="s">
        <v>122</v>
      </c>
      <c r="D65" s="116" t="s">
        <v>3180</v>
      </c>
      <c r="E65" s="70" t="s">
        <v>1414</v>
      </c>
      <c r="F65" s="70" t="s">
        <v>132</v>
      </c>
      <c r="G65" s="72">
        <v>621.61240300000009</v>
      </c>
      <c r="H65" s="78">
        <v>93137</v>
      </c>
      <c r="I65" s="116" t="s">
        <v>3180</v>
      </c>
      <c r="J65" s="72">
        <v>2099.8557971569999</v>
      </c>
      <c r="K65" s="73">
        <v>3.258912000174477E-5</v>
      </c>
      <c r="L65" s="73">
        <f t="shared" si="0"/>
        <v>1.8442649661137539E-2</v>
      </c>
      <c r="M65" s="73">
        <f>J65/'סכום נכסי הקרן'!$C$41</f>
        <v>1.0675237159771598E-3</v>
      </c>
    </row>
    <row r="66" spans="1:13">
      <c r="A66" s="69" t="s">
        <v>1515</v>
      </c>
      <c r="B66" s="54" t="s">
        <v>1516</v>
      </c>
      <c r="C66" s="70" t="s">
        <v>122</v>
      </c>
      <c r="D66" s="116" t="s">
        <v>3180</v>
      </c>
      <c r="E66" s="70" t="s">
        <v>1414</v>
      </c>
      <c r="F66" s="70" t="s">
        <v>132</v>
      </c>
      <c r="G66" s="72">
        <v>5357.063408</v>
      </c>
      <c r="H66" s="78">
        <v>5893.5</v>
      </c>
      <c r="I66" s="116" t="s">
        <v>3180</v>
      </c>
      <c r="J66" s="72">
        <v>1145.111115271</v>
      </c>
      <c r="K66" s="73">
        <v>7.5986715007092195E-4</v>
      </c>
      <c r="L66" s="73">
        <f t="shared" si="0"/>
        <v>1.0057301625478495E-2</v>
      </c>
      <c r="M66" s="73">
        <f>J66/'סכום נכסי הקרן'!$C$41</f>
        <v>5.821510575325712E-4</v>
      </c>
    </row>
    <row r="67" spans="1:13">
      <c r="A67" s="69" t="s">
        <v>1517</v>
      </c>
      <c r="B67" s="54" t="s">
        <v>1518</v>
      </c>
      <c r="C67" s="70" t="s">
        <v>27</v>
      </c>
      <c r="D67" s="116" t="s">
        <v>3180</v>
      </c>
      <c r="E67" s="70" t="s">
        <v>1414</v>
      </c>
      <c r="F67" s="70" t="s">
        <v>134</v>
      </c>
      <c r="G67" s="72">
        <v>1055.1360340000001</v>
      </c>
      <c r="H67" s="78">
        <v>19498</v>
      </c>
      <c r="I67" s="116" t="s">
        <v>3180</v>
      </c>
      <c r="J67" s="72">
        <v>825.30816835899986</v>
      </c>
      <c r="K67" s="73">
        <v>2.0254074940013439E-4</v>
      </c>
      <c r="L67" s="73">
        <f t="shared" si="0"/>
        <v>7.2485307953659124E-3</v>
      </c>
      <c r="M67" s="73">
        <f>J67/'סכום נכסי הקרן'!$C$41</f>
        <v>4.1956978374693157E-4</v>
      </c>
    </row>
    <row r="68" spans="1:13">
      <c r="A68" s="69" t="s">
        <v>1519</v>
      </c>
      <c r="B68" s="54" t="s">
        <v>1520</v>
      </c>
      <c r="C68" s="70" t="s">
        <v>1263</v>
      </c>
      <c r="D68" s="116" t="s">
        <v>3180</v>
      </c>
      <c r="E68" s="70" t="s">
        <v>1414</v>
      </c>
      <c r="F68" s="70" t="s">
        <v>132</v>
      </c>
      <c r="G68" s="72">
        <v>2151.0988199999997</v>
      </c>
      <c r="H68" s="78">
        <v>4602</v>
      </c>
      <c r="I68" s="116" t="s">
        <v>3180</v>
      </c>
      <c r="J68" s="72">
        <v>359.04967003500002</v>
      </c>
      <c r="K68" s="73">
        <v>4.8775408473579423E-5</v>
      </c>
      <c r="L68" s="73">
        <f t="shared" si="0"/>
        <v>3.1534676259045249E-3</v>
      </c>
      <c r="M68" s="73">
        <f>J68/'סכום נכסי הקרן'!$C$41</f>
        <v>1.8253350467926373E-4</v>
      </c>
    </row>
    <row r="69" spans="1:13">
      <c r="A69" s="69" t="s">
        <v>1521</v>
      </c>
      <c r="B69" s="54" t="s">
        <v>1522</v>
      </c>
      <c r="C69" s="70" t="s">
        <v>27</v>
      </c>
      <c r="D69" s="116" t="s">
        <v>3180</v>
      </c>
      <c r="E69" s="70" t="s">
        <v>1414</v>
      </c>
      <c r="F69" s="70" t="s">
        <v>134</v>
      </c>
      <c r="G69" s="72">
        <v>2451.7010899999996</v>
      </c>
      <c r="H69" s="78">
        <v>20075</v>
      </c>
      <c r="I69" s="116" t="s">
        <v>3180</v>
      </c>
      <c r="J69" s="72">
        <v>1974.425252404</v>
      </c>
      <c r="K69" s="73">
        <v>5.977571839570888E-4</v>
      </c>
      <c r="L69" s="73">
        <f t="shared" si="0"/>
        <v>1.7341016112387593E-2</v>
      </c>
      <c r="M69" s="73">
        <f>J69/'סכום נכסי הקרן'!$C$41</f>
        <v>1.0037573938263486E-3</v>
      </c>
    </row>
    <row r="70" spans="1:13">
      <c r="A70" s="69" t="s">
        <v>1523</v>
      </c>
      <c r="B70" s="54" t="s">
        <v>1524</v>
      </c>
      <c r="C70" s="70" t="s">
        <v>1263</v>
      </c>
      <c r="D70" s="116" t="s">
        <v>3180</v>
      </c>
      <c r="E70" s="70" t="s">
        <v>1414</v>
      </c>
      <c r="F70" s="70" t="s">
        <v>132</v>
      </c>
      <c r="G70" s="72">
        <v>1651.952886</v>
      </c>
      <c r="H70" s="78">
        <v>8929</v>
      </c>
      <c r="I70" s="116" t="s">
        <v>3180</v>
      </c>
      <c r="J70" s="72">
        <v>534.99292096699992</v>
      </c>
      <c r="K70" s="73">
        <v>2.1097738007662836E-5</v>
      </c>
      <c r="L70" s="73">
        <f t="shared" si="0"/>
        <v>4.6987450404649481E-3</v>
      </c>
      <c r="M70" s="73">
        <f>J70/'סכום נכסי הקרן'!$C$41</f>
        <v>2.7197945296310555E-4</v>
      </c>
    </row>
    <row r="71" spans="1:13">
      <c r="A71" s="69" t="s">
        <v>1525</v>
      </c>
      <c r="B71" s="54" t="s">
        <v>1526</v>
      </c>
      <c r="C71" s="70" t="s">
        <v>122</v>
      </c>
      <c r="D71" s="116" t="s">
        <v>3180</v>
      </c>
      <c r="E71" s="70" t="s">
        <v>1414</v>
      </c>
      <c r="F71" s="70" t="s">
        <v>132</v>
      </c>
      <c r="G71" s="72">
        <v>11417.37066</v>
      </c>
      <c r="H71" s="78">
        <v>3163.375</v>
      </c>
      <c r="I71" s="116" t="s">
        <v>3180</v>
      </c>
      <c r="J71" s="72">
        <v>1309.9790015569999</v>
      </c>
      <c r="K71" s="73">
        <v>4.5669482640000003E-4</v>
      </c>
      <c r="L71" s="73">
        <f t="shared" si="0"/>
        <v>1.1505306136674756E-2</v>
      </c>
      <c r="M71" s="73">
        <f>J71/'סכום נכסי הקרן'!$C$41</f>
        <v>6.659665170758493E-4</v>
      </c>
    </row>
    <row r="72" spans="1:13">
      <c r="A72" s="69" t="s">
        <v>1527</v>
      </c>
      <c r="B72" s="54" t="s">
        <v>1528</v>
      </c>
      <c r="C72" s="70" t="s">
        <v>1263</v>
      </c>
      <c r="D72" s="116" t="s">
        <v>3180</v>
      </c>
      <c r="E72" s="70" t="s">
        <v>1414</v>
      </c>
      <c r="F72" s="70" t="s">
        <v>132</v>
      </c>
      <c r="G72" s="72">
        <v>2572.9127520000002</v>
      </c>
      <c r="H72" s="78">
        <v>19248</v>
      </c>
      <c r="I72" s="116" t="s">
        <v>3180</v>
      </c>
      <c r="J72" s="72">
        <v>1796.21461185</v>
      </c>
      <c r="K72" s="73">
        <v>8.4703302138690662E-6</v>
      </c>
      <c r="L72" s="73">
        <f t="shared" si="0"/>
        <v>1.5775824629203763E-2</v>
      </c>
      <c r="M72" s="73">
        <f>J72/'סכום נכסי הקרן'!$C$41</f>
        <v>9.1315875105837951E-4</v>
      </c>
    </row>
    <row r="73" spans="1:13">
      <c r="A73" s="69" t="s">
        <v>1529</v>
      </c>
      <c r="B73" s="54" t="s">
        <v>1530</v>
      </c>
      <c r="C73" s="70" t="s">
        <v>1263</v>
      </c>
      <c r="D73" s="116" t="s">
        <v>3180</v>
      </c>
      <c r="E73" s="70" t="s">
        <v>1414</v>
      </c>
      <c r="F73" s="70" t="s">
        <v>132</v>
      </c>
      <c r="G73" s="72">
        <v>7363.37673</v>
      </c>
      <c r="H73" s="78">
        <v>6333</v>
      </c>
      <c r="I73" s="116" t="s">
        <v>3180</v>
      </c>
      <c r="J73" s="72">
        <v>1691.3522454230001</v>
      </c>
      <c r="K73" s="73">
        <v>3.2766288813806222E-5</v>
      </c>
      <c r="L73" s="73">
        <f t="shared" si="0"/>
        <v>1.485483763130164E-2</v>
      </c>
      <c r="M73" s="73">
        <f>J73/'סכום נכסי הקרן'!$C$41</f>
        <v>8.5984886986279006E-4</v>
      </c>
    </row>
    <row r="74" spans="1:13">
      <c r="A74" s="69" t="s">
        <v>1531</v>
      </c>
      <c r="B74" s="54" t="s">
        <v>1532</v>
      </c>
      <c r="C74" s="70" t="s">
        <v>124</v>
      </c>
      <c r="D74" s="116" t="s">
        <v>3180</v>
      </c>
      <c r="E74" s="70" t="s">
        <v>1414</v>
      </c>
      <c r="F74" s="70" t="s">
        <v>136</v>
      </c>
      <c r="G74" s="72">
        <v>8825.0208000000002</v>
      </c>
      <c r="H74" s="78">
        <v>9441</v>
      </c>
      <c r="I74" s="116" t="s">
        <v>3180</v>
      </c>
      <c r="J74" s="72">
        <v>2062.3462300400001</v>
      </c>
      <c r="K74" s="73">
        <v>5.8968463786669722E-5</v>
      </c>
      <c r="L74" s="73">
        <f t="shared" ref="L74" si="1">IFERROR(J74/$J$9,0)</f>
        <v>1.8113209989034172E-2</v>
      </c>
      <c r="M74" s="73">
        <f>J74/'סכום נכסי הקרן'!$C$41</f>
        <v>1.0484546196479511E-3</v>
      </c>
    </row>
    <row r="75" spans="1:13">
      <c r="A75" s="127" t="s">
        <v>3180</v>
      </c>
      <c r="B75" s="127" t="s">
        <v>3180</v>
      </c>
      <c r="C75" s="128" t="s">
        <v>3180</v>
      </c>
      <c r="D75" s="128" t="s">
        <v>3180</v>
      </c>
      <c r="E75" s="128" t="s">
        <v>3180</v>
      </c>
      <c r="F75" s="128" t="s">
        <v>3180</v>
      </c>
      <c r="G75" s="128" t="s">
        <v>3180</v>
      </c>
      <c r="H75" s="128" t="s">
        <v>3180</v>
      </c>
      <c r="I75" s="128" t="s">
        <v>3180</v>
      </c>
      <c r="J75" s="128" t="s">
        <v>3180</v>
      </c>
      <c r="K75" s="128" t="s">
        <v>3180</v>
      </c>
      <c r="L75" s="128" t="s">
        <v>3180</v>
      </c>
      <c r="M75" s="128" t="s">
        <v>3180</v>
      </c>
    </row>
    <row r="76" spans="1:13">
      <c r="A76" s="127" t="s">
        <v>3180</v>
      </c>
      <c r="B76" s="127" t="s">
        <v>3180</v>
      </c>
      <c r="C76" s="128" t="s">
        <v>3180</v>
      </c>
      <c r="D76" s="128" t="s">
        <v>3180</v>
      </c>
      <c r="E76" s="128" t="s">
        <v>3180</v>
      </c>
      <c r="F76" s="128" t="s">
        <v>3180</v>
      </c>
      <c r="G76" s="128" t="s">
        <v>3180</v>
      </c>
      <c r="H76" s="128" t="s">
        <v>3180</v>
      </c>
      <c r="I76" s="128" t="s">
        <v>3180</v>
      </c>
      <c r="J76" s="128" t="s">
        <v>3180</v>
      </c>
      <c r="K76" s="128" t="s">
        <v>3180</v>
      </c>
      <c r="L76" s="128" t="s">
        <v>3180</v>
      </c>
      <c r="M76" s="128" t="s">
        <v>3180</v>
      </c>
    </row>
    <row r="77" spans="1:13">
      <c r="A77" s="127" t="s">
        <v>3180</v>
      </c>
      <c r="B77" s="127" t="s">
        <v>3180</v>
      </c>
      <c r="C77" s="128" t="s">
        <v>3180</v>
      </c>
      <c r="D77" s="128" t="s">
        <v>3180</v>
      </c>
      <c r="E77" s="128" t="s">
        <v>3180</v>
      </c>
      <c r="F77" s="128" t="s">
        <v>3180</v>
      </c>
      <c r="G77" s="128" t="s">
        <v>3180</v>
      </c>
      <c r="H77" s="128" t="s">
        <v>3180</v>
      </c>
      <c r="I77" s="128" t="s">
        <v>3180</v>
      </c>
      <c r="J77" s="128" t="s">
        <v>3180</v>
      </c>
      <c r="K77" s="128" t="s">
        <v>3180</v>
      </c>
      <c r="L77" s="128" t="s">
        <v>3180</v>
      </c>
      <c r="M77" s="128" t="s">
        <v>3180</v>
      </c>
    </row>
    <row r="78" spans="1:13">
      <c r="A78" s="83" t="s">
        <v>209</v>
      </c>
      <c r="B78" s="127" t="s">
        <v>3180</v>
      </c>
      <c r="C78" s="128" t="s">
        <v>3180</v>
      </c>
      <c r="D78" s="128" t="s">
        <v>3180</v>
      </c>
      <c r="E78" s="128" t="s">
        <v>3180</v>
      </c>
      <c r="F78" s="128" t="s">
        <v>3180</v>
      </c>
      <c r="G78" s="128" t="s">
        <v>3180</v>
      </c>
      <c r="H78" s="128" t="s">
        <v>3180</v>
      </c>
      <c r="I78" s="128" t="s">
        <v>3180</v>
      </c>
      <c r="J78" s="128" t="s">
        <v>3180</v>
      </c>
      <c r="K78" s="128" t="s">
        <v>3180</v>
      </c>
      <c r="L78" s="128" t="s">
        <v>3180</v>
      </c>
      <c r="M78" s="128" t="s">
        <v>3180</v>
      </c>
    </row>
    <row r="79" spans="1:13">
      <c r="A79" s="83" t="s">
        <v>113</v>
      </c>
      <c r="B79" s="127" t="s">
        <v>3180</v>
      </c>
      <c r="C79" s="128" t="s">
        <v>3180</v>
      </c>
      <c r="D79" s="128" t="s">
        <v>3180</v>
      </c>
      <c r="E79" s="128" t="s">
        <v>3180</v>
      </c>
      <c r="F79" s="128" t="s">
        <v>3180</v>
      </c>
      <c r="G79" s="128" t="s">
        <v>3180</v>
      </c>
      <c r="H79" s="128" t="s">
        <v>3180</v>
      </c>
      <c r="I79" s="128" t="s">
        <v>3180</v>
      </c>
      <c r="J79" s="128" t="s">
        <v>3180</v>
      </c>
      <c r="K79" s="128" t="s">
        <v>3180</v>
      </c>
      <c r="L79" s="128" t="s">
        <v>3180</v>
      </c>
      <c r="M79" s="128" t="s">
        <v>3180</v>
      </c>
    </row>
    <row r="80" spans="1:13">
      <c r="A80" s="83" t="s">
        <v>192</v>
      </c>
      <c r="B80" s="127" t="s">
        <v>3180</v>
      </c>
      <c r="C80" s="128" t="s">
        <v>3180</v>
      </c>
      <c r="D80" s="128" t="s">
        <v>3180</v>
      </c>
      <c r="E80" s="128" t="s">
        <v>3180</v>
      </c>
      <c r="F80" s="128" t="s">
        <v>3180</v>
      </c>
      <c r="G80" s="128" t="s">
        <v>3180</v>
      </c>
      <c r="H80" s="128" t="s">
        <v>3180</v>
      </c>
      <c r="I80" s="128" t="s">
        <v>3180</v>
      </c>
      <c r="J80" s="128" t="s">
        <v>3180</v>
      </c>
      <c r="K80" s="128" t="s">
        <v>3180</v>
      </c>
      <c r="L80" s="128" t="s">
        <v>3180</v>
      </c>
      <c r="M80" s="128" t="s">
        <v>3180</v>
      </c>
    </row>
    <row r="81" spans="1:13">
      <c r="A81" s="83" t="s">
        <v>200</v>
      </c>
      <c r="B81" s="127" t="s">
        <v>3180</v>
      </c>
      <c r="C81" s="128" t="s">
        <v>3180</v>
      </c>
      <c r="D81" s="128" t="s">
        <v>3180</v>
      </c>
      <c r="E81" s="128" t="s">
        <v>3180</v>
      </c>
      <c r="F81" s="128" t="s">
        <v>3180</v>
      </c>
      <c r="G81" s="128" t="s">
        <v>3180</v>
      </c>
      <c r="H81" s="128" t="s">
        <v>3180</v>
      </c>
      <c r="I81" s="128" t="s">
        <v>3180</v>
      </c>
      <c r="J81" s="128" t="s">
        <v>3180</v>
      </c>
      <c r="K81" s="128" t="s">
        <v>3180</v>
      </c>
      <c r="L81" s="128" t="s">
        <v>3180</v>
      </c>
      <c r="M81" s="128" t="s">
        <v>3180</v>
      </c>
    </row>
    <row r="82" spans="1:13">
      <c r="A82" s="83" t="s">
        <v>207</v>
      </c>
      <c r="B82" s="127" t="s">
        <v>3180</v>
      </c>
      <c r="C82" s="128" t="s">
        <v>3180</v>
      </c>
      <c r="D82" s="128" t="s">
        <v>3180</v>
      </c>
      <c r="E82" s="128" t="s">
        <v>3180</v>
      </c>
      <c r="F82" s="128" t="s">
        <v>3180</v>
      </c>
      <c r="G82" s="128" t="s">
        <v>3180</v>
      </c>
      <c r="H82" s="128" t="s">
        <v>3180</v>
      </c>
      <c r="I82" s="128" t="s">
        <v>3180</v>
      </c>
      <c r="J82" s="128" t="s">
        <v>3180</v>
      </c>
      <c r="K82" s="128" t="s">
        <v>3180</v>
      </c>
      <c r="L82" s="128" t="s">
        <v>3180</v>
      </c>
      <c r="M82" s="128" t="s">
        <v>3180</v>
      </c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31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146</v>
      </c>
      <c r="B1" s="36" t="s" vm="1">
        <v>217</v>
      </c>
    </row>
    <row r="2" spans="1:14">
      <c r="A2" s="36" t="s">
        <v>145</v>
      </c>
      <c r="B2" s="36" t="s">
        <v>218</v>
      </c>
    </row>
    <row r="3" spans="1:14">
      <c r="A3" s="36" t="s">
        <v>147</v>
      </c>
      <c r="B3" s="36" t="s">
        <v>219</v>
      </c>
    </row>
    <row r="4" spans="1:14">
      <c r="A4" s="36" t="s">
        <v>148</v>
      </c>
      <c r="B4" s="36">
        <v>414</v>
      </c>
    </row>
    <row r="5" spans="1:14" ht="18.75">
      <c r="A5" s="142" t="s">
        <v>94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1:14" s="3" customFormat="1">
      <c r="A6" s="37" t="s">
        <v>116</v>
      </c>
      <c r="B6" s="38" t="s">
        <v>46</v>
      </c>
      <c r="C6" s="38" t="s">
        <v>120</v>
      </c>
      <c r="D6" s="38" t="s">
        <v>118</v>
      </c>
      <c r="E6" s="38" t="s">
        <v>67</v>
      </c>
      <c r="F6" s="38" t="s">
        <v>14</v>
      </c>
      <c r="G6" s="38" t="s">
        <v>68</v>
      </c>
      <c r="H6" s="38" t="s">
        <v>104</v>
      </c>
      <c r="I6" s="38" t="s">
        <v>194</v>
      </c>
      <c r="J6" s="38" t="s">
        <v>193</v>
      </c>
      <c r="K6" s="38" t="s">
        <v>64</v>
      </c>
      <c r="L6" s="38" t="s">
        <v>61</v>
      </c>
      <c r="M6" s="38" t="s">
        <v>149</v>
      </c>
      <c r="N6" s="129" t="s">
        <v>151</v>
      </c>
    </row>
    <row r="7" spans="1:14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112" t="s">
        <v>3180</v>
      </c>
      <c r="I7" s="26" t="s">
        <v>201</v>
      </c>
      <c r="J7" s="112" t="s">
        <v>3180</v>
      </c>
      <c r="K7" s="26" t="s">
        <v>197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30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72">
        <v>3677.1651309800004</v>
      </c>
      <c r="L9" s="116" t="s">
        <v>3180</v>
      </c>
      <c r="M9" s="73">
        <f>IFERROR(K9/$K$9,0)</f>
        <v>1</v>
      </c>
      <c r="N9" s="73">
        <f>K9/'סכום נכסי הקרן'!$C$41</f>
        <v>1.8693955033484211E-3</v>
      </c>
    </row>
    <row r="10" spans="1:14" s="4" customFormat="1" ht="20.25">
      <c r="A10" s="82" t="s">
        <v>185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72">
        <v>3677.16513098</v>
      </c>
      <c r="L10" s="116" t="s">
        <v>3180</v>
      </c>
      <c r="M10" s="73">
        <f t="shared" ref="M10:M15" si="0">IFERROR(K10/$K$9,0)</f>
        <v>0.99999999999999989</v>
      </c>
      <c r="N10" s="73">
        <f>K10/'סכום נכסי הקרן'!$C$41</f>
        <v>1.8693955033484209E-3</v>
      </c>
    </row>
    <row r="11" spans="1:14">
      <c r="A11" s="68" t="s">
        <v>29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115" t="s">
        <v>3180</v>
      </c>
      <c r="I11" s="115" t="s">
        <v>3180</v>
      </c>
      <c r="J11" s="115" t="s">
        <v>3180</v>
      </c>
      <c r="K11" s="66">
        <v>3677.16513098</v>
      </c>
      <c r="L11" s="115" t="s">
        <v>3180</v>
      </c>
      <c r="M11" s="67">
        <f t="shared" si="0"/>
        <v>0.99999999999999989</v>
      </c>
      <c r="N11" s="67">
        <f>K11/'סכום נכסי הקרן'!$C$41</f>
        <v>1.8693955033484209E-3</v>
      </c>
    </row>
    <row r="12" spans="1:14">
      <c r="A12" s="69" t="s">
        <v>1533</v>
      </c>
      <c r="B12" s="54" t="s">
        <v>1534</v>
      </c>
      <c r="C12" s="70" t="s">
        <v>27</v>
      </c>
      <c r="D12" s="116" t="s">
        <v>3180</v>
      </c>
      <c r="E12" s="70" t="s">
        <v>1414</v>
      </c>
      <c r="F12" s="54" t="s">
        <v>600</v>
      </c>
      <c r="G12" s="116" t="s">
        <v>3180</v>
      </c>
      <c r="H12" s="70" t="s">
        <v>132</v>
      </c>
      <c r="I12" s="72">
        <v>626.57647600000007</v>
      </c>
      <c r="J12" s="78">
        <v>22796</v>
      </c>
      <c r="K12" s="72">
        <v>518.06027322199998</v>
      </c>
      <c r="L12" s="73">
        <v>7.349836657194834E-5</v>
      </c>
      <c r="M12" s="73">
        <f t="shared" si="0"/>
        <v>0.14088577879121025</v>
      </c>
      <c r="N12" s="73">
        <f>K12/'סכום נכסי הקרן'!$C$41</f>
        <v>2.6337124135802881E-4</v>
      </c>
    </row>
    <row r="13" spans="1:14">
      <c r="A13" s="69" t="s">
        <v>1535</v>
      </c>
      <c r="B13" s="54" t="s">
        <v>1536</v>
      </c>
      <c r="C13" s="70" t="s">
        <v>27</v>
      </c>
      <c r="D13" s="116" t="s">
        <v>3180</v>
      </c>
      <c r="E13" s="70" t="s">
        <v>1414</v>
      </c>
      <c r="F13" s="54" t="s">
        <v>600</v>
      </c>
      <c r="G13" s="116" t="s">
        <v>3180</v>
      </c>
      <c r="H13" s="70" t="s">
        <v>132</v>
      </c>
      <c r="I13" s="72">
        <v>3522.3967389999998</v>
      </c>
      <c r="J13" s="78">
        <v>4107</v>
      </c>
      <c r="K13" s="72">
        <v>524.69935324800008</v>
      </c>
      <c r="L13" s="73">
        <v>4.8764851812856656E-5</v>
      </c>
      <c r="M13" s="73">
        <f t="shared" si="0"/>
        <v>0.14269126747325667</v>
      </c>
      <c r="N13" s="73">
        <f>K13/'סכום נכסי הקרן'!$C$41</f>
        <v>2.6674641378159281E-4</v>
      </c>
    </row>
    <row r="14" spans="1:14">
      <c r="A14" s="69" t="s">
        <v>1537</v>
      </c>
      <c r="B14" s="54" t="s">
        <v>1538</v>
      </c>
      <c r="C14" s="70" t="s">
        <v>27</v>
      </c>
      <c r="D14" s="116" t="s">
        <v>3180</v>
      </c>
      <c r="E14" s="70" t="s">
        <v>1414</v>
      </c>
      <c r="F14" s="54" t="s">
        <v>600</v>
      </c>
      <c r="G14" s="116" t="s">
        <v>3180</v>
      </c>
      <c r="H14" s="70" t="s">
        <v>132</v>
      </c>
      <c r="I14" s="72">
        <v>9266.2718400000012</v>
      </c>
      <c r="J14" s="78">
        <v>1264.03</v>
      </c>
      <c r="K14" s="72">
        <v>424.82490970199996</v>
      </c>
      <c r="L14" s="73">
        <v>3.0292160643957007E-5</v>
      </c>
      <c r="M14" s="73">
        <f t="shared" si="0"/>
        <v>0.1155305499127204</v>
      </c>
      <c r="N14" s="73">
        <f>K14/'סכום נכסי הקרן'!$C$41</f>
        <v>2.1597229050620984E-4</v>
      </c>
    </row>
    <row r="15" spans="1:14">
      <c r="A15" s="69" t="s">
        <v>1539</v>
      </c>
      <c r="B15" s="54" t="s">
        <v>1540</v>
      </c>
      <c r="C15" s="70" t="s">
        <v>125</v>
      </c>
      <c r="D15" s="116" t="s">
        <v>3180</v>
      </c>
      <c r="E15" s="70" t="s">
        <v>1414</v>
      </c>
      <c r="F15" s="54" t="s">
        <v>600</v>
      </c>
      <c r="G15" s="116" t="s">
        <v>3180</v>
      </c>
      <c r="H15" s="70" t="s">
        <v>132</v>
      </c>
      <c r="I15" s="72">
        <v>4779.6025580000005</v>
      </c>
      <c r="J15" s="78">
        <v>12745.9</v>
      </c>
      <c r="K15" s="72">
        <v>2209.5805948080001</v>
      </c>
      <c r="L15" s="73">
        <v>5.2234832709692041E-5</v>
      </c>
      <c r="M15" s="73">
        <f t="shared" si="0"/>
        <v>0.60089240382281262</v>
      </c>
      <c r="N15" s="73">
        <f>K15/'סכום נכסי הקרן'!$C$41</f>
        <v>1.1233055577025896E-3</v>
      </c>
    </row>
    <row r="16" spans="1:14">
      <c r="A16" s="117" t="s">
        <v>3180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116" t="s">
        <v>3180</v>
      </c>
      <c r="L16" s="116" t="s">
        <v>3180</v>
      </c>
      <c r="M16" s="116" t="s">
        <v>3180</v>
      </c>
      <c r="N16" s="116" t="s">
        <v>3180</v>
      </c>
    </row>
    <row r="17" spans="1:14">
      <c r="A17" s="116" t="s">
        <v>3180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116" t="s">
        <v>3180</v>
      </c>
      <c r="I17" s="116" t="s">
        <v>3180</v>
      </c>
      <c r="J17" s="116" t="s">
        <v>3180</v>
      </c>
      <c r="K17" s="116" t="s">
        <v>3180</v>
      </c>
      <c r="L17" s="116" t="s">
        <v>3180</v>
      </c>
      <c r="M17" s="116" t="s">
        <v>3180</v>
      </c>
      <c r="N17" s="116" t="s">
        <v>3180</v>
      </c>
    </row>
    <row r="18" spans="1:14">
      <c r="A18" s="116" t="s">
        <v>3180</v>
      </c>
      <c r="B18" s="116" t="s">
        <v>3180</v>
      </c>
      <c r="C18" s="116" t="s">
        <v>3180</v>
      </c>
      <c r="D18" s="116" t="s">
        <v>3180</v>
      </c>
      <c r="E18" s="116" t="s">
        <v>3180</v>
      </c>
      <c r="F18" s="116" t="s">
        <v>3180</v>
      </c>
      <c r="G18" s="116" t="s">
        <v>3180</v>
      </c>
      <c r="H18" s="116" t="s">
        <v>3180</v>
      </c>
      <c r="I18" s="116" t="s">
        <v>3180</v>
      </c>
      <c r="J18" s="116" t="s">
        <v>3180</v>
      </c>
      <c r="K18" s="116" t="s">
        <v>3180</v>
      </c>
      <c r="L18" s="116" t="s">
        <v>3180</v>
      </c>
      <c r="M18" s="116" t="s">
        <v>3180</v>
      </c>
      <c r="N18" s="116" t="s">
        <v>3180</v>
      </c>
    </row>
    <row r="19" spans="1:14">
      <c r="A19" s="83" t="s">
        <v>209</v>
      </c>
      <c r="B19" s="116" t="s">
        <v>3180</v>
      </c>
      <c r="C19" s="116" t="s">
        <v>3180</v>
      </c>
      <c r="D19" s="116" t="s">
        <v>3180</v>
      </c>
      <c r="E19" s="116" t="s">
        <v>3180</v>
      </c>
      <c r="F19" s="116" t="s">
        <v>3180</v>
      </c>
      <c r="G19" s="116" t="s">
        <v>3180</v>
      </c>
      <c r="H19" s="116" t="s">
        <v>3180</v>
      </c>
      <c r="I19" s="116" t="s">
        <v>3180</v>
      </c>
      <c r="J19" s="116" t="s">
        <v>3180</v>
      </c>
      <c r="K19" s="116" t="s">
        <v>3180</v>
      </c>
      <c r="L19" s="116" t="s">
        <v>3180</v>
      </c>
      <c r="M19" s="116" t="s">
        <v>3180</v>
      </c>
      <c r="N19" s="116" t="s">
        <v>3180</v>
      </c>
    </row>
    <row r="20" spans="1:14">
      <c r="A20" s="83" t="s">
        <v>113</v>
      </c>
      <c r="B20" s="116" t="s">
        <v>3180</v>
      </c>
      <c r="C20" s="116" t="s">
        <v>3180</v>
      </c>
      <c r="D20" s="116" t="s">
        <v>3180</v>
      </c>
      <c r="E20" s="116" t="s">
        <v>3180</v>
      </c>
      <c r="F20" s="116" t="s">
        <v>3180</v>
      </c>
      <c r="G20" s="116" t="s">
        <v>3180</v>
      </c>
      <c r="H20" s="116" t="s">
        <v>3180</v>
      </c>
      <c r="I20" s="116" t="s">
        <v>3180</v>
      </c>
      <c r="J20" s="116" t="s">
        <v>3180</v>
      </c>
      <c r="K20" s="116" t="s">
        <v>3180</v>
      </c>
      <c r="L20" s="116" t="s">
        <v>3180</v>
      </c>
      <c r="M20" s="116" t="s">
        <v>3180</v>
      </c>
      <c r="N20" s="116" t="s">
        <v>3180</v>
      </c>
    </row>
    <row r="21" spans="1:14">
      <c r="A21" s="83" t="s">
        <v>192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  <c r="K21" s="116" t="s">
        <v>3180</v>
      </c>
      <c r="L21" s="116" t="s">
        <v>3180</v>
      </c>
      <c r="M21" s="116" t="s">
        <v>3180</v>
      </c>
      <c r="N21" s="116" t="s">
        <v>3180</v>
      </c>
    </row>
    <row r="22" spans="1:14">
      <c r="A22" s="83" t="s">
        <v>200</v>
      </c>
      <c r="B22" s="116" t="s">
        <v>3180</v>
      </c>
      <c r="C22" s="116" t="s">
        <v>3180</v>
      </c>
      <c r="D22" s="116" t="s">
        <v>3180</v>
      </c>
      <c r="E22" s="116" t="s">
        <v>3180</v>
      </c>
      <c r="F22" s="116" t="s">
        <v>3180</v>
      </c>
      <c r="G22" s="116" t="s">
        <v>3180</v>
      </c>
      <c r="H22" s="116" t="s">
        <v>3180</v>
      </c>
      <c r="I22" s="116" t="s">
        <v>3180</v>
      </c>
      <c r="J22" s="116" t="s">
        <v>3180</v>
      </c>
      <c r="K22" s="116" t="s">
        <v>3180</v>
      </c>
      <c r="L22" s="116" t="s">
        <v>3180</v>
      </c>
      <c r="M22" s="116" t="s">
        <v>3180</v>
      </c>
      <c r="N22" s="116" t="s">
        <v>3180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2" width="31.28515625" style="2" bestFit="1" customWidth="1"/>
    <col min="3" max="3" width="12.7109375" style="2" customWidth="1"/>
    <col min="4" max="4" width="19.57031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146</v>
      </c>
      <c r="B1" s="36" t="s" vm="1">
        <v>217</v>
      </c>
    </row>
    <row r="2" spans="1:11">
      <c r="A2" s="36" t="s">
        <v>145</v>
      </c>
      <c r="B2" s="36" t="s">
        <v>218</v>
      </c>
    </row>
    <row r="3" spans="1:11">
      <c r="A3" s="36" t="s">
        <v>147</v>
      </c>
      <c r="B3" s="36" t="s">
        <v>219</v>
      </c>
    </row>
    <row r="4" spans="1:11">
      <c r="A4" s="36" t="s">
        <v>148</v>
      </c>
      <c r="B4" s="36">
        <v>414</v>
      </c>
    </row>
    <row r="5" spans="1:11" ht="18.75">
      <c r="A5" s="145" t="s">
        <v>95</v>
      </c>
      <c r="B5" s="146"/>
      <c r="C5" s="146"/>
      <c r="D5" s="146"/>
      <c r="E5" s="146"/>
      <c r="F5" s="146"/>
      <c r="G5" s="146"/>
      <c r="H5" s="146"/>
      <c r="I5" s="146"/>
      <c r="J5" s="146"/>
      <c r="K5" s="147"/>
    </row>
    <row r="6" spans="1:11" s="3" customFormat="1">
      <c r="A6" s="17" t="s">
        <v>117</v>
      </c>
      <c r="B6" s="25" t="s">
        <v>46</v>
      </c>
      <c r="C6" s="25" t="s">
        <v>120</v>
      </c>
      <c r="D6" s="25" t="s">
        <v>67</v>
      </c>
      <c r="E6" s="25" t="s">
        <v>104</v>
      </c>
      <c r="F6" s="25" t="s">
        <v>194</v>
      </c>
      <c r="G6" s="25" t="s">
        <v>193</v>
      </c>
      <c r="H6" s="25" t="s">
        <v>64</v>
      </c>
      <c r="I6" s="25" t="s">
        <v>61</v>
      </c>
      <c r="J6" s="25" t="s">
        <v>149</v>
      </c>
      <c r="K6" s="52" t="s">
        <v>151</v>
      </c>
    </row>
    <row r="7" spans="1:11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2" t="s">
        <v>201</v>
      </c>
      <c r="G7" s="112" t="s">
        <v>3180</v>
      </c>
      <c r="H7" s="12" t="s">
        <v>197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50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72">
        <v>11.580433100999999</v>
      </c>
      <c r="I9" s="116" t="s">
        <v>3180</v>
      </c>
      <c r="J9" s="73">
        <f>IFERROR(H9/$H$9,0)</f>
        <v>1</v>
      </c>
      <c r="K9" s="73">
        <f>H9/'סכום נכסי הקרן'!$C$41</f>
        <v>5.8872552074013329E-6</v>
      </c>
    </row>
    <row r="10" spans="1:11" s="4" customFormat="1" ht="20.25">
      <c r="A10" s="82" t="s">
        <v>25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72">
        <v>11.320645256000001</v>
      </c>
      <c r="I10" s="116" t="s">
        <v>3180</v>
      </c>
      <c r="J10" s="73">
        <f t="shared" ref="J10:J20" si="0">IFERROR(H10/$H$9,0)</f>
        <v>0.9775666555184741</v>
      </c>
      <c r="K10" s="73">
        <f>H10/'סכום נכסי הקרן'!$C$41</f>
        <v>5.7551843832830413E-6</v>
      </c>
    </row>
    <row r="11" spans="1:11">
      <c r="A11" s="68" t="s">
        <v>1541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66">
        <v>11.320645256000001</v>
      </c>
      <c r="I11" s="115" t="s">
        <v>3180</v>
      </c>
      <c r="J11" s="67">
        <f t="shared" si="0"/>
        <v>0.9775666555184741</v>
      </c>
      <c r="K11" s="67">
        <f>H11/'סכום נכסי הקרן'!$C$41</f>
        <v>5.7551843832830413E-6</v>
      </c>
    </row>
    <row r="12" spans="1:11">
      <c r="A12" s="69" t="s">
        <v>1542</v>
      </c>
      <c r="B12" s="54" t="s">
        <v>1543</v>
      </c>
      <c r="C12" s="70" t="s">
        <v>121</v>
      </c>
      <c r="D12" s="70" t="s">
        <v>1125</v>
      </c>
      <c r="E12" s="70" t="s">
        <v>133</v>
      </c>
      <c r="F12" s="72">
        <v>1631.39975</v>
      </c>
      <c r="G12" s="78">
        <v>90</v>
      </c>
      <c r="H12" s="72">
        <v>1.4682597749999999</v>
      </c>
      <c r="I12" s="73">
        <v>4.9436356060606065E-4</v>
      </c>
      <c r="J12" s="73">
        <f t="shared" si="0"/>
        <v>0.12678798471476962</v>
      </c>
      <c r="K12" s="73">
        <f>H12/'סכום נכסי הקרן'!$C$41</f>
        <v>7.4643322324794792E-7</v>
      </c>
    </row>
    <row r="13" spans="1:11">
      <c r="A13" s="69" t="s">
        <v>1544</v>
      </c>
      <c r="B13" s="54" t="s">
        <v>1545</v>
      </c>
      <c r="C13" s="70" t="s">
        <v>121</v>
      </c>
      <c r="D13" s="70" t="s">
        <v>287</v>
      </c>
      <c r="E13" s="70" t="s">
        <v>133</v>
      </c>
      <c r="F13" s="72">
        <v>36042.733820000001</v>
      </c>
      <c r="G13" s="78">
        <v>17.3</v>
      </c>
      <c r="H13" s="72">
        <v>6.2353929509999997</v>
      </c>
      <c r="I13" s="73">
        <v>4.1276087703888295E-4</v>
      </c>
      <c r="J13" s="73">
        <f t="shared" si="0"/>
        <v>0.53844212013638404</v>
      </c>
      <c r="K13" s="73">
        <f>H13/'סכום נכסי הקרן'!$C$41</f>
        <v>3.1699461756571407E-6</v>
      </c>
    </row>
    <row r="14" spans="1:11">
      <c r="A14" s="69" t="s">
        <v>1546</v>
      </c>
      <c r="B14" s="54" t="s">
        <v>1547</v>
      </c>
      <c r="C14" s="70" t="s">
        <v>121</v>
      </c>
      <c r="D14" s="70" t="s">
        <v>157</v>
      </c>
      <c r="E14" s="70" t="s">
        <v>133</v>
      </c>
      <c r="F14" s="72">
        <v>9678.8268749999988</v>
      </c>
      <c r="G14" s="78">
        <v>12.9</v>
      </c>
      <c r="H14" s="72">
        <v>1.248568667</v>
      </c>
      <c r="I14" s="73">
        <v>6.4545530220439028E-4</v>
      </c>
      <c r="J14" s="73">
        <f t="shared" si="0"/>
        <v>0.10781709596786869</v>
      </c>
      <c r="K14" s="73">
        <f>H14/'סכום נכסי הקרן'!$C$41</f>
        <v>6.3474675968372408E-7</v>
      </c>
    </row>
    <row r="15" spans="1:11">
      <c r="A15" s="69" t="s">
        <v>1548</v>
      </c>
      <c r="B15" s="54" t="s">
        <v>1549</v>
      </c>
      <c r="C15" s="70" t="s">
        <v>121</v>
      </c>
      <c r="D15" s="70" t="s">
        <v>287</v>
      </c>
      <c r="E15" s="70" t="s">
        <v>133</v>
      </c>
      <c r="F15" s="72">
        <v>7007.1711620000005</v>
      </c>
      <c r="G15" s="78">
        <v>33.799999999999997</v>
      </c>
      <c r="H15" s="72">
        <v>2.3684238629999999</v>
      </c>
      <c r="I15" s="73">
        <v>4.2591391995773427E-4</v>
      </c>
      <c r="J15" s="73">
        <f t="shared" si="0"/>
        <v>0.20451945469945168</v>
      </c>
      <c r="K15" s="73">
        <f>H15/'סכום נכסי הקרן'!$C$41</f>
        <v>1.2040582246942277E-6</v>
      </c>
    </row>
    <row r="16" spans="1:11">
      <c r="A16" s="117" t="s">
        <v>3180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116" t="s">
        <v>3180</v>
      </c>
    </row>
    <row r="17" spans="1:11">
      <c r="A17" s="82" t="s">
        <v>41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72">
        <v>0.25978784500000002</v>
      </c>
      <c r="I17" s="116" t="s">
        <v>3180</v>
      </c>
      <c r="J17" s="73">
        <f t="shared" si="0"/>
        <v>2.243334448152606E-2</v>
      </c>
      <c r="K17" s="73">
        <f>H17/'סכום נכסי הקרן'!$C$41</f>
        <v>1.3207082411829224E-7</v>
      </c>
    </row>
    <row r="18" spans="1:11">
      <c r="A18" s="68" t="s">
        <v>1550</v>
      </c>
      <c r="B18" s="115" t="s">
        <v>3180</v>
      </c>
      <c r="C18" s="115" t="s">
        <v>3180</v>
      </c>
      <c r="D18" s="115" t="s">
        <v>3180</v>
      </c>
      <c r="E18" s="115" t="s">
        <v>3180</v>
      </c>
      <c r="F18" s="115" t="s">
        <v>3180</v>
      </c>
      <c r="G18" s="115" t="s">
        <v>3180</v>
      </c>
      <c r="H18" s="66">
        <v>0.25978784500000002</v>
      </c>
      <c r="I18" s="115" t="s">
        <v>3180</v>
      </c>
      <c r="J18" s="67">
        <f t="shared" si="0"/>
        <v>2.243334448152606E-2</v>
      </c>
      <c r="K18" s="67">
        <f>H18/'סכום נכסי הקרן'!$C$41</f>
        <v>1.3207082411829224E-7</v>
      </c>
    </row>
    <row r="19" spans="1:11">
      <c r="A19" s="69" t="s">
        <v>1551</v>
      </c>
      <c r="B19" s="54" t="s">
        <v>1552</v>
      </c>
      <c r="C19" s="70" t="s">
        <v>1235</v>
      </c>
      <c r="D19" s="70" t="s">
        <v>2925</v>
      </c>
      <c r="E19" s="70" t="s">
        <v>132</v>
      </c>
      <c r="F19" s="72">
        <v>1460.9549999999999</v>
      </c>
      <c r="G19" s="78">
        <v>4.1100000000000003</v>
      </c>
      <c r="H19" s="72">
        <v>0.217784123</v>
      </c>
      <c r="I19" s="73">
        <v>4.3741167664670654E-5</v>
      </c>
      <c r="J19" s="73">
        <f t="shared" si="0"/>
        <v>1.8806215717544605E-2</v>
      </c>
      <c r="K19" s="73">
        <f>H19/'סכום נכסי הקרן'!$C$41</f>
        <v>1.1071699141462727E-7</v>
      </c>
    </row>
    <row r="20" spans="1:11">
      <c r="A20" s="69" t="s">
        <v>1553</v>
      </c>
      <c r="B20" s="54" t="s">
        <v>1554</v>
      </c>
      <c r="C20" s="70" t="s">
        <v>1263</v>
      </c>
      <c r="D20" s="70" t="s">
        <v>1299</v>
      </c>
      <c r="E20" s="70" t="s">
        <v>132</v>
      </c>
      <c r="F20" s="72">
        <v>386.02814000000001</v>
      </c>
      <c r="G20" s="78">
        <v>3</v>
      </c>
      <c r="H20" s="72">
        <v>4.2003722000000007E-2</v>
      </c>
      <c r="I20" s="73">
        <v>1.5258029249011858E-5</v>
      </c>
      <c r="J20" s="73">
        <f t="shared" si="0"/>
        <v>3.6271287639814509E-3</v>
      </c>
      <c r="K20" s="73">
        <f>H20/'סכום נכסי הקרן'!$C$41</f>
        <v>2.1353832703664955E-8</v>
      </c>
    </row>
    <row r="21" spans="1:11">
      <c r="A21" s="117" t="s">
        <v>3180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  <c r="K21" s="116" t="s">
        <v>3180</v>
      </c>
    </row>
    <row r="22" spans="1:11">
      <c r="A22" s="116" t="s">
        <v>3180</v>
      </c>
      <c r="B22" s="116" t="s">
        <v>3180</v>
      </c>
      <c r="C22" s="116" t="s">
        <v>3180</v>
      </c>
      <c r="D22" s="116" t="s">
        <v>3180</v>
      </c>
      <c r="E22" s="116" t="s">
        <v>3180</v>
      </c>
      <c r="F22" s="116" t="s">
        <v>3180</v>
      </c>
      <c r="G22" s="116" t="s">
        <v>3180</v>
      </c>
      <c r="H22" s="116" t="s">
        <v>3180</v>
      </c>
      <c r="I22" s="116" t="s">
        <v>3180</v>
      </c>
      <c r="J22" s="116" t="s">
        <v>3180</v>
      </c>
      <c r="K22" s="116" t="s">
        <v>3180</v>
      </c>
    </row>
    <row r="23" spans="1:11">
      <c r="A23" s="116" t="s">
        <v>3180</v>
      </c>
      <c r="B23" s="116" t="s">
        <v>3180</v>
      </c>
      <c r="C23" s="116" t="s">
        <v>3180</v>
      </c>
      <c r="D23" s="116" t="s">
        <v>3180</v>
      </c>
      <c r="E23" s="116" t="s">
        <v>3180</v>
      </c>
      <c r="F23" s="116" t="s">
        <v>3180</v>
      </c>
      <c r="G23" s="116" t="s">
        <v>3180</v>
      </c>
      <c r="H23" s="116" t="s">
        <v>3180</v>
      </c>
      <c r="I23" s="116" t="s">
        <v>3180</v>
      </c>
      <c r="J23" s="116" t="s">
        <v>3180</v>
      </c>
      <c r="K23" s="116" t="s">
        <v>3180</v>
      </c>
    </row>
    <row r="24" spans="1:11">
      <c r="A24" s="83" t="s">
        <v>209</v>
      </c>
      <c r="B24" s="116" t="s">
        <v>3180</v>
      </c>
      <c r="C24" s="116" t="s">
        <v>3180</v>
      </c>
      <c r="D24" s="116" t="s">
        <v>3180</v>
      </c>
      <c r="E24" s="116" t="s">
        <v>3180</v>
      </c>
      <c r="F24" s="116" t="s">
        <v>3180</v>
      </c>
      <c r="G24" s="116" t="s">
        <v>3180</v>
      </c>
      <c r="H24" s="116" t="s">
        <v>3180</v>
      </c>
      <c r="I24" s="116" t="s">
        <v>3180</v>
      </c>
      <c r="J24" s="116" t="s">
        <v>3180</v>
      </c>
      <c r="K24" s="116" t="s">
        <v>3180</v>
      </c>
    </row>
    <row r="25" spans="1:11">
      <c r="A25" s="83" t="s">
        <v>113</v>
      </c>
      <c r="B25" s="116" t="s">
        <v>3180</v>
      </c>
      <c r="C25" s="116" t="s">
        <v>3180</v>
      </c>
      <c r="D25" s="116" t="s">
        <v>3180</v>
      </c>
      <c r="E25" s="116" t="s">
        <v>3180</v>
      </c>
      <c r="F25" s="116" t="s">
        <v>3180</v>
      </c>
      <c r="G25" s="116" t="s">
        <v>3180</v>
      </c>
      <c r="H25" s="116" t="s">
        <v>3180</v>
      </c>
      <c r="I25" s="116" t="s">
        <v>3180</v>
      </c>
      <c r="J25" s="116" t="s">
        <v>3180</v>
      </c>
      <c r="K25" s="116" t="s">
        <v>3180</v>
      </c>
    </row>
    <row r="26" spans="1:11">
      <c r="A26" s="83" t="s">
        <v>192</v>
      </c>
      <c r="B26" s="116" t="s">
        <v>3180</v>
      </c>
      <c r="C26" s="116" t="s">
        <v>3180</v>
      </c>
      <c r="D26" s="116" t="s">
        <v>3180</v>
      </c>
      <c r="E26" s="116" t="s">
        <v>3180</v>
      </c>
      <c r="F26" s="116" t="s">
        <v>3180</v>
      </c>
      <c r="G26" s="116" t="s">
        <v>3180</v>
      </c>
      <c r="H26" s="116" t="s">
        <v>3180</v>
      </c>
      <c r="I26" s="116" t="s">
        <v>3180</v>
      </c>
      <c r="J26" s="116" t="s">
        <v>3180</v>
      </c>
      <c r="K26" s="116" t="s">
        <v>3180</v>
      </c>
    </row>
    <row r="27" spans="1:11">
      <c r="A27" s="83" t="s">
        <v>200</v>
      </c>
      <c r="B27" s="116" t="s">
        <v>3180</v>
      </c>
      <c r="C27" s="116" t="s">
        <v>3180</v>
      </c>
      <c r="D27" s="116" t="s">
        <v>3180</v>
      </c>
      <c r="E27" s="116" t="s">
        <v>3180</v>
      </c>
      <c r="F27" s="116" t="s">
        <v>3180</v>
      </c>
      <c r="G27" s="116" t="s">
        <v>3180</v>
      </c>
      <c r="H27" s="116" t="s">
        <v>3180</v>
      </c>
      <c r="I27" s="116" t="s">
        <v>3180</v>
      </c>
      <c r="J27" s="116" t="s">
        <v>3180</v>
      </c>
      <c r="K27" s="116" t="s">
        <v>3180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31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146</v>
      </c>
      <c r="B1" s="36" t="s" vm="1">
        <v>217</v>
      </c>
    </row>
    <row r="2" spans="1:12">
      <c r="A2" s="36" t="s">
        <v>145</v>
      </c>
      <c r="B2" s="36" t="s">
        <v>218</v>
      </c>
    </row>
    <row r="3" spans="1:12">
      <c r="A3" s="36" t="s">
        <v>147</v>
      </c>
      <c r="B3" s="36" t="s">
        <v>219</v>
      </c>
    </row>
    <row r="4" spans="1:12">
      <c r="A4" s="36" t="s">
        <v>148</v>
      </c>
      <c r="B4" s="36">
        <v>414</v>
      </c>
    </row>
    <row r="5" spans="1:12" ht="18.75">
      <c r="A5" s="142" t="s">
        <v>96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3"/>
    </row>
    <row r="6" spans="1:12" s="3" customFormat="1">
      <c r="A6" s="37" t="s">
        <v>117</v>
      </c>
      <c r="B6" s="38" t="s">
        <v>46</v>
      </c>
      <c r="C6" s="38" t="s">
        <v>120</v>
      </c>
      <c r="D6" s="38" t="s">
        <v>67</v>
      </c>
      <c r="E6" s="38" t="s">
        <v>104</v>
      </c>
      <c r="F6" s="38" t="s">
        <v>194</v>
      </c>
      <c r="G6" s="38" t="s">
        <v>193</v>
      </c>
      <c r="H6" s="38" t="s">
        <v>64</v>
      </c>
      <c r="I6" s="38" t="s">
        <v>61</v>
      </c>
      <c r="J6" s="38" t="s">
        <v>149</v>
      </c>
      <c r="K6" s="40" t="s">
        <v>151</v>
      </c>
    </row>
    <row r="7" spans="1:12" s="3" customFormat="1">
      <c r="A7" s="111" t="s">
        <v>3180</v>
      </c>
      <c r="B7" s="130" t="s">
        <v>3180</v>
      </c>
      <c r="C7" s="130" t="s">
        <v>3180</v>
      </c>
      <c r="D7" s="130" t="s">
        <v>3180</v>
      </c>
      <c r="E7" s="130" t="s">
        <v>3180</v>
      </c>
      <c r="F7" s="12" t="s">
        <v>201</v>
      </c>
      <c r="G7" s="112" t="s">
        <v>3180</v>
      </c>
      <c r="H7" s="12" t="s">
        <v>197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52</v>
      </c>
      <c r="B9" s="115" t="s">
        <v>3180</v>
      </c>
      <c r="C9" s="115" t="s">
        <v>3180</v>
      </c>
      <c r="D9" s="115" t="s">
        <v>3180</v>
      </c>
      <c r="E9" s="115" t="s">
        <v>3180</v>
      </c>
      <c r="F9" s="115" t="s">
        <v>3180</v>
      </c>
      <c r="G9" s="115" t="s">
        <v>3180</v>
      </c>
      <c r="H9" s="66">
        <v>291.005060474</v>
      </c>
      <c r="I9" s="115" t="s">
        <v>3180</v>
      </c>
      <c r="J9" s="67">
        <f>IFERROR(H9/$H$9,0)</f>
        <v>1</v>
      </c>
      <c r="K9" s="67">
        <f>H9/'סכום נכסי הקרן'!$C$41</f>
        <v>1.4794101763842971E-4</v>
      </c>
    </row>
    <row r="10" spans="1:12">
      <c r="A10" s="82" t="s">
        <v>186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72">
        <v>145.06698767900002</v>
      </c>
      <c r="I10" s="116" t="s">
        <v>3180</v>
      </c>
      <c r="J10" s="73">
        <f t="shared" ref="J10:J18" si="0">IFERROR(H10/$H$9,0)</f>
        <v>0.49850331620594313</v>
      </c>
      <c r="K10" s="73">
        <f>H10/'סכום נכסי הקרן'!$C$41</f>
        <v>7.3749087895639133E-5</v>
      </c>
    </row>
    <row r="11" spans="1:12">
      <c r="A11" s="68" t="s">
        <v>179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66">
        <v>145.06698767900002</v>
      </c>
      <c r="I11" s="115" t="s">
        <v>3180</v>
      </c>
      <c r="J11" s="67">
        <f t="shared" si="0"/>
        <v>0.49850331620594313</v>
      </c>
      <c r="K11" s="67">
        <f>H11/'סכום נכסי הקרן'!$C$41</f>
        <v>7.3749087895639133E-5</v>
      </c>
    </row>
    <row r="12" spans="1:12">
      <c r="A12" s="69" t="s">
        <v>1555</v>
      </c>
      <c r="B12" s="54" t="s">
        <v>1556</v>
      </c>
      <c r="C12" s="70" t="s">
        <v>121</v>
      </c>
      <c r="D12" s="70" t="s">
        <v>1563</v>
      </c>
      <c r="E12" s="70" t="s">
        <v>133</v>
      </c>
      <c r="F12" s="72">
        <v>5.2959620000000003</v>
      </c>
      <c r="G12" s="78">
        <v>2988900</v>
      </c>
      <c r="H12" s="72">
        <v>158.29100448100002</v>
      </c>
      <c r="I12" s="116" t="s">
        <v>3180</v>
      </c>
      <c r="J12" s="73">
        <f t="shared" si="0"/>
        <v>0.54394588267011457</v>
      </c>
      <c r="K12" s="73">
        <f>H12/'סכום נכסי הקרן'!$C$41</f>
        <v>8.0471907422450652E-5</v>
      </c>
    </row>
    <row r="13" spans="1:12">
      <c r="A13" s="69" t="s">
        <v>1557</v>
      </c>
      <c r="B13" s="54" t="s">
        <v>1558</v>
      </c>
      <c r="C13" s="70" t="s">
        <v>121</v>
      </c>
      <c r="D13" s="70" t="s">
        <v>1563</v>
      </c>
      <c r="E13" s="70" t="s">
        <v>133</v>
      </c>
      <c r="F13" s="72">
        <v>-5.2959620000000003</v>
      </c>
      <c r="G13" s="78">
        <v>249700</v>
      </c>
      <c r="H13" s="72">
        <v>-13.224016802</v>
      </c>
      <c r="I13" s="116" t="s">
        <v>3180</v>
      </c>
      <c r="J13" s="73">
        <f t="shared" si="0"/>
        <v>-4.5442566464171524E-2</v>
      </c>
      <c r="K13" s="73">
        <f>H13/'סכום נכסי הקרן'!$C$41</f>
        <v>-6.7228195268115145E-6</v>
      </c>
    </row>
    <row r="14" spans="1:12">
      <c r="A14" s="117" t="s">
        <v>3180</v>
      </c>
      <c r="B14" s="116" t="s">
        <v>3180</v>
      </c>
      <c r="C14" s="116" t="s">
        <v>3180</v>
      </c>
      <c r="D14" s="116" t="s">
        <v>3180</v>
      </c>
      <c r="E14" s="116" t="s">
        <v>3180</v>
      </c>
      <c r="F14" s="116" t="s">
        <v>3180</v>
      </c>
      <c r="G14" s="116" t="s">
        <v>3180</v>
      </c>
      <c r="H14" s="116" t="s">
        <v>3180</v>
      </c>
      <c r="I14" s="116" t="s">
        <v>3180</v>
      </c>
      <c r="J14" s="116" t="s">
        <v>3180</v>
      </c>
      <c r="K14" s="116" t="s">
        <v>3180</v>
      </c>
    </row>
    <row r="15" spans="1:12">
      <c r="A15" s="82" t="s">
        <v>185</v>
      </c>
      <c r="B15" s="116" t="s">
        <v>3180</v>
      </c>
      <c r="C15" s="116" t="s">
        <v>3180</v>
      </c>
      <c r="D15" s="116" t="s">
        <v>3180</v>
      </c>
      <c r="E15" s="116" t="s">
        <v>3180</v>
      </c>
      <c r="F15" s="116" t="s">
        <v>3180</v>
      </c>
      <c r="G15" s="116" t="s">
        <v>3180</v>
      </c>
      <c r="H15" s="72">
        <v>145.93807279499998</v>
      </c>
      <c r="I15" s="116" t="s">
        <v>3180</v>
      </c>
      <c r="J15" s="73">
        <f t="shared" si="0"/>
        <v>0.50149668379405687</v>
      </c>
      <c r="K15" s="73">
        <f>H15/'סכום נכסי הקרן'!$C$41</f>
        <v>7.4191929742790577E-5</v>
      </c>
    </row>
    <row r="16" spans="1:12">
      <c r="A16" s="68" t="s">
        <v>179</v>
      </c>
      <c r="B16" s="115" t="s">
        <v>3180</v>
      </c>
      <c r="C16" s="115" t="s">
        <v>3180</v>
      </c>
      <c r="D16" s="115" t="s">
        <v>3180</v>
      </c>
      <c r="E16" s="115" t="s">
        <v>3180</v>
      </c>
      <c r="F16" s="115" t="s">
        <v>3180</v>
      </c>
      <c r="G16" s="115" t="s">
        <v>3180</v>
      </c>
      <c r="H16" s="66">
        <v>145.93807279499998</v>
      </c>
      <c r="I16" s="115" t="s">
        <v>3180</v>
      </c>
      <c r="J16" s="67">
        <f t="shared" si="0"/>
        <v>0.50149668379405687</v>
      </c>
      <c r="K16" s="67">
        <f>H16/'סכום נכסי הקרן'!$C$41</f>
        <v>7.4191929742790577E-5</v>
      </c>
    </row>
    <row r="17" spans="1:11">
      <c r="A17" s="69" t="s">
        <v>1559</v>
      </c>
      <c r="B17" s="54" t="s">
        <v>1559</v>
      </c>
      <c r="C17" s="70" t="s">
        <v>1235</v>
      </c>
      <c r="D17" s="70" t="s">
        <v>1563</v>
      </c>
      <c r="E17" s="70" t="s">
        <v>132</v>
      </c>
      <c r="F17" s="72">
        <v>158.57459299999999</v>
      </c>
      <c r="G17" s="78">
        <v>160</v>
      </c>
      <c r="H17" s="72">
        <v>92.024007519999998</v>
      </c>
      <c r="I17" s="116" t="s">
        <v>3180</v>
      </c>
      <c r="J17" s="73">
        <f t="shared" si="0"/>
        <v>0.31622820362679543</v>
      </c>
      <c r="K17" s="73">
        <f>H17/'סכום נכסי הקרן'!$C$41</f>
        <v>4.678312225052069E-5</v>
      </c>
    </row>
    <row r="18" spans="1:11">
      <c r="A18" s="69" t="s">
        <v>1560</v>
      </c>
      <c r="B18" s="54" t="s">
        <v>1560</v>
      </c>
      <c r="C18" s="70" t="s">
        <v>1235</v>
      </c>
      <c r="D18" s="70" t="s">
        <v>1563</v>
      </c>
      <c r="E18" s="70" t="s">
        <v>132</v>
      </c>
      <c r="F18" s="72">
        <v>106.17603199999999</v>
      </c>
      <c r="G18" s="78">
        <v>140</v>
      </c>
      <c r="H18" s="72">
        <v>53.914065274999999</v>
      </c>
      <c r="I18" s="116" t="s">
        <v>3180</v>
      </c>
      <c r="J18" s="73">
        <f t="shared" si="0"/>
        <v>0.1852684801672615</v>
      </c>
      <c r="K18" s="73">
        <f>H18/'סכום נכסי הקרן'!$C$41</f>
        <v>2.7408807492269897E-5</v>
      </c>
    </row>
    <row r="19" spans="1:11">
      <c r="A19" s="117" t="s">
        <v>3180</v>
      </c>
      <c r="B19" s="116" t="s">
        <v>3180</v>
      </c>
      <c r="C19" s="116" t="s">
        <v>3180</v>
      </c>
      <c r="D19" s="116" t="s">
        <v>3180</v>
      </c>
      <c r="E19" s="116" t="s">
        <v>3180</v>
      </c>
      <c r="F19" s="116" t="s">
        <v>3180</v>
      </c>
      <c r="G19" s="116" t="s">
        <v>3180</v>
      </c>
      <c r="H19" s="116" t="s">
        <v>3180</v>
      </c>
      <c r="I19" s="116" t="s">
        <v>3180</v>
      </c>
      <c r="J19" s="116" t="s">
        <v>3180</v>
      </c>
      <c r="K19" s="116" t="s">
        <v>3180</v>
      </c>
    </row>
    <row r="20" spans="1:11">
      <c r="A20" s="116" t="s">
        <v>3180</v>
      </c>
      <c r="B20" s="116" t="s">
        <v>3180</v>
      </c>
      <c r="C20" s="116" t="s">
        <v>3180</v>
      </c>
      <c r="D20" s="116" t="s">
        <v>3180</v>
      </c>
      <c r="E20" s="116" t="s">
        <v>3180</v>
      </c>
      <c r="F20" s="116" t="s">
        <v>3180</v>
      </c>
      <c r="G20" s="116" t="s">
        <v>3180</v>
      </c>
      <c r="H20" s="116" t="s">
        <v>3180</v>
      </c>
      <c r="I20" s="116" t="s">
        <v>3180</v>
      </c>
      <c r="J20" s="116" t="s">
        <v>3180</v>
      </c>
      <c r="K20" s="116" t="s">
        <v>3180</v>
      </c>
    </row>
    <row r="21" spans="1:11">
      <c r="A21" s="116" t="s">
        <v>3180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  <c r="K21" s="116" t="s">
        <v>3180</v>
      </c>
    </row>
    <row r="22" spans="1:11">
      <c r="A22" s="83" t="s">
        <v>209</v>
      </c>
      <c r="B22" s="116" t="s">
        <v>3180</v>
      </c>
      <c r="C22" s="116" t="s">
        <v>3180</v>
      </c>
      <c r="D22" s="116" t="s">
        <v>3180</v>
      </c>
      <c r="E22" s="116" t="s">
        <v>3180</v>
      </c>
      <c r="F22" s="116" t="s">
        <v>3180</v>
      </c>
      <c r="G22" s="116" t="s">
        <v>3180</v>
      </c>
      <c r="H22" s="116" t="s">
        <v>3180</v>
      </c>
      <c r="I22" s="116" t="s">
        <v>3180</v>
      </c>
      <c r="J22" s="116" t="s">
        <v>3180</v>
      </c>
      <c r="K22" s="116" t="s">
        <v>3180</v>
      </c>
    </row>
    <row r="23" spans="1:11">
      <c r="A23" s="83" t="s">
        <v>113</v>
      </c>
      <c r="B23" s="116" t="s">
        <v>3180</v>
      </c>
      <c r="C23" s="116" t="s">
        <v>3180</v>
      </c>
      <c r="D23" s="116" t="s">
        <v>3180</v>
      </c>
      <c r="E23" s="116" t="s">
        <v>3180</v>
      </c>
      <c r="F23" s="116" t="s">
        <v>3180</v>
      </c>
      <c r="G23" s="116" t="s">
        <v>3180</v>
      </c>
      <c r="H23" s="116" t="s">
        <v>3180</v>
      </c>
      <c r="I23" s="116" t="s">
        <v>3180</v>
      </c>
      <c r="J23" s="116" t="s">
        <v>3180</v>
      </c>
      <c r="K23" s="116" t="s">
        <v>3180</v>
      </c>
    </row>
    <row r="24" spans="1:11">
      <c r="A24" s="83" t="s">
        <v>192</v>
      </c>
      <c r="B24" s="116" t="s">
        <v>3180</v>
      </c>
      <c r="C24" s="116" t="s">
        <v>3180</v>
      </c>
      <c r="D24" s="116" t="s">
        <v>3180</v>
      </c>
      <c r="E24" s="116" t="s">
        <v>3180</v>
      </c>
      <c r="F24" s="116" t="s">
        <v>3180</v>
      </c>
      <c r="G24" s="116" t="s">
        <v>3180</v>
      </c>
      <c r="H24" s="116" t="s">
        <v>3180</v>
      </c>
      <c r="I24" s="116" t="s">
        <v>3180</v>
      </c>
      <c r="J24" s="116" t="s">
        <v>3180</v>
      </c>
      <c r="K24" s="116" t="s">
        <v>3180</v>
      </c>
    </row>
    <row r="25" spans="1:11">
      <c r="A25" s="83" t="s">
        <v>200</v>
      </c>
      <c r="B25" s="116" t="s">
        <v>3180</v>
      </c>
      <c r="C25" s="116" t="s">
        <v>3180</v>
      </c>
      <c r="D25" s="116" t="s">
        <v>3180</v>
      </c>
      <c r="E25" s="116" t="s">
        <v>3180</v>
      </c>
      <c r="F25" s="116" t="s">
        <v>3180</v>
      </c>
      <c r="G25" s="116" t="s">
        <v>3180</v>
      </c>
      <c r="H25" s="116" t="s">
        <v>3180</v>
      </c>
      <c r="I25" s="116" t="s">
        <v>3180</v>
      </c>
      <c r="J25" s="116" t="s">
        <v>3180</v>
      </c>
      <c r="K25" s="116" t="s">
        <v>3180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31.28515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146</v>
      </c>
      <c r="B1" s="36" t="s" vm="1">
        <v>217</v>
      </c>
    </row>
    <row r="2" spans="1:10">
      <c r="A2" s="36" t="s">
        <v>145</v>
      </c>
      <c r="B2" s="36" t="s">
        <v>218</v>
      </c>
    </row>
    <row r="3" spans="1:10">
      <c r="A3" s="36" t="s">
        <v>147</v>
      </c>
      <c r="B3" s="36" t="s">
        <v>219</v>
      </c>
    </row>
    <row r="4" spans="1:10">
      <c r="A4" s="36" t="s">
        <v>148</v>
      </c>
      <c r="B4" s="36">
        <v>414</v>
      </c>
    </row>
    <row r="5" spans="1:10" ht="18.75">
      <c r="A5" s="142" t="s">
        <v>97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s="3" customFormat="1">
      <c r="A6" s="37" t="s">
        <v>117</v>
      </c>
      <c r="B6" s="38" t="s">
        <v>46</v>
      </c>
      <c r="C6" s="38" t="s">
        <v>120</v>
      </c>
      <c r="D6" s="38" t="s">
        <v>67</v>
      </c>
      <c r="E6" s="38" t="s">
        <v>104</v>
      </c>
      <c r="F6" s="38" t="s">
        <v>194</v>
      </c>
      <c r="G6" s="38" t="s">
        <v>193</v>
      </c>
      <c r="H6" s="38" t="s">
        <v>64</v>
      </c>
      <c r="I6" s="38" t="s">
        <v>149</v>
      </c>
      <c r="J6" s="40" t="s">
        <v>151</v>
      </c>
    </row>
    <row r="7" spans="1:10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2" t="s">
        <v>201</v>
      </c>
      <c r="G7" s="112" t="s">
        <v>3180</v>
      </c>
      <c r="H7" s="12" t="s">
        <v>197</v>
      </c>
      <c r="I7" s="26" t="s">
        <v>19</v>
      </c>
      <c r="J7" s="27" t="s">
        <v>19</v>
      </c>
    </row>
    <row r="8" spans="1:10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51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72">
        <v>1902.3526077879999</v>
      </c>
      <c r="I9" s="73">
        <f>IFERROR(H9/$H$9,0)</f>
        <v>1</v>
      </c>
      <c r="J9" s="73">
        <f>H9/'סכום נכסי הקרן'!$C$41</f>
        <v>9.6711713619297116E-4</v>
      </c>
    </row>
    <row r="10" spans="1:10">
      <c r="A10" s="82" t="s">
        <v>188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72">
        <v>1902.3526077880001</v>
      </c>
      <c r="I10" s="73">
        <f t="shared" ref="I10:I15" si="0">IFERROR(H10/$H$9,0)</f>
        <v>1.0000000000000002</v>
      </c>
      <c r="J10" s="73">
        <f>H10/'סכום נכסי הקרן'!$C$41</f>
        <v>9.6711713619297127E-4</v>
      </c>
    </row>
    <row r="11" spans="1:10">
      <c r="A11" s="74" t="s">
        <v>1561</v>
      </c>
      <c r="B11" s="54" t="s">
        <v>1562</v>
      </c>
      <c r="C11" s="70" t="s">
        <v>27</v>
      </c>
      <c r="D11" s="70" t="s">
        <v>1563</v>
      </c>
      <c r="E11" s="70" t="s">
        <v>134</v>
      </c>
      <c r="F11" s="72">
        <v>20.562298999999999</v>
      </c>
      <c r="G11" s="78">
        <v>454300</v>
      </c>
      <c r="H11" s="72">
        <v>57.297654723999997</v>
      </c>
      <c r="I11" s="73">
        <f t="shared" si="0"/>
        <v>3.0119366141392705E-2</v>
      </c>
      <c r="J11" s="73">
        <f>H11/'סכום נכסי הקרן'!$C$41</f>
        <v>2.9128955126611251E-5</v>
      </c>
    </row>
    <row r="12" spans="1:10">
      <c r="A12" s="74" t="s">
        <v>1564</v>
      </c>
      <c r="B12" s="54" t="s">
        <v>1565</v>
      </c>
      <c r="C12" s="70" t="s">
        <v>27</v>
      </c>
      <c r="D12" s="70" t="s">
        <v>1563</v>
      </c>
      <c r="E12" s="70" t="s">
        <v>132</v>
      </c>
      <c r="F12" s="72">
        <v>12.545319000000001</v>
      </c>
      <c r="G12" s="78">
        <v>103370</v>
      </c>
      <c r="H12" s="72">
        <v>104.997292556</v>
      </c>
      <c r="I12" s="73">
        <f t="shared" si="0"/>
        <v>5.5193391659439935E-2</v>
      </c>
      <c r="J12" s="73">
        <f>H12/'סכום נכסי הקרן'!$C$41</f>
        <v>5.3378474878454569E-5</v>
      </c>
    </row>
    <row r="13" spans="1:10">
      <c r="A13" s="74" t="s">
        <v>1566</v>
      </c>
      <c r="B13" s="54" t="s">
        <v>1567</v>
      </c>
      <c r="C13" s="70" t="s">
        <v>27</v>
      </c>
      <c r="D13" s="70" t="s">
        <v>1563</v>
      </c>
      <c r="E13" s="70" t="s">
        <v>132</v>
      </c>
      <c r="F13" s="72">
        <v>6.1554520000000004</v>
      </c>
      <c r="G13" s="78">
        <v>1702350</v>
      </c>
      <c r="H13" s="72">
        <v>262.762110221</v>
      </c>
      <c r="I13" s="73">
        <f t="shared" si="0"/>
        <v>0.13812481931335122</v>
      </c>
      <c r="J13" s="73">
        <f>H13/'סכום נכסי הקרן'!$C$41</f>
        <v>1.3358287969149983E-4</v>
      </c>
    </row>
    <row r="14" spans="1:10">
      <c r="A14" s="74" t="s">
        <v>1568</v>
      </c>
      <c r="B14" s="54" t="s">
        <v>1569</v>
      </c>
      <c r="C14" s="70" t="s">
        <v>27</v>
      </c>
      <c r="D14" s="70" t="s">
        <v>1563</v>
      </c>
      <c r="E14" s="70" t="s">
        <v>141</v>
      </c>
      <c r="F14" s="72">
        <v>1.8339500000000002</v>
      </c>
      <c r="G14" s="78">
        <v>3345000</v>
      </c>
      <c r="H14" s="72">
        <v>30.149541578000001</v>
      </c>
      <c r="I14" s="73">
        <f t="shared" si="0"/>
        <v>1.5848555864234344E-2</v>
      </c>
      <c r="J14" s="73">
        <f>H14/'סכום נכסי הקרן'!$C$41</f>
        <v>1.5327409960212635E-5</v>
      </c>
    </row>
    <row r="15" spans="1:10">
      <c r="A15" s="74" t="s">
        <v>1570</v>
      </c>
      <c r="B15" s="54" t="s">
        <v>1571</v>
      </c>
      <c r="C15" s="70" t="s">
        <v>27</v>
      </c>
      <c r="D15" s="70" t="s">
        <v>1563</v>
      </c>
      <c r="E15" s="70" t="s">
        <v>132</v>
      </c>
      <c r="F15" s="72">
        <v>61.245643999999999</v>
      </c>
      <c r="G15" s="78">
        <v>482000</v>
      </c>
      <c r="H15" s="72">
        <v>1447.1460087089999</v>
      </c>
      <c r="I15" s="73">
        <f t="shared" si="0"/>
        <v>0.76071386702158184</v>
      </c>
      <c r="J15" s="73">
        <f>H15/'סכום נכסי הקרן'!$C$41</f>
        <v>7.3569941653619294E-4</v>
      </c>
    </row>
    <row r="16" spans="1:10">
      <c r="A16" s="126" t="s">
        <v>3180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</row>
    <row r="17" spans="1:10">
      <c r="A17" s="116" t="s">
        <v>3180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116" t="s">
        <v>3180</v>
      </c>
      <c r="I17" s="116" t="s">
        <v>3180</v>
      </c>
      <c r="J17" s="116" t="s">
        <v>3180</v>
      </c>
    </row>
    <row r="18" spans="1:10">
      <c r="A18" s="116" t="s">
        <v>3180</v>
      </c>
      <c r="B18" s="116" t="s">
        <v>3180</v>
      </c>
      <c r="C18" s="116" t="s">
        <v>3180</v>
      </c>
      <c r="D18" s="116" t="s">
        <v>3180</v>
      </c>
      <c r="E18" s="116" t="s">
        <v>3180</v>
      </c>
      <c r="F18" s="116" t="s">
        <v>3180</v>
      </c>
      <c r="G18" s="116" t="s">
        <v>3180</v>
      </c>
      <c r="H18" s="116" t="s">
        <v>3180</v>
      </c>
      <c r="I18" s="116" t="s">
        <v>3180</v>
      </c>
      <c r="J18" s="116" t="s">
        <v>3180</v>
      </c>
    </row>
    <row r="19" spans="1:10">
      <c r="A19" s="83" t="s">
        <v>209</v>
      </c>
      <c r="B19" s="116" t="s">
        <v>3180</v>
      </c>
      <c r="C19" s="116" t="s">
        <v>3180</v>
      </c>
      <c r="D19" s="116" t="s">
        <v>3180</v>
      </c>
      <c r="E19" s="116" t="s">
        <v>3180</v>
      </c>
      <c r="F19" s="116" t="s">
        <v>3180</v>
      </c>
      <c r="G19" s="116" t="s">
        <v>3180</v>
      </c>
      <c r="H19" s="116" t="s">
        <v>3180</v>
      </c>
      <c r="I19" s="116" t="s">
        <v>3180</v>
      </c>
      <c r="J19" s="116" t="s">
        <v>3180</v>
      </c>
    </row>
    <row r="20" spans="1:10">
      <c r="A20" s="83" t="s">
        <v>113</v>
      </c>
      <c r="B20" s="116" t="s">
        <v>3180</v>
      </c>
      <c r="C20" s="116" t="s">
        <v>3180</v>
      </c>
      <c r="D20" s="116" t="s">
        <v>3180</v>
      </c>
      <c r="E20" s="116" t="s">
        <v>3180</v>
      </c>
      <c r="F20" s="116" t="s">
        <v>3180</v>
      </c>
      <c r="G20" s="116" t="s">
        <v>3180</v>
      </c>
      <c r="H20" s="116" t="s">
        <v>3180</v>
      </c>
      <c r="I20" s="116" t="s">
        <v>3180</v>
      </c>
      <c r="J20" s="116" t="s">
        <v>3180</v>
      </c>
    </row>
    <row r="21" spans="1:10">
      <c r="A21" s="83" t="s">
        <v>192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</row>
    <row r="22" spans="1:10">
      <c r="A22" s="83" t="s">
        <v>200</v>
      </c>
      <c r="B22" s="116" t="s">
        <v>3180</v>
      </c>
      <c r="C22" s="116" t="s">
        <v>3180</v>
      </c>
      <c r="D22" s="116" t="s">
        <v>3180</v>
      </c>
      <c r="E22" s="116" t="s">
        <v>3180</v>
      </c>
      <c r="F22" s="116" t="s">
        <v>3180</v>
      </c>
      <c r="G22" s="116" t="s">
        <v>3180</v>
      </c>
      <c r="H22" s="116" t="s">
        <v>3180</v>
      </c>
      <c r="I22" s="116" t="s">
        <v>3180</v>
      </c>
      <c r="J22" s="116" t="s">
        <v>3180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146</v>
      </c>
      <c r="B1" s="36" t="s" vm="1">
        <v>217</v>
      </c>
    </row>
    <row r="2" spans="1:34">
      <c r="A2" s="36" t="s">
        <v>145</v>
      </c>
      <c r="B2" s="36" t="s">
        <v>218</v>
      </c>
    </row>
    <row r="3" spans="1:34">
      <c r="A3" s="36" t="s">
        <v>147</v>
      </c>
      <c r="B3" s="36" t="s">
        <v>219</v>
      </c>
      <c r="D3" s="2"/>
    </row>
    <row r="4" spans="1:34">
      <c r="A4" s="36" t="s">
        <v>148</v>
      </c>
      <c r="B4" s="36">
        <v>414</v>
      </c>
    </row>
    <row r="5" spans="1:34" ht="18.75">
      <c r="A5" s="142" t="s">
        <v>98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</row>
    <row r="6" spans="1:34" s="3" customFormat="1">
      <c r="A6" s="37" t="s">
        <v>117</v>
      </c>
      <c r="B6" s="38" t="s">
        <v>46</v>
      </c>
      <c r="C6" s="39" t="s">
        <v>53</v>
      </c>
      <c r="D6" s="38" t="s">
        <v>14</v>
      </c>
      <c r="E6" s="38" t="s">
        <v>68</v>
      </c>
      <c r="F6" s="38" t="s">
        <v>105</v>
      </c>
      <c r="G6" s="38" t="s">
        <v>17</v>
      </c>
      <c r="H6" s="38" t="s">
        <v>104</v>
      </c>
      <c r="I6" s="38" t="s">
        <v>16</v>
      </c>
      <c r="J6" s="38" t="s">
        <v>18</v>
      </c>
      <c r="K6" s="38" t="s">
        <v>194</v>
      </c>
      <c r="L6" s="38" t="s">
        <v>193</v>
      </c>
      <c r="M6" s="38" t="s">
        <v>64</v>
      </c>
      <c r="N6" s="38" t="s">
        <v>61</v>
      </c>
      <c r="O6" s="38" t="s">
        <v>149</v>
      </c>
      <c r="P6" s="40" t="s">
        <v>151</v>
      </c>
    </row>
    <row r="7" spans="1:34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26" t="s">
        <v>21</v>
      </c>
      <c r="G7" s="26" t="s">
        <v>20</v>
      </c>
      <c r="H7" s="112" t="s">
        <v>3180</v>
      </c>
      <c r="I7" s="26" t="s">
        <v>19</v>
      </c>
      <c r="J7" s="26" t="s">
        <v>19</v>
      </c>
      <c r="K7" s="26" t="s">
        <v>201</v>
      </c>
      <c r="L7" s="112" t="s">
        <v>3180</v>
      </c>
      <c r="M7" s="26" t="s">
        <v>197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114</v>
      </c>
    </row>
    <row r="9" spans="1:34" s="4" customFormat="1" ht="20.25">
      <c r="A9" s="86" t="s">
        <v>2918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87">
        <v>0</v>
      </c>
      <c r="N9" s="116" t="s">
        <v>3180</v>
      </c>
      <c r="O9" s="88">
        <v>0</v>
      </c>
      <c r="P9" s="88">
        <v>0</v>
      </c>
      <c r="AH9" s="1"/>
    </row>
    <row r="10" spans="1:34">
      <c r="A10" s="83" t="s">
        <v>209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  <c r="P10" s="116" t="s">
        <v>3180</v>
      </c>
    </row>
    <row r="11" spans="1:34">
      <c r="A11" s="83" t="s">
        <v>113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  <c r="P11" s="116" t="s">
        <v>3180</v>
      </c>
    </row>
    <row r="12" spans="1:34">
      <c r="A12" s="83" t="s">
        <v>192</v>
      </c>
      <c r="B12" s="116" t="s">
        <v>3180</v>
      </c>
      <c r="C12" s="116" t="s">
        <v>3180</v>
      </c>
      <c r="D12" s="116" t="s">
        <v>3180</v>
      </c>
      <c r="E12" s="116" t="s">
        <v>3180</v>
      </c>
      <c r="F12" s="116" t="s">
        <v>3180</v>
      </c>
      <c r="G12" s="116" t="s">
        <v>3180</v>
      </c>
      <c r="H12" s="116" t="s">
        <v>3180</v>
      </c>
      <c r="I12" s="116" t="s">
        <v>3180</v>
      </c>
      <c r="J12" s="116" t="s">
        <v>3180</v>
      </c>
      <c r="K12" s="116" t="s">
        <v>3180</v>
      </c>
      <c r="L12" s="116" t="s">
        <v>3180</v>
      </c>
      <c r="M12" s="116" t="s">
        <v>3180</v>
      </c>
      <c r="N12" s="116" t="s">
        <v>3180</v>
      </c>
      <c r="O12" s="116" t="s">
        <v>3180</v>
      </c>
      <c r="P12" s="116" t="s">
        <v>3180</v>
      </c>
    </row>
    <row r="13" spans="1:34">
      <c r="A13" s="83" t="s">
        <v>200</v>
      </c>
      <c r="B13" s="116" t="s">
        <v>3180</v>
      </c>
      <c r="C13" s="116" t="s">
        <v>3180</v>
      </c>
      <c r="D13" s="116" t="s">
        <v>3180</v>
      </c>
      <c r="E13" s="116" t="s">
        <v>3180</v>
      </c>
      <c r="F13" s="116" t="s">
        <v>3180</v>
      </c>
      <c r="G13" s="116" t="s">
        <v>3180</v>
      </c>
      <c r="H13" s="116" t="s">
        <v>3180</v>
      </c>
      <c r="I13" s="116" t="s">
        <v>3180</v>
      </c>
      <c r="J13" s="116" t="s">
        <v>3180</v>
      </c>
      <c r="K13" s="116" t="s">
        <v>3180</v>
      </c>
      <c r="L13" s="116" t="s">
        <v>3180</v>
      </c>
      <c r="M13" s="116" t="s">
        <v>3180</v>
      </c>
      <c r="N13" s="116" t="s">
        <v>3180</v>
      </c>
      <c r="O13" s="116" t="s">
        <v>3180</v>
      </c>
      <c r="P13" s="116" t="s">
        <v>3180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85546875" style="2" bestFit="1" customWidth="1"/>
    <col min="2" max="2" width="16.1406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1.28515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146</v>
      </c>
      <c r="B1" s="36" t="s" vm="1">
        <v>217</v>
      </c>
    </row>
    <row r="2" spans="1:15">
      <c r="A2" s="36" t="s">
        <v>145</v>
      </c>
      <c r="B2" s="36" t="s">
        <v>218</v>
      </c>
    </row>
    <row r="3" spans="1:15">
      <c r="A3" s="36" t="s">
        <v>147</v>
      </c>
      <c r="B3" s="36" t="s">
        <v>219</v>
      </c>
    </row>
    <row r="4" spans="1:15">
      <c r="A4" s="36" t="s">
        <v>148</v>
      </c>
      <c r="B4" s="36">
        <v>414</v>
      </c>
    </row>
    <row r="5" spans="1:15" ht="18.75">
      <c r="A5" s="142" t="s">
        <v>90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4"/>
    </row>
    <row r="6" spans="1:15" s="3" customFormat="1">
      <c r="A6" s="37" t="s">
        <v>117</v>
      </c>
      <c r="B6" s="38" t="s">
        <v>46</v>
      </c>
      <c r="C6" s="38" t="s">
        <v>14</v>
      </c>
      <c r="D6" s="38" t="s">
        <v>68</v>
      </c>
      <c r="E6" s="38" t="s">
        <v>105</v>
      </c>
      <c r="F6" s="38" t="s">
        <v>17</v>
      </c>
      <c r="G6" s="38" t="s">
        <v>104</v>
      </c>
      <c r="H6" s="38" t="s">
        <v>16</v>
      </c>
      <c r="I6" s="38" t="s">
        <v>18</v>
      </c>
      <c r="J6" s="38" t="s">
        <v>194</v>
      </c>
      <c r="K6" s="38" t="s">
        <v>193</v>
      </c>
      <c r="L6" s="38" t="s">
        <v>112</v>
      </c>
      <c r="M6" s="38" t="s">
        <v>61</v>
      </c>
      <c r="N6" s="38" t="s">
        <v>149</v>
      </c>
      <c r="O6" s="40" t="s">
        <v>151</v>
      </c>
    </row>
    <row r="7" spans="1:15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26" t="s">
        <v>21</v>
      </c>
      <c r="F7" s="26" t="s">
        <v>20</v>
      </c>
      <c r="G7" s="112" t="s">
        <v>3180</v>
      </c>
      <c r="H7" s="26" t="s">
        <v>19</v>
      </c>
      <c r="I7" s="26" t="s">
        <v>19</v>
      </c>
      <c r="J7" s="26" t="s">
        <v>201</v>
      </c>
      <c r="K7" s="112" t="s">
        <v>3180</v>
      </c>
      <c r="L7" s="26" t="s">
        <v>197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9" t="s">
        <v>26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61">
        <v>6.4659460974412601</v>
      </c>
      <c r="G9" s="114" t="s">
        <v>3180</v>
      </c>
      <c r="H9" s="114" t="s">
        <v>3180</v>
      </c>
      <c r="I9" s="60">
        <v>1.3494529714098907E-2</v>
      </c>
      <c r="J9" s="114" t="s">
        <v>3180</v>
      </c>
      <c r="K9" s="114" t="s">
        <v>3180</v>
      </c>
      <c r="L9" s="61">
        <v>755975.97690000013</v>
      </c>
      <c r="M9" s="114" t="s">
        <v>3180</v>
      </c>
      <c r="N9" s="62">
        <f>IFERROR(L9/$L$9,0)</f>
        <v>1</v>
      </c>
      <c r="O9" s="62">
        <f>L9/'סכום נכסי הקרן'!$C$41</f>
        <v>0.38432271641813748</v>
      </c>
    </row>
    <row r="10" spans="1:15">
      <c r="A10" s="63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66">
        <v>6.4659460974412664</v>
      </c>
      <c r="G10" s="115" t="s">
        <v>3180</v>
      </c>
      <c r="H10" s="115" t="s">
        <v>3180</v>
      </c>
      <c r="I10" s="65">
        <v>1.3494529714098914E-2</v>
      </c>
      <c r="J10" s="115" t="s">
        <v>3180</v>
      </c>
      <c r="K10" s="115" t="s">
        <v>3180</v>
      </c>
      <c r="L10" s="66">
        <v>755975.97689999978</v>
      </c>
      <c r="M10" s="115" t="s">
        <v>3180</v>
      </c>
      <c r="N10" s="67">
        <f t="shared" ref="N10:N73" si="0">IFERROR(L10/$L$9,0)</f>
        <v>0.99999999999999956</v>
      </c>
      <c r="O10" s="67">
        <f>L10/'סכום נכסי הקרן'!$C$41</f>
        <v>0.38432271641813731</v>
      </c>
    </row>
    <row r="11" spans="1:15">
      <c r="A11" s="68" t="s">
        <v>69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66">
        <v>6.4659460974412664</v>
      </c>
      <c r="G11" s="115" t="s">
        <v>3180</v>
      </c>
      <c r="H11" s="115" t="s">
        <v>3180</v>
      </c>
      <c r="I11" s="65">
        <v>1.3494529714098914E-2</v>
      </c>
      <c r="J11" s="115" t="s">
        <v>3180</v>
      </c>
      <c r="K11" s="115" t="s">
        <v>3180</v>
      </c>
      <c r="L11" s="66">
        <v>755975.97689999978</v>
      </c>
      <c r="M11" s="115" t="s">
        <v>3180</v>
      </c>
      <c r="N11" s="67">
        <f t="shared" si="0"/>
        <v>0.99999999999999956</v>
      </c>
      <c r="O11" s="67">
        <f>L11/'סכום נכסי הקרן'!$C$41</f>
        <v>0.38432271641813731</v>
      </c>
    </row>
    <row r="12" spans="1:15">
      <c r="A12" s="69" t="s">
        <v>1572</v>
      </c>
      <c r="B12" s="54" t="s">
        <v>1573</v>
      </c>
      <c r="C12" s="54" t="s">
        <v>222</v>
      </c>
      <c r="D12" s="116" t="s">
        <v>3180</v>
      </c>
      <c r="E12" s="77">
        <v>39845</v>
      </c>
      <c r="F12" s="72">
        <v>0.09</v>
      </c>
      <c r="G12" s="70" t="s">
        <v>133</v>
      </c>
      <c r="H12" s="71">
        <v>4.8000000000000001E-2</v>
      </c>
      <c r="I12" s="71">
        <v>7.7999999999999988E-3</v>
      </c>
      <c r="J12" s="72">
        <v>2149000</v>
      </c>
      <c r="K12" s="78">
        <v>128.3264257794323</v>
      </c>
      <c r="L12" s="72">
        <v>2757.7348900000002</v>
      </c>
      <c r="M12" s="116" t="s">
        <v>3180</v>
      </c>
      <c r="N12" s="73">
        <f t="shared" si="0"/>
        <v>3.6479133917833358E-3</v>
      </c>
      <c r="O12" s="73">
        <f>L12/'סכום נכסי הקרן'!$C$41</f>
        <v>1.401975983988273E-3</v>
      </c>
    </row>
    <row r="13" spans="1:15">
      <c r="A13" s="69" t="s">
        <v>1574</v>
      </c>
      <c r="B13" s="54">
        <v>8790</v>
      </c>
      <c r="C13" s="54" t="s">
        <v>222</v>
      </c>
      <c r="D13" s="116" t="s">
        <v>3180</v>
      </c>
      <c r="E13" s="77">
        <v>41030</v>
      </c>
      <c r="F13" s="72">
        <v>3.11</v>
      </c>
      <c r="G13" s="70" t="s">
        <v>133</v>
      </c>
      <c r="H13" s="71">
        <v>4.8000000000000001E-2</v>
      </c>
      <c r="I13" s="71">
        <v>1.1300000000000001E-2</v>
      </c>
      <c r="J13" s="72">
        <v>127000</v>
      </c>
      <c r="K13" s="78">
        <v>129.25297637795273</v>
      </c>
      <c r="L13" s="72">
        <v>164.15127999999999</v>
      </c>
      <c r="M13" s="116" t="s">
        <v>3180</v>
      </c>
      <c r="N13" s="73">
        <f t="shared" si="0"/>
        <v>2.1713822266301167E-4</v>
      </c>
      <c r="O13" s="73">
        <f>L13/'סכום נכסי הקרן'!$C$41</f>
        <v>8.3451151572055022E-5</v>
      </c>
    </row>
    <row r="14" spans="1:15">
      <c r="A14" s="69" t="s">
        <v>1575</v>
      </c>
      <c r="B14" s="54" t="s">
        <v>1576</v>
      </c>
      <c r="C14" s="54" t="s">
        <v>222</v>
      </c>
      <c r="D14" s="116" t="s">
        <v>3180</v>
      </c>
      <c r="E14" s="77">
        <v>41184</v>
      </c>
      <c r="F14" s="72">
        <v>3.46</v>
      </c>
      <c r="G14" s="70" t="s">
        <v>133</v>
      </c>
      <c r="H14" s="71">
        <v>4.8000000000000001E-2</v>
      </c>
      <c r="I14" s="71">
        <v>1.14E-2</v>
      </c>
      <c r="J14" s="72">
        <v>46226000</v>
      </c>
      <c r="K14" s="78">
        <v>129.11278728421235</v>
      </c>
      <c r="L14" s="72">
        <v>59683.677049999998</v>
      </c>
      <c r="M14" s="116" t="s">
        <v>3180</v>
      </c>
      <c r="N14" s="73">
        <f t="shared" si="0"/>
        <v>7.8949171499790805E-2</v>
      </c>
      <c r="O14" s="73">
        <f>L14/'סכום נכסי הקרן'!$C$41</f>
        <v>3.0341960049761002E-2</v>
      </c>
    </row>
    <row r="15" spans="1:15">
      <c r="A15" s="69" t="s">
        <v>1577</v>
      </c>
      <c r="B15" s="54" t="s">
        <v>1578</v>
      </c>
      <c r="C15" s="54" t="s">
        <v>222</v>
      </c>
      <c r="D15" s="116" t="s">
        <v>3180</v>
      </c>
      <c r="E15" s="77">
        <v>41214</v>
      </c>
      <c r="F15" s="72">
        <v>3.5500000000000003</v>
      </c>
      <c r="G15" s="70" t="s">
        <v>133</v>
      </c>
      <c r="H15" s="71">
        <v>4.8000000000000001E-2</v>
      </c>
      <c r="I15" s="71">
        <v>1.15E-2</v>
      </c>
      <c r="J15" s="72">
        <v>9256000</v>
      </c>
      <c r="K15" s="78">
        <v>128.97064423076924</v>
      </c>
      <c r="L15" s="72">
        <v>11937.52283</v>
      </c>
      <c r="M15" s="116" t="s">
        <v>3180</v>
      </c>
      <c r="N15" s="73">
        <f t="shared" si="0"/>
        <v>1.579087589390302E-2</v>
      </c>
      <c r="O15" s="73">
        <f>L15/'סכום נכסי הקרן'!$C$41</f>
        <v>6.0687923181664948E-3</v>
      </c>
    </row>
    <row r="16" spans="1:15">
      <c r="A16" s="69" t="s">
        <v>1579</v>
      </c>
      <c r="B16" s="54" t="s">
        <v>1580</v>
      </c>
      <c r="C16" s="54" t="s">
        <v>222</v>
      </c>
      <c r="D16" s="116" t="s">
        <v>3180</v>
      </c>
      <c r="E16" s="77">
        <v>41245</v>
      </c>
      <c r="F16" s="72">
        <v>3.63</v>
      </c>
      <c r="G16" s="70" t="s">
        <v>133</v>
      </c>
      <c r="H16" s="71">
        <v>4.8000000000000001E-2</v>
      </c>
      <c r="I16" s="71">
        <v>1.1500000000000002E-2</v>
      </c>
      <c r="J16" s="72">
        <v>7479000</v>
      </c>
      <c r="K16" s="78">
        <v>129.07446864554083</v>
      </c>
      <c r="L16" s="72">
        <v>9653.4795099999992</v>
      </c>
      <c r="M16" s="116" t="s">
        <v>3180</v>
      </c>
      <c r="N16" s="73">
        <f t="shared" si="0"/>
        <v>1.27695585639978E-2</v>
      </c>
      <c r="O16" s="73">
        <f>L16/'סכום נכסי הקרן'!$C$41</f>
        <v>4.9076314347761257E-3</v>
      </c>
    </row>
    <row r="17" spans="1:15">
      <c r="A17" s="69" t="s">
        <v>1581</v>
      </c>
      <c r="B17" s="54" t="s">
        <v>1582</v>
      </c>
      <c r="C17" s="54" t="s">
        <v>222</v>
      </c>
      <c r="D17" s="116" t="s">
        <v>3180</v>
      </c>
      <c r="E17" s="77">
        <v>41275</v>
      </c>
      <c r="F17" s="72">
        <v>3.6400000000000006</v>
      </c>
      <c r="G17" s="70" t="s">
        <v>133</v>
      </c>
      <c r="H17" s="71">
        <v>4.8000000000000001E-2</v>
      </c>
      <c r="I17" s="71">
        <v>1.1599999999999999E-2</v>
      </c>
      <c r="J17" s="72">
        <v>2668000</v>
      </c>
      <c r="K17" s="78">
        <v>132.25878560719642</v>
      </c>
      <c r="L17" s="72">
        <v>3528.6644000000001</v>
      </c>
      <c r="M17" s="116" t="s">
        <v>3180</v>
      </c>
      <c r="N17" s="73">
        <f t="shared" si="0"/>
        <v>4.667693826025862E-3</v>
      </c>
      <c r="O17" s="73">
        <f>L17/'סכום נכסי הקרן'!$C$41</f>
        <v>1.7939007706264285E-3</v>
      </c>
    </row>
    <row r="18" spans="1:15">
      <c r="A18" s="69" t="s">
        <v>1583</v>
      </c>
      <c r="B18" s="54" t="s">
        <v>1584</v>
      </c>
      <c r="C18" s="54" t="s">
        <v>222</v>
      </c>
      <c r="D18" s="116" t="s">
        <v>3180</v>
      </c>
      <c r="E18" s="77">
        <v>41306</v>
      </c>
      <c r="F18" s="72">
        <v>3.72</v>
      </c>
      <c r="G18" s="70" t="s">
        <v>133</v>
      </c>
      <c r="H18" s="71">
        <v>4.8000000000000001E-2</v>
      </c>
      <c r="I18" s="71">
        <v>1.1600000000000001E-2</v>
      </c>
      <c r="J18" s="72">
        <v>6540000</v>
      </c>
      <c r="K18" s="78">
        <v>131.8602617737003</v>
      </c>
      <c r="L18" s="72">
        <v>8623.6611199999988</v>
      </c>
      <c r="M18" s="116" t="s">
        <v>3180</v>
      </c>
      <c r="N18" s="73">
        <f t="shared" si="0"/>
        <v>1.1407321639191096E-2</v>
      </c>
      <c r="O18" s="73">
        <f>L18/'סכום נכסי הקרן'!$C$41</f>
        <v>4.384092839429323E-3</v>
      </c>
    </row>
    <row r="19" spans="1:15">
      <c r="A19" s="69" t="s">
        <v>1585</v>
      </c>
      <c r="B19" s="54" t="s">
        <v>1586</v>
      </c>
      <c r="C19" s="54" t="s">
        <v>222</v>
      </c>
      <c r="D19" s="116" t="s">
        <v>3180</v>
      </c>
      <c r="E19" s="77">
        <v>41334</v>
      </c>
      <c r="F19" s="72">
        <v>3.8100000000000005</v>
      </c>
      <c r="G19" s="70" t="s">
        <v>133</v>
      </c>
      <c r="H19" s="71">
        <v>4.8000000000000001E-2</v>
      </c>
      <c r="I19" s="71">
        <v>1.1599999999999999E-2</v>
      </c>
      <c r="J19" s="72">
        <v>7467000</v>
      </c>
      <c r="K19" s="78">
        <v>131.94662046337217</v>
      </c>
      <c r="L19" s="72">
        <v>9852.4541499999996</v>
      </c>
      <c r="M19" s="116" t="s">
        <v>3180</v>
      </c>
      <c r="N19" s="73">
        <f t="shared" si="0"/>
        <v>1.3032760895923647E-2</v>
      </c>
      <c r="O19" s="73">
        <f>L19/'סכום נכסי הקרן'!$C$41</f>
        <v>5.0087860699494554E-3</v>
      </c>
    </row>
    <row r="20" spans="1:15">
      <c r="A20" s="69" t="s">
        <v>1587</v>
      </c>
      <c r="B20" s="54" t="s">
        <v>1588</v>
      </c>
      <c r="C20" s="54" t="s">
        <v>222</v>
      </c>
      <c r="D20" s="116" t="s">
        <v>3180</v>
      </c>
      <c r="E20" s="77">
        <v>41366</v>
      </c>
      <c r="F20" s="72">
        <v>3.89</v>
      </c>
      <c r="G20" s="70" t="s">
        <v>133</v>
      </c>
      <c r="H20" s="71">
        <v>4.8000000000000001E-2</v>
      </c>
      <c r="I20" s="71">
        <v>1.1699999999999999E-2</v>
      </c>
      <c r="J20" s="72">
        <v>5534000</v>
      </c>
      <c r="K20" s="78">
        <v>131.78772172027465</v>
      </c>
      <c r="L20" s="72">
        <v>7293.1325199999992</v>
      </c>
      <c r="M20" s="116" t="s">
        <v>3180</v>
      </c>
      <c r="N20" s="73">
        <f t="shared" si="0"/>
        <v>9.6473072463316243E-3</v>
      </c>
      <c r="O20" s="73">
        <f>L20/'סכום נכסי הקרן'!$C$41</f>
        <v>3.7076793270305517E-3</v>
      </c>
    </row>
    <row r="21" spans="1:15">
      <c r="A21" s="69" t="s">
        <v>1589</v>
      </c>
      <c r="B21" s="54">
        <v>2704</v>
      </c>
      <c r="C21" s="54" t="s">
        <v>222</v>
      </c>
      <c r="D21" s="116" t="s">
        <v>3180</v>
      </c>
      <c r="E21" s="77">
        <v>41395</v>
      </c>
      <c r="F21" s="72">
        <v>3.97</v>
      </c>
      <c r="G21" s="70" t="s">
        <v>133</v>
      </c>
      <c r="H21" s="71">
        <v>4.8000000000000001E-2</v>
      </c>
      <c r="I21" s="71">
        <v>1.1700000000000002E-2</v>
      </c>
      <c r="J21" s="72">
        <v>12467000</v>
      </c>
      <c r="K21" s="78">
        <v>131.37494738108606</v>
      </c>
      <c r="L21" s="72">
        <v>16378.51469</v>
      </c>
      <c r="M21" s="116" t="s">
        <v>3180</v>
      </c>
      <c r="N21" s="73">
        <f t="shared" si="0"/>
        <v>2.1665390423069669E-2</v>
      </c>
      <c r="O21" s="73">
        <f>L21/'סכום נכסי הקרן'!$C$41</f>
        <v>8.3265016996536372E-3</v>
      </c>
    </row>
    <row r="22" spans="1:15">
      <c r="A22" s="69" t="s">
        <v>1590</v>
      </c>
      <c r="B22" s="54" t="s">
        <v>1591</v>
      </c>
      <c r="C22" s="54" t="s">
        <v>222</v>
      </c>
      <c r="D22" s="116" t="s">
        <v>3180</v>
      </c>
      <c r="E22" s="77">
        <v>41427</v>
      </c>
      <c r="F22" s="72">
        <v>4.0599999999999996</v>
      </c>
      <c r="G22" s="70" t="s">
        <v>133</v>
      </c>
      <c r="H22" s="71">
        <v>4.8000000000000001E-2</v>
      </c>
      <c r="I22" s="71">
        <v>1.1799999999999998E-2</v>
      </c>
      <c r="J22" s="72">
        <v>5845000</v>
      </c>
      <c r="K22" s="78">
        <v>130.69430966638151</v>
      </c>
      <c r="L22" s="72">
        <v>7639.0824000000002</v>
      </c>
      <c r="M22" s="116" t="s">
        <v>3180</v>
      </c>
      <c r="N22" s="73">
        <f t="shared" si="0"/>
        <v>1.0104927449315617E-2</v>
      </c>
      <c r="O22" s="73">
        <f>L22/'סכום נכסי הקרן'!$C$41</f>
        <v>3.8835531665291794E-3</v>
      </c>
    </row>
    <row r="23" spans="1:15">
      <c r="A23" s="69" t="s">
        <v>1592</v>
      </c>
      <c r="B23" s="54">
        <v>8805</v>
      </c>
      <c r="C23" s="54" t="s">
        <v>222</v>
      </c>
      <c r="D23" s="116" t="s">
        <v>3180</v>
      </c>
      <c r="E23" s="77">
        <v>41487</v>
      </c>
      <c r="F23" s="72">
        <v>4.1399999999999997</v>
      </c>
      <c r="G23" s="70" t="s">
        <v>133</v>
      </c>
      <c r="H23" s="71">
        <v>4.8000000000000001E-2</v>
      </c>
      <c r="I23" s="71">
        <v>1.1900000000000001E-2</v>
      </c>
      <c r="J23" s="72">
        <v>5553000</v>
      </c>
      <c r="K23" s="78">
        <v>131.89386781919686</v>
      </c>
      <c r="L23" s="72">
        <v>7324.0664800000004</v>
      </c>
      <c r="M23" s="116" t="s">
        <v>3180</v>
      </c>
      <c r="N23" s="73">
        <f t="shared" si="0"/>
        <v>9.6882264831132606E-3</v>
      </c>
      <c r="O23" s="73">
        <f>L23/'סכום נכסי הקרן'!$C$41</f>
        <v>3.7234055192642275E-3</v>
      </c>
    </row>
    <row r="24" spans="1:15">
      <c r="A24" s="69" t="s">
        <v>1593</v>
      </c>
      <c r="B24" s="54" t="s">
        <v>1594</v>
      </c>
      <c r="C24" s="54" t="s">
        <v>222</v>
      </c>
      <c r="D24" s="116" t="s">
        <v>3180</v>
      </c>
      <c r="E24" s="77">
        <v>41548</v>
      </c>
      <c r="F24" s="72">
        <v>4.3</v>
      </c>
      <c r="G24" s="70" t="s">
        <v>133</v>
      </c>
      <c r="H24" s="71">
        <v>4.8000000000000001E-2</v>
      </c>
      <c r="I24" s="71">
        <v>1.2099999999999998E-2</v>
      </c>
      <c r="J24" s="72">
        <v>11661000</v>
      </c>
      <c r="K24" s="78">
        <v>130.92516979675844</v>
      </c>
      <c r="L24" s="72">
        <v>15267.18405</v>
      </c>
      <c r="M24" s="116" t="s">
        <v>3180</v>
      </c>
      <c r="N24" s="73">
        <f t="shared" si="0"/>
        <v>2.0195329635480638E-2</v>
      </c>
      <c r="O24" s="73">
        <f>L24/'סכום נכסי הקרן'!$C$41</f>
        <v>7.7615239444676336E-3</v>
      </c>
    </row>
    <row r="25" spans="1:15">
      <c r="A25" s="69" t="s">
        <v>1595</v>
      </c>
      <c r="B25" s="54" t="s">
        <v>1596</v>
      </c>
      <c r="C25" s="54" t="s">
        <v>222</v>
      </c>
      <c r="D25" s="116" t="s">
        <v>3180</v>
      </c>
      <c r="E25" s="77">
        <v>41579</v>
      </c>
      <c r="F25" s="72">
        <v>4.3899999999999997</v>
      </c>
      <c r="G25" s="70" t="s">
        <v>133</v>
      </c>
      <c r="H25" s="71">
        <v>4.8000000000000001E-2</v>
      </c>
      <c r="I25" s="71">
        <v>1.21E-2</v>
      </c>
      <c r="J25" s="72">
        <v>7967000</v>
      </c>
      <c r="K25" s="78">
        <v>130.75296046190536</v>
      </c>
      <c r="L25" s="72">
        <v>10417.08836</v>
      </c>
      <c r="M25" s="116" t="s">
        <v>3180</v>
      </c>
      <c r="N25" s="73">
        <f t="shared" si="0"/>
        <v>1.3779655277826326E-2</v>
      </c>
      <c r="O25" s="73">
        <f>L25/'סכום נכסי הקרן'!$C$41</f>
        <v>5.2958345476797394E-3</v>
      </c>
    </row>
    <row r="26" spans="1:15">
      <c r="A26" s="69" t="s">
        <v>1597</v>
      </c>
      <c r="B26" s="54" t="s">
        <v>1598</v>
      </c>
      <c r="C26" s="54" t="s">
        <v>222</v>
      </c>
      <c r="D26" s="116" t="s">
        <v>3180</v>
      </c>
      <c r="E26" s="77">
        <v>41609</v>
      </c>
      <c r="F26" s="72">
        <v>4.4700000000000006</v>
      </c>
      <c r="G26" s="70" t="s">
        <v>133</v>
      </c>
      <c r="H26" s="71">
        <v>4.8000000000000001E-2</v>
      </c>
      <c r="I26" s="71">
        <v>1.2199999999999999E-2</v>
      </c>
      <c r="J26" s="72">
        <v>8915000</v>
      </c>
      <c r="K26" s="78">
        <v>130.20234178351092</v>
      </c>
      <c r="L26" s="72">
        <v>11607.538769999999</v>
      </c>
      <c r="M26" s="116" t="s">
        <v>3180</v>
      </c>
      <c r="N26" s="73">
        <f t="shared" si="0"/>
        <v>1.5354375171547857E-2</v>
      </c>
      <c r="O26" s="73">
        <f>L26/'סכום נכסי הקרן'!$C$41</f>
        <v>5.901035174832479E-3</v>
      </c>
    </row>
    <row r="27" spans="1:15">
      <c r="A27" s="69" t="s">
        <v>1599</v>
      </c>
      <c r="B27" s="54" t="s">
        <v>1600</v>
      </c>
      <c r="C27" s="54" t="s">
        <v>222</v>
      </c>
      <c r="D27" s="116" t="s">
        <v>3180</v>
      </c>
      <c r="E27" s="77">
        <v>41672</v>
      </c>
      <c r="F27" s="72">
        <v>4.55</v>
      </c>
      <c r="G27" s="70" t="s">
        <v>133</v>
      </c>
      <c r="H27" s="71">
        <v>4.8000000000000001E-2</v>
      </c>
      <c r="I27" s="71">
        <v>1.23E-2</v>
      </c>
      <c r="J27" s="72">
        <v>4268000</v>
      </c>
      <c r="K27" s="78">
        <v>132.89778233364572</v>
      </c>
      <c r="L27" s="72">
        <v>5672.0773499999996</v>
      </c>
      <c r="M27" s="116" t="s">
        <v>3180</v>
      </c>
      <c r="N27" s="73">
        <f t="shared" si="0"/>
        <v>7.5029862367574909E-3</v>
      </c>
      <c r="O27" s="73">
        <f>L27/'סכום נכסי הקרן'!$C$41</f>
        <v>2.8835680517585375E-3</v>
      </c>
    </row>
    <row r="28" spans="1:15">
      <c r="A28" s="69" t="s">
        <v>1601</v>
      </c>
      <c r="B28" s="54" t="s">
        <v>1602</v>
      </c>
      <c r="C28" s="54" t="s">
        <v>222</v>
      </c>
      <c r="D28" s="116" t="s">
        <v>3180</v>
      </c>
      <c r="E28" s="77">
        <v>41700</v>
      </c>
      <c r="F28" s="72">
        <v>4.63</v>
      </c>
      <c r="G28" s="70" t="s">
        <v>133</v>
      </c>
      <c r="H28" s="71">
        <v>4.8000000000000001E-2</v>
      </c>
      <c r="I28" s="71">
        <v>1.24E-2</v>
      </c>
      <c r="J28" s="72">
        <v>10985000</v>
      </c>
      <c r="K28" s="78">
        <v>133.51138971324534</v>
      </c>
      <c r="L28" s="72">
        <v>14666.22616</v>
      </c>
      <c r="M28" s="116" t="s">
        <v>3180</v>
      </c>
      <c r="N28" s="73">
        <f t="shared" si="0"/>
        <v>1.9400386530986337E-2</v>
      </c>
      <c r="O28" s="73">
        <f>L28/'סכום נכסי הקרן'!$C$41</f>
        <v>7.4560092511505157E-3</v>
      </c>
    </row>
    <row r="29" spans="1:15">
      <c r="A29" s="69" t="s">
        <v>1603</v>
      </c>
      <c r="B29" s="54" t="s">
        <v>1604</v>
      </c>
      <c r="C29" s="54" t="s">
        <v>222</v>
      </c>
      <c r="D29" s="116" t="s">
        <v>3180</v>
      </c>
      <c r="E29" s="77">
        <v>41730</v>
      </c>
      <c r="F29" s="72">
        <v>4.71</v>
      </c>
      <c r="G29" s="70" t="s">
        <v>133</v>
      </c>
      <c r="H29" s="71">
        <v>4.8000000000000001E-2</v>
      </c>
      <c r="I29" s="71">
        <v>1.2500000000000001E-2</v>
      </c>
      <c r="J29" s="72">
        <v>7723000</v>
      </c>
      <c r="K29" s="78">
        <v>133.59658008545904</v>
      </c>
      <c r="L29" s="72">
        <v>10317.66388</v>
      </c>
      <c r="M29" s="116" t="s">
        <v>3180</v>
      </c>
      <c r="N29" s="73">
        <f t="shared" si="0"/>
        <v>1.3648137236197932E-2</v>
      </c>
      <c r="O29" s="73">
        <f>L29/'סכום נכסי הקרן'!$C$41</f>
        <v>5.245289176663121E-3</v>
      </c>
    </row>
    <row r="30" spans="1:15">
      <c r="A30" s="69" t="s">
        <v>1605</v>
      </c>
      <c r="B30" s="54" t="s">
        <v>1606</v>
      </c>
      <c r="C30" s="54" t="s">
        <v>222</v>
      </c>
      <c r="D30" s="116" t="s">
        <v>3180</v>
      </c>
      <c r="E30" s="77">
        <v>41760</v>
      </c>
      <c r="F30" s="72">
        <v>4.8</v>
      </c>
      <c r="G30" s="70" t="s">
        <v>133</v>
      </c>
      <c r="H30" s="71">
        <v>4.8000000000000001E-2</v>
      </c>
      <c r="I30" s="71">
        <v>1.2500000000000001E-2</v>
      </c>
      <c r="J30" s="72">
        <v>4952000</v>
      </c>
      <c r="K30" s="78">
        <v>133.02760864297255</v>
      </c>
      <c r="L30" s="72">
        <v>6587.52718</v>
      </c>
      <c r="M30" s="116" t="s">
        <v>3180</v>
      </c>
      <c r="N30" s="73">
        <f t="shared" si="0"/>
        <v>8.7139371901911542E-3</v>
      </c>
      <c r="O30" s="73">
        <f>L30/'סכום נכסי הקרן'!$C$41</f>
        <v>3.3489640116312969E-3</v>
      </c>
    </row>
    <row r="31" spans="1:15">
      <c r="A31" s="69" t="s">
        <v>1607</v>
      </c>
      <c r="B31" s="54" t="s">
        <v>1608</v>
      </c>
      <c r="C31" s="54" t="s">
        <v>222</v>
      </c>
      <c r="D31" s="116" t="s">
        <v>3180</v>
      </c>
      <c r="E31" s="77">
        <v>41791</v>
      </c>
      <c r="F31" s="72">
        <v>4.88</v>
      </c>
      <c r="G31" s="70" t="s">
        <v>133</v>
      </c>
      <c r="H31" s="71">
        <v>4.8000000000000001E-2</v>
      </c>
      <c r="I31" s="71">
        <v>1.2600000000000002E-2</v>
      </c>
      <c r="J31" s="72">
        <v>6765000</v>
      </c>
      <c r="K31" s="78">
        <v>132.7157419068736</v>
      </c>
      <c r="L31" s="72">
        <v>8978.219939999999</v>
      </c>
      <c r="M31" s="116" t="s">
        <v>3180</v>
      </c>
      <c r="N31" s="73">
        <f t="shared" si="0"/>
        <v>1.1876329690814541E-2</v>
      </c>
      <c r="O31" s="73">
        <f>L31/'סכום נכסי הקרן'!$C$41</f>
        <v>4.5643432878512231E-3</v>
      </c>
    </row>
    <row r="32" spans="1:15">
      <c r="A32" s="69" t="s">
        <v>1609</v>
      </c>
      <c r="B32" s="54" t="s">
        <v>1610</v>
      </c>
      <c r="C32" s="54" t="s">
        <v>222</v>
      </c>
      <c r="D32" s="116" t="s">
        <v>3180</v>
      </c>
      <c r="E32" s="77">
        <v>41821</v>
      </c>
      <c r="F32" s="72">
        <v>4.8599999999999994</v>
      </c>
      <c r="G32" s="70" t="s">
        <v>133</v>
      </c>
      <c r="H32" s="71">
        <v>4.8000000000000001E-2</v>
      </c>
      <c r="I32" s="71">
        <v>1.2699999999999999E-2</v>
      </c>
      <c r="J32" s="72">
        <v>4917000</v>
      </c>
      <c r="K32" s="78">
        <v>135.08410880618263</v>
      </c>
      <c r="L32" s="72">
        <v>6642.0856299999996</v>
      </c>
      <c r="M32" s="116" t="s">
        <v>3180</v>
      </c>
      <c r="N32" s="73">
        <f t="shared" si="0"/>
        <v>8.7861067453980871E-3</v>
      </c>
      <c r="O32" s="73">
        <f>L32/'סכום נכסי הקרן'!$C$41</f>
        <v>3.3767004111311142E-3</v>
      </c>
    </row>
    <row r="33" spans="1:15">
      <c r="A33" s="69" t="s">
        <v>1611</v>
      </c>
      <c r="B33" s="54" t="s">
        <v>1612</v>
      </c>
      <c r="C33" s="54" t="s">
        <v>222</v>
      </c>
      <c r="D33" s="116" t="s">
        <v>3180</v>
      </c>
      <c r="E33" s="77">
        <v>41852</v>
      </c>
      <c r="F33" s="72">
        <v>4.95</v>
      </c>
      <c r="G33" s="70" t="s">
        <v>133</v>
      </c>
      <c r="H33" s="71">
        <v>4.8000000000000001E-2</v>
      </c>
      <c r="I33" s="71">
        <v>1.2699999999999999E-2</v>
      </c>
      <c r="J33" s="72">
        <v>4515000</v>
      </c>
      <c r="K33" s="78">
        <v>134.50585780730898</v>
      </c>
      <c r="L33" s="72">
        <v>6072.93948</v>
      </c>
      <c r="M33" s="116" t="s">
        <v>3180</v>
      </c>
      <c r="N33" s="73">
        <f t="shared" si="0"/>
        <v>8.0332439992379864E-3</v>
      </c>
      <c r="O33" s="73">
        <f>L33/'סכום נכסי הקרן'!$C$41</f>
        <v>3.0873581554368449E-3</v>
      </c>
    </row>
    <row r="34" spans="1:15">
      <c r="A34" s="69" t="s">
        <v>1613</v>
      </c>
      <c r="B34" s="54" t="s">
        <v>1614</v>
      </c>
      <c r="C34" s="54" t="s">
        <v>222</v>
      </c>
      <c r="D34" s="116" t="s">
        <v>3180</v>
      </c>
      <c r="E34" s="77">
        <v>41883</v>
      </c>
      <c r="F34" s="72">
        <v>5.0299999999999994</v>
      </c>
      <c r="G34" s="70" t="s">
        <v>133</v>
      </c>
      <c r="H34" s="71">
        <v>4.8000000000000001E-2</v>
      </c>
      <c r="I34" s="71">
        <v>1.2800000000000001E-2</v>
      </c>
      <c r="J34" s="72">
        <v>6968000</v>
      </c>
      <c r="K34" s="78">
        <v>134.18800645809418</v>
      </c>
      <c r="L34" s="72">
        <v>9350.2202900000011</v>
      </c>
      <c r="M34" s="116" t="s">
        <v>3180</v>
      </c>
      <c r="N34" s="73">
        <f t="shared" si="0"/>
        <v>1.2368409282451101E-2</v>
      </c>
      <c r="O34" s="73">
        <f>L34/'סכום נכסי הקרן'!$C$41</f>
        <v>4.7534606532029147E-3</v>
      </c>
    </row>
    <row r="35" spans="1:15">
      <c r="A35" s="69" t="s">
        <v>1615</v>
      </c>
      <c r="B35" s="54" t="s">
        <v>1616</v>
      </c>
      <c r="C35" s="54" t="s">
        <v>222</v>
      </c>
      <c r="D35" s="116" t="s">
        <v>3180</v>
      </c>
      <c r="E35" s="77">
        <v>41913</v>
      </c>
      <c r="F35" s="72">
        <v>5.120000000000001</v>
      </c>
      <c r="G35" s="70" t="s">
        <v>133</v>
      </c>
      <c r="H35" s="71">
        <v>4.8000000000000001E-2</v>
      </c>
      <c r="I35" s="71">
        <v>1.2800000000000001E-2</v>
      </c>
      <c r="J35" s="72">
        <v>6820000</v>
      </c>
      <c r="K35" s="78">
        <v>134.14035835777125</v>
      </c>
      <c r="L35" s="72">
        <v>9148.3724399999992</v>
      </c>
      <c r="M35" s="116" t="s">
        <v>3180</v>
      </c>
      <c r="N35" s="73">
        <f t="shared" si="0"/>
        <v>1.2101406287425107E-2</v>
      </c>
      <c r="O35" s="73">
        <f>L35/'סכום נכסי הקרן'!$C$41</f>
        <v>4.6508453368627458E-3</v>
      </c>
    </row>
    <row r="36" spans="1:15">
      <c r="A36" s="69" t="s">
        <v>1617</v>
      </c>
      <c r="B36" s="54" t="s">
        <v>1618</v>
      </c>
      <c r="C36" s="54" t="s">
        <v>222</v>
      </c>
      <c r="D36" s="116" t="s">
        <v>3180</v>
      </c>
      <c r="E36" s="77">
        <v>41945</v>
      </c>
      <c r="F36" s="72">
        <v>5.2</v>
      </c>
      <c r="G36" s="70" t="s">
        <v>133</v>
      </c>
      <c r="H36" s="71">
        <v>4.8000000000000001E-2</v>
      </c>
      <c r="I36" s="71">
        <v>1.2900000000000002E-2</v>
      </c>
      <c r="J36" s="72">
        <v>5496000</v>
      </c>
      <c r="K36" s="78">
        <v>134.35081295487626</v>
      </c>
      <c r="L36" s="72">
        <v>7383.9206799999993</v>
      </c>
      <c r="M36" s="116" t="s">
        <v>3180</v>
      </c>
      <c r="N36" s="73">
        <f t="shared" si="0"/>
        <v>9.7674012212384601E-3</v>
      </c>
      <c r="O36" s="73">
        <f>L36/'סכום נכסי הקרן'!$C$41</f>
        <v>3.7538341696921988E-3</v>
      </c>
    </row>
    <row r="37" spans="1:15">
      <c r="A37" s="69" t="s">
        <v>1619</v>
      </c>
      <c r="B37" s="54" t="s">
        <v>1620</v>
      </c>
      <c r="C37" s="54" t="s">
        <v>222</v>
      </c>
      <c r="D37" s="116" t="s">
        <v>3180</v>
      </c>
      <c r="E37" s="77">
        <v>41974</v>
      </c>
      <c r="F37" s="72">
        <v>5.28</v>
      </c>
      <c r="G37" s="70" t="s">
        <v>133</v>
      </c>
      <c r="H37" s="71">
        <v>4.8000000000000001E-2</v>
      </c>
      <c r="I37" s="71">
        <v>1.29E-2</v>
      </c>
      <c r="J37" s="72">
        <v>8613000</v>
      </c>
      <c r="K37" s="78">
        <v>133.77909207012655</v>
      </c>
      <c r="L37" s="72">
        <v>11522.393199999999</v>
      </c>
      <c r="M37" s="116" t="s">
        <v>3180</v>
      </c>
      <c r="N37" s="73">
        <f t="shared" si="0"/>
        <v>1.5241745177207094E-2</v>
      </c>
      <c r="O37" s="73">
        <f>L37/'סכום נכסי הקרן'!$C$41</f>
        <v>5.8577489094572771E-3</v>
      </c>
    </row>
    <row r="38" spans="1:15">
      <c r="A38" s="69" t="s">
        <v>1621</v>
      </c>
      <c r="B38" s="54" t="s">
        <v>1622</v>
      </c>
      <c r="C38" s="54" t="s">
        <v>222</v>
      </c>
      <c r="D38" s="116" t="s">
        <v>3180</v>
      </c>
      <c r="E38" s="77">
        <v>42036</v>
      </c>
      <c r="F38" s="72">
        <v>5.339999999999999</v>
      </c>
      <c r="G38" s="70" t="s">
        <v>133</v>
      </c>
      <c r="H38" s="71">
        <v>4.8000000000000001E-2</v>
      </c>
      <c r="I38" s="71">
        <v>1.2999999999999996E-2</v>
      </c>
      <c r="J38" s="72">
        <v>3632000</v>
      </c>
      <c r="K38" s="78">
        <v>136.34745677312776</v>
      </c>
      <c r="L38" s="72">
        <v>4952.1396300000006</v>
      </c>
      <c r="M38" s="116" t="s">
        <v>3180</v>
      </c>
      <c r="N38" s="73">
        <f t="shared" si="0"/>
        <v>6.5506574035686131E-3</v>
      </c>
      <c r="O38" s="73">
        <f>L38/'סכום נכסי הקרן'!$C$41</f>
        <v>2.5175664476640731E-3</v>
      </c>
    </row>
    <row r="39" spans="1:15">
      <c r="A39" s="69" t="s">
        <v>1623</v>
      </c>
      <c r="B39" s="54" t="s">
        <v>1624</v>
      </c>
      <c r="C39" s="54" t="s">
        <v>222</v>
      </c>
      <c r="D39" s="116" t="s">
        <v>3180</v>
      </c>
      <c r="E39" s="77">
        <v>42064</v>
      </c>
      <c r="F39" s="72">
        <v>5.42</v>
      </c>
      <c r="G39" s="70" t="s">
        <v>133</v>
      </c>
      <c r="H39" s="71">
        <v>4.8000000000000001E-2</v>
      </c>
      <c r="I39" s="71">
        <v>1.3099999999999999E-2</v>
      </c>
      <c r="J39" s="72">
        <v>15248000</v>
      </c>
      <c r="K39" s="78">
        <v>137.38104177597063</v>
      </c>
      <c r="L39" s="72">
        <v>20947.861250000002</v>
      </c>
      <c r="M39" s="116" t="s">
        <v>3180</v>
      </c>
      <c r="N39" s="73">
        <f t="shared" si="0"/>
        <v>2.7709691696685974E-2</v>
      </c>
      <c r="O39" s="73">
        <f>L39/'סכום נכסי הקרן'!$C$41</f>
        <v>1.0649463983979464E-2</v>
      </c>
    </row>
    <row r="40" spans="1:15">
      <c r="A40" s="69" t="s">
        <v>1625</v>
      </c>
      <c r="B40" s="54" t="s">
        <v>1626</v>
      </c>
      <c r="C40" s="54" t="s">
        <v>222</v>
      </c>
      <c r="D40" s="116" t="s">
        <v>3180</v>
      </c>
      <c r="E40" s="77">
        <v>42095</v>
      </c>
      <c r="F40" s="72">
        <v>5.51</v>
      </c>
      <c r="G40" s="70" t="s">
        <v>133</v>
      </c>
      <c r="H40" s="71">
        <v>4.8000000000000001E-2</v>
      </c>
      <c r="I40" s="71">
        <v>1.3100000000000001E-2</v>
      </c>
      <c r="J40" s="72">
        <v>7883000</v>
      </c>
      <c r="K40" s="78">
        <v>138.19393987060764</v>
      </c>
      <c r="L40" s="72">
        <v>10893.82828</v>
      </c>
      <c r="M40" s="116" t="s">
        <v>3180</v>
      </c>
      <c r="N40" s="73">
        <f t="shared" si="0"/>
        <v>1.4410283676833061E-2</v>
      </c>
      <c r="O40" s="73">
        <f>L40/'סכום נכסי הקרן'!$C$41</f>
        <v>5.5381993670364288E-3</v>
      </c>
    </row>
    <row r="41" spans="1:15">
      <c r="A41" s="69" t="s">
        <v>1627</v>
      </c>
      <c r="B41" s="54" t="s">
        <v>1628</v>
      </c>
      <c r="C41" s="54" t="s">
        <v>222</v>
      </c>
      <c r="D41" s="116" t="s">
        <v>3180</v>
      </c>
      <c r="E41" s="77">
        <v>42125</v>
      </c>
      <c r="F41" s="72">
        <v>5.5900000000000007</v>
      </c>
      <c r="G41" s="70" t="s">
        <v>133</v>
      </c>
      <c r="H41" s="71">
        <v>4.8000000000000001E-2</v>
      </c>
      <c r="I41" s="71">
        <v>1.3199999999999998E-2</v>
      </c>
      <c r="J41" s="72">
        <v>10933000</v>
      </c>
      <c r="K41" s="78">
        <v>137.59021567730724</v>
      </c>
      <c r="L41" s="72">
        <v>15042.73828</v>
      </c>
      <c r="M41" s="116" t="s">
        <v>3180</v>
      </c>
      <c r="N41" s="73">
        <f t="shared" si="0"/>
        <v>1.9898434262005445E-2</v>
      </c>
      <c r="O41" s="73">
        <f>L41/'סכום נכסי הקרן'!$C$41</f>
        <v>7.6474203080416697E-3</v>
      </c>
    </row>
    <row r="42" spans="1:15">
      <c r="A42" s="69" t="s">
        <v>1629</v>
      </c>
      <c r="B42" s="54" t="s">
        <v>1630</v>
      </c>
      <c r="C42" s="54" t="s">
        <v>222</v>
      </c>
      <c r="D42" s="116" t="s">
        <v>3180</v>
      </c>
      <c r="E42" s="77">
        <v>42156</v>
      </c>
      <c r="F42" s="72">
        <v>5.6700000000000008</v>
      </c>
      <c r="G42" s="70" t="s">
        <v>133</v>
      </c>
      <c r="H42" s="71">
        <v>4.8000000000000001E-2</v>
      </c>
      <c r="I42" s="71">
        <v>1.32E-2</v>
      </c>
      <c r="J42" s="72">
        <v>1067000</v>
      </c>
      <c r="K42" s="78">
        <v>136.56551171508903</v>
      </c>
      <c r="L42" s="72">
        <v>1457.15401</v>
      </c>
      <c r="M42" s="116" t="s">
        <v>3180</v>
      </c>
      <c r="N42" s="73">
        <f t="shared" si="0"/>
        <v>1.927513643985477E-3</v>
      </c>
      <c r="O42" s="73">
        <f>L42/'סכום נכסי הקרן'!$C$41</f>
        <v>7.4078727958952126E-4</v>
      </c>
    </row>
    <row r="43" spans="1:15">
      <c r="A43" s="69" t="s">
        <v>1631</v>
      </c>
      <c r="B43" s="54" t="s">
        <v>1632</v>
      </c>
      <c r="C43" s="54" t="s">
        <v>222</v>
      </c>
      <c r="D43" s="116" t="s">
        <v>3180</v>
      </c>
      <c r="E43" s="77">
        <v>42218</v>
      </c>
      <c r="F43" s="72">
        <v>5.7300000000000013</v>
      </c>
      <c r="G43" s="70" t="s">
        <v>133</v>
      </c>
      <c r="H43" s="71">
        <v>4.8000000000000001E-2</v>
      </c>
      <c r="I43" s="71">
        <v>1.3300000000000001E-2</v>
      </c>
      <c r="J43" s="72">
        <v>91000</v>
      </c>
      <c r="K43" s="78">
        <v>138.18540659340658</v>
      </c>
      <c r="L43" s="72">
        <v>125.74871999999999</v>
      </c>
      <c r="M43" s="116" t="s">
        <v>3180</v>
      </c>
      <c r="N43" s="73">
        <f t="shared" si="0"/>
        <v>1.6633957141819856E-4</v>
      </c>
      <c r="O43" s="73">
        <f>L43/'סכום נכסי הקרן'!$C$41</f>
        <v>6.392807593527085E-5</v>
      </c>
    </row>
    <row r="44" spans="1:15">
      <c r="A44" s="69" t="s">
        <v>1633</v>
      </c>
      <c r="B44" s="54" t="s">
        <v>1634</v>
      </c>
      <c r="C44" s="54" t="s">
        <v>222</v>
      </c>
      <c r="D44" s="116" t="s">
        <v>3180</v>
      </c>
      <c r="E44" s="77">
        <v>42248</v>
      </c>
      <c r="F44" s="72">
        <v>5.82</v>
      </c>
      <c r="G44" s="70" t="s">
        <v>133</v>
      </c>
      <c r="H44" s="71">
        <v>4.8000000000000001E-2</v>
      </c>
      <c r="I44" s="71">
        <v>1.34E-2</v>
      </c>
      <c r="J44" s="72">
        <v>198000</v>
      </c>
      <c r="K44" s="78">
        <v>137.72663131313129</v>
      </c>
      <c r="L44" s="72">
        <v>272.69872999999995</v>
      </c>
      <c r="M44" s="116" t="s">
        <v>3180</v>
      </c>
      <c r="N44" s="73">
        <f t="shared" si="0"/>
        <v>3.6072406839995701E-4</v>
      </c>
      <c r="O44" s="73">
        <f>L44/'סכום נכסי הקרן'!$C$41</f>
        <v>1.3863445384487349E-4</v>
      </c>
    </row>
    <row r="45" spans="1:15">
      <c r="A45" s="69" t="s">
        <v>1635</v>
      </c>
      <c r="B45" s="54" t="s">
        <v>1636</v>
      </c>
      <c r="C45" s="54" t="s">
        <v>222</v>
      </c>
      <c r="D45" s="116" t="s">
        <v>3180</v>
      </c>
      <c r="E45" s="77">
        <v>42309</v>
      </c>
      <c r="F45" s="72">
        <v>5.98</v>
      </c>
      <c r="G45" s="70" t="s">
        <v>133</v>
      </c>
      <c r="H45" s="71">
        <v>4.8000000000000001E-2</v>
      </c>
      <c r="I45" s="71">
        <v>1.3500000000000002E-2</v>
      </c>
      <c r="J45" s="72">
        <v>12148000</v>
      </c>
      <c r="K45" s="78">
        <v>138.1793587421798</v>
      </c>
      <c r="L45" s="72">
        <v>16786.0285</v>
      </c>
      <c r="M45" s="116" t="s">
        <v>3180</v>
      </c>
      <c r="N45" s="73">
        <f t="shared" si="0"/>
        <v>2.2204446983664458E-2</v>
      </c>
      <c r="O45" s="73">
        <f>L45/'סכום נכסי הקרן'!$C$41</f>
        <v>8.5336733813244445E-3</v>
      </c>
    </row>
    <row r="46" spans="1:15">
      <c r="A46" s="69" t="s">
        <v>1637</v>
      </c>
      <c r="B46" s="54" t="s">
        <v>1638</v>
      </c>
      <c r="C46" s="54" t="s">
        <v>222</v>
      </c>
      <c r="D46" s="116" t="s">
        <v>3180</v>
      </c>
      <c r="E46" s="77">
        <v>42339</v>
      </c>
      <c r="F46" s="72">
        <v>6.07</v>
      </c>
      <c r="G46" s="70" t="s">
        <v>133</v>
      </c>
      <c r="H46" s="71">
        <v>4.8000000000000001E-2</v>
      </c>
      <c r="I46" s="71">
        <v>1.3500000000000002E-2</v>
      </c>
      <c r="J46" s="72">
        <v>2989000</v>
      </c>
      <c r="K46" s="78">
        <v>137.8536005352961</v>
      </c>
      <c r="L46" s="72">
        <v>4120.4441200000001</v>
      </c>
      <c r="M46" s="116" t="s">
        <v>3180</v>
      </c>
      <c r="N46" s="73">
        <f t="shared" si="0"/>
        <v>5.4504961082183292E-3</v>
      </c>
      <c r="O46" s="73">
        <f>L46/'סכום נכסי הקרן'!$C$41</f>
        <v>2.0947494701369549E-3</v>
      </c>
    </row>
    <row r="47" spans="1:15">
      <c r="A47" s="69" t="s">
        <v>1639</v>
      </c>
      <c r="B47" s="54" t="s">
        <v>1640</v>
      </c>
      <c r="C47" s="54" t="s">
        <v>222</v>
      </c>
      <c r="D47" s="116" t="s">
        <v>3180</v>
      </c>
      <c r="E47" s="77">
        <v>42370</v>
      </c>
      <c r="F47" s="72">
        <v>6.0299999999999976</v>
      </c>
      <c r="G47" s="70" t="s">
        <v>133</v>
      </c>
      <c r="H47" s="71">
        <v>4.8000000000000001E-2</v>
      </c>
      <c r="I47" s="71">
        <v>1.3599999999999996E-2</v>
      </c>
      <c r="J47" s="72">
        <v>242000</v>
      </c>
      <c r="K47" s="78">
        <v>140.91378512396696</v>
      </c>
      <c r="L47" s="72">
        <v>341.01136000000008</v>
      </c>
      <c r="M47" s="116" t="s">
        <v>3180</v>
      </c>
      <c r="N47" s="73">
        <f t="shared" si="0"/>
        <v>4.5108756153650737E-4</v>
      </c>
      <c r="O47" s="73">
        <f>L47/'סכום נכסי הקרן'!$C$41</f>
        <v>1.7336319699214428E-4</v>
      </c>
    </row>
    <row r="48" spans="1:15">
      <c r="A48" s="69" t="s">
        <v>1641</v>
      </c>
      <c r="B48" s="54" t="s">
        <v>1642</v>
      </c>
      <c r="C48" s="54" t="s">
        <v>222</v>
      </c>
      <c r="D48" s="116" t="s">
        <v>3180</v>
      </c>
      <c r="E48" s="77">
        <v>42430</v>
      </c>
      <c r="F48" s="72">
        <v>6.19</v>
      </c>
      <c r="G48" s="70" t="s">
        <v>133</v>
      </c>
      <c r="H48" s="71">
        <v>4.8000000000000001E-2</v>
      </c>
      <c r="I48" s="71">
        <v>1.3600000000000003E-2</v>
      </c>
      <c r="J48" s="72">
        <v>6043000</v>
      </c>
      <c r="K48" s="78">
        <v>141.36133890451759</v>
      </c>
      <c r="L48" s="72">
        <v>8542.4657099999986</v>
      </c>
      <c r="M48" s="116" t="s">
        <v>3180</v>
      </c>
      <c r="N48" s="73">
        <f t="shared" si="0"/>
        <v>1.1299916890255878E-2</v>
      </c>
      <c r="O48" s="73">
        <f>L48/'סכום נכסי הקרן'!$C$41</f>
        <v>4.3428147545623314E-3</v>
      </c>
    </row>
    <row r="49" spans="1:15">
      <c r="A49" s="69" t="s">
        <v>1643</v>
      </c>
      <c r="B49" s="54" t="s">
        <v>1644</v>
      </c>
      <c r="C49" s="54" t="s">
        <v>222</v>
      </c>
      <c r="D49" s="116" t="s">
        <v>3180</v>
      </c>
      <c r="E49" s="77">
        <v>42461</v>
      </c>
      <c r="F49" s="72">
        <v>6.2800000000000011</v>
      </c>
      <c r="G49" s="70" t="s">
        <v>133</v>
      </c>
      <c r="H49" s="71">
        <v>4.8000000000000001E-2</v>
      </c>
      <c r="I49" s="71">
        <v>1.3699999999999999E-2</v>
      </c>
      <c r="J49" s="72">
        <v>7718000</v>
      </c>
      <c r="K49" s="78">
        <v>141.6269655351127</v>
      </c>
      <c r="L49" s="72">
        <v>10930.769199999999</v>
      </c>
      <c r="M49" s="116" t="s">
        <v>3180</v>
      </c>
      <c r="N49" s="73">
        <f t="shared" si="0"/>
        <v>1.4459148880396119E-2</v>
      </c>
      <c r="O49" s="73">
        <f>L49/'סכום נכסי הקרן'!$C$41</f>
        <v>5.5569793748081074E-3</v>
      </c>
    </row>
    <row r="50" spans="1:15">
      <c r="A50" s="69" t="s">
        <v>1645</v>
      </c>
      <c r="B50" s="54" t="s">
        <v>1646</v>
      </c>
      <c r="C50" s="54" t="s">
        <v>222</v>
      </c>
      <c r="D50" s="116" t="s">
        <v>3180</v>
      </c>
      <c r="E50" s="77">
        <v>42491</v>
      </c>
      <c r="F50" s="72">
        <v>6.3599999999999994</v>
      </c>
      <c r="G50" s="70" t="s">
        <v>133</v>
      </c>
      <c r="H50" s="71">
        <v>4.8000000000000001E-2</v>
      </c>
      <c r="I50" s="71">
        <v>1.37E-2</v>
      </c>
      <c r="J50" s="72">
        <v>8354000</v>
      </c>
      <c r="K50" s="78">
        <v>141.72325089777351</v>
      </c>
      <c r="L50" s="72">
        <v>11839.560380000001</v>
      </c>
      <c r="M50" s="116" t="s">
        <v>3180</v>
      </c>
      <c r="N50" s="73">
        <f t="shared" si="0"/>
        <v>1.5661291815845794E-2</v>
      </c>
      <c r="O50" s="73">
        <f>L50/'סכום נכסי הקרן'!$C$41</f>
        <v>6.0189902132830007E-3</v>
      </c>
    </row>
    <row r="51" spans="1:15">
      <c r="A51" s="69" t="s">
        <v>1647</v>
      </c>
      <c r="B51" s="54" t="s">
        <v>1648</v>
      </c>
      <c r="C51" s="54" t="s">
        <v>222</v>
      </c>
      <c r="D51" s="116" t="s">
        <v>3180</v>
      </c>
      <c r="E51" s="77">
        <v>42522</v>
      </c>
      <c r="F51" s="72">
        <v>6.4399999999999995</v>
      </c>
      <c r="G51" s="70" t="s">
        <v>133</v>
      </c>
      <c r="H51" s="71">
        <v>4.8000000000000001E-2</v>
      </c>
      <c r="I51" s="71">
        <v>1.37E-2</v>
      </c>
      <c r="J51" s="72">
        <v>4227000</v>
      </c>
      <c r="K51" s="78">
        <v>140.94987887390585</v>
      </c>
      <c r="L51" s="72">
        <v>5957.9513799999995</v>
      </c>
      <c r="M51" s="116" t="s">
        <v>3180</v>
      </c>
      <c r="N51" s="73">
        <f t="shared" si="0"/>
        <v>7.8811385044687907E-3</v>
      </c>
      <c r="O51" s="73">
        <f>L51/'סכום נכסי הקרן'!$C$41</f>
        <v>3.0289005585050232E-3</v>
      </c>
    </row>
    <row r="52" spans="1:15">
      <c r="A52" s="69" t="s">
        <v>1649</v>
      </c>
      <c r="B52" s="54" t="s">
        <v>1650</v>
      </c>
      <c r="C52" s="54" t="s">
        <v>222</v>
      </c>
      <c r="D52" s="116" t="s">
        <v>3180</v>
      </c>
      <c r="E52" s="77">
        <v>42552</v>
      </c>
      <c r="F52" s="72">
        <v>6.4099999999999993</v>
      </c>
      <c r="G52" s="70" t="s">
        <v>133</v>
      </c>
      <c r="H52" s="71">
        <v>4.8000000000000001E-2</v>
      </c>
      <c r="I52" s="71">
        <v>1.38E-2</v>
      </c>
      <c r="J52" s="72">
        <v>690000</v>
      </c>
      <c r="K52" s="78">
        <v>143.03769275362316</v>
      </c>
      <c r="L52" s="72">
        <v>986.96007999999995</v>
      </c>
      <c r="M52" s="116" t="s">
        <v>3180</v>
      </c>
      <c r="N52" s="73">
        <f t="shared" si="0"/>
        <v>1.3055442370631762E-3</v>
      </c>
      <c r="O52" s="73">
        <f>L52/'סכום נכסי הקרן'!$C$41</f>
        <v>5.0175030759216476E-4</v>
      </c>
    </row>
    <row r="53" spans="1:15">
      <c r="A53" s="69" t="s">
        <v>1651</v>
      </c>
      <c r="B53" s="54" t="s">
        <v>1652</v>
      </c>
      <c r="C53" s="54" t="s">
        <v>222</v>
      </c>
      <c r="D53" s="116" t="s">
        <v>3180</v>
      </c>
      <c r="E53" s="77">
        <v>42583</v>
      </c>
      <c r="F53" s="72">
        <v>6.49</v>
      </c>
      <c r="G53" s="70" t="s">
        <v>133</v>
      </c>
      <c r="H53" s="71">
        <v>4.8000000000000001E-2</v>
      </c>
      <c r="I53" s="71">
        <v>1.3800000000000002E-2</v>
      </c>
      <c r="J53" s="72">
        <v>6636000</v>
      </c>
      <c r="K53" s="78">
        <v>142.40597136829416</v>
      </c>
      <c r="L53" s="72">
        <v>9450.0602600000002</v>
      </c>
      <c r="M53" s="116" t="s">
        <v>3180</v>
      </c>
      <c r="N53" s="73">
        <f t="shared" si="0"/>
        <v>1.2500476931491233E-2</v>
      </c>
      <c r="O53" s="73">
        <f>L53/'סכום נכסי הקרן'!$C$41</f>
        <v>4.8042172508329746E-3</v>
      </c>
    </row>
    <row r="54" spans="1:15">
      <c r="A54" s="69" t="s">
        <v>1653</v>
      </c>
      <c r="B54" s="54" t="s">
        <v>1654</v>
      </c>
      <c r="C54" s="54" t="s">
        <v>222</v>
      </c>
      <c r="D54" s="116" t="s">
        <v>3180</v>
      </c>
      <c r="E54" s="77">
        <v>42614</v>
      </c>
      <c r="F54" s="72">
        <v>6.57</v>
      </c>
      <c r="G54" s="70" t="s">
        <v>133</v>
      </c>
      <c r="H54" s="71">
        <v>4.8000000000000001E-2</v>
      </c>
      <c r="I54" s="71">
        <v>1.3899999999999999E-2</v>
      </c>
      <c r="J54" s="72">
        <v>2734000</v>
      </c>
      <c r="K54" s="78">
        <v>141.63703438185809</v>
      </c>
      <c r="L54" s="72">
        <v>3872.3565199999998</v>
      </c>
      <c r="M54" s="116" t="s">
        <v>3180</v>
      </c>
      <c r="N54" s="73">
        <f t="shared" si="0"/>
        <v>5.1223274790810338E-3</v>
      </c>
      <c r="O54" s="73">
        <f>L54/'סכום נכסי הקרן'!$C$41</f>
        <v>1.9686268111436937E-3</v>
      </c>
    </row>
    <row r="55" spans="1:15">
      <c r="A55" s="69" t="s">
        <v>1655</v>
      </c>
      <c r="B55" s="54" t="s">
        <v>1656</v>
      </c>
      <c r="C55" s="54" t="s">
        <v>222</v>
      </c>
      <c r="D55" s="116" t="s">
        <v>3180</v>
      </c>
      <c r="E55" s="77">
        <v>42644</v>
      </c>
      <c r="F55" s="72">
        <v>6.66</v>
      </c>
      <c r="G55" s="70" t="s">
        <v>133</v>
      </c>
      <c r="H55" s="71">
        <v>4.8000000000000001E-2</v>
      </c>
      <c r="I55" s="71">
        <v>1.3899999999999997E-2</v>
      </c>
      <c r="J55" s="72">
        <v>2958000</v>
      </c>
      <c r="K55" s="78">
        <v>141.87134550371871</v>
      </c>
      <c r="L55" s="72">
        <v>4196.5544</v>
      </c>
      <c r="M55" s="116" t="s">
        <v>3180</v>
      </c>
      <c r="N55" s="73">
        <f t="shared" si="0"/>
        <v>5.5511742809720484E-3</v>
      </c>
      <c r="O55" s="73">
        <f>L55/'סכום נכסי הקרן'!$C$41</f>
        <v>2.133442378973679E-3</v>
      </c>
    </row>
    <row r="56" spans="1:15">
      <c r="A56" s="69" t="s">
        <v>1657</v>
      </c>
      <c r="B56" s="54" t="s">
        <v>1658</v>
      </c>
      <c r="C56" s="54" t="s">
        <v>222</v>
      </c>
      <c r="D56" s="116" t="s">
        <v>3180</v>
      </c>
      <c r="E56" s="77">
        <v>42675</v>
      </c>
      <c r="F56" s="72">
        <v>6.7399999999999993</v>
      </c>
      <c r="G56" s="70" t="s">
        <v>133</v>
      </c>
      <c r="H56" s="71">
        <v>4.8000000000000001E-2</v>
      </c>
      <c r="I56" s="71">
        <v>1.3900000000000001E-2</v>
      </c>
      <c r="J56" s="72">
        <v>4620000</v>
      </c>
      <c r="K56" s="78">
        <v>141.81101082251084</v>
      </c>
      <c r="L56" s="72">
        <v>6551.6687000000002</v>
      </c>
      <c r="M56" s="116" t="s">
        <v>3180</v>
      </c>
      <c r="N56" s="73">
        <f t="shared" si="0"/>
        <v>8.6665038310690251E-3</v>
      </c>
      <c r="O56" s="73">
        <f>L56/'סכום נכסי הקרן'!$C$41</f>
        <v>3.3307342942046434E-3</v>
      </c>
    </row>
    <row r="57" spans="1:15">
      <c r="A57" s="69" t="s">
        <v>1659</v>
      </c>
      <c r="B57" s="54" t="s">
        <v>1660</v>
      </c>
      <c r="C57" s="54" t="s">
        <v>222</v>
      </c>
      <c r="D57" s="116" t="s">
        <v>3180</v>
      </c>
      <c r="E57" s="77">
        <v>42705</v>
      </c>
      <c r="F57" s="72">
        <v>6.82</v>
      </c>
      <c r="G57" s="70" t="s">
        <v>133</v>
      </c>
      <c r="H57" s="71">
        <v>4.8000000000000001E-2</v>
      </c>
      <c r="I57" s="71">
        <v>1.4000000000000002E-2</v>
      </c>
      <c r="J57" s="72">
        <v>2234000</v>
      </c>
      <c r="K57" s="78">
        <v>141.33602775290959</v>
      </c>
      <c r="L57" s="72">
        <v>3157.44686</v>
      </c>
      <c r="M57" s="116" t="s">
        <v>3180</v>
      </c>
      <c r="N57" s="73">
        <f t="shared" si="0"/>
        <v>4.1766497302567918E-3</v>
      </c>
      <c r="O57" s="73">
        <f>L57/'סכום נכסי הקרן'!$C$41</f>
        <v>1.6051813698593714E-3</v>
      </c>
    </row>
    <row r="58" spans="1:15">
      <c r="A58" s="69" t="s">
        <v>1661</v>
      </c>
      <c r="B58" s="54" t="s">
        <v>1662</v>
      </c>
      <c r="C58" s="54" t="s">
        <v>222</v>
      </c>
      <c r="D58" s="116" t="s">
        <v>3180</v>
      </c>
      <c r="E58" s="77">
        <v>42736</v>
      </c>
      <c r="F58" s="72">
        <v>6.78</v>
      </c>
      <c r="G58" s="70" t="s">
        <v>133</v>
      </c>
      <c r="H58" s="71">
        <v>4.8000000000000001E-2</v>
      </c>
      <c r="I58" s="71">
        <v>1.3999999999999995E-2</v>
      </c>
      <c r="J58" s="72">
        <v>5955000</v>
      </c>
      <c r="K58" s="78">
        <v>144.41291788413099</v>
      </c>
      <c r="L58" s="72">
        <v>8599.7892600000014</v>
      </c>
      <c r="M58" s="116" t="s">
        <v>3180</v>
      </c>
      <c r="N58" s="73">
        <f t="shared" si="0"/>
        <v>1.1375744101373177E-2</v>
      </c>
      <c r="O58" s="73">
        <f>L58/'סכום נכסי הקרן'!$C$41</f>
        <v>4.371956874317344E-3</v>
      </c>
    </row>
    <row r="59" spans="1:15">
      <c r="A59" s="69" t="s">
        <v>1663</v>
      </c>
      <c r="B59" s="54" t="s">
        <v>1664</v>
      </c>
      <c r="C59" s="54" t="s">
        <v>222</v>
      </c>
      <c r="D59" s="116" t="s">
        <v>3180</v>
      </c>
      <c r="E59" s="77">
        <v>42767</v>
      </c>
      <c r="F59" s="72">
        <v>6.8599999999999994</v>
      </c>
      <c r="G59" s="70" t="s">
        <v>133</v>
      </c>
      <c r="H59" s="71">
        <v>4.8000000000000001E-2</v>
      </c>
      <c r="I59" s="71">
        <v>1.3999999999999999E-2</v>
      </c>
      <c r="J59" s="72">
        <v>3695000</v>
      </c>
      <c r="K59" s="78">
        <v>144.20999079837617</v>
      </c>
      <c r="L59" s="72">
        <v>5328.5591599999998</v>
      </c>
      <c r="M59" s="116" t="s">
        <v>3180</v>
      </c>
      <c r="N59" s="73">
        <f t="shared" si="0"/>
        <v>7.0485826571508332E-3</v>
      </c>
      <c r="O59" s="73">
        <f>L59/'סכום נכסי הקרן'!$C$41</f>
        <v>2.7089304336939818E-3</v>
      </c>
    </row>
    <row r="60" spans="1:15">
      <c r="A60" s="69" t="s">
        <v>1665</v>
      </c>
      <c r="B60" s="54" t="s">
        <v>1666</v>
      </c>
      <c r="C60" s="54" t="s">
        <v>222</v>
      </c>
      <c r="D60" s="116" t="s">
        <v>3180</v>
      </c>
      <c r="E60" s="77">
        <v>42795</v>
      </c>
      <c r="F60" s="72">
        <v>6.9399999999999995</v>
      </c>
      <c r="G60" s="70" t="s">
        <v>133</v>
      </c>
      <c r="H60" s="71">
        <v>4.8000000000000001E-2</v>
      </c>
      <c r="I60" s="71">
        <v>1.41E-2</v>
      </c>
      <c r="J60" s="72">
        <v>4720000</v>
      </c>
      <c r="K60" s="78">
        <v>144.30728347457628</v>
      </c>
      <c r="L60" s="72">
        <v>6811.3037800000002</v>
      </c>
      <c r="M60" s="116" t="s">
        <v>3180</v>
      </c>
      <c r="N60" s="73">
        <f t="shared" si="0"/>
        <v>9.0099473900359054E-3</v>
      </c>
      <c r="O60" s="73">
        <f>L60/'סכום נכסי הקרן'!$C$41</f>
        <v>3.4627274557231073E-3</v>
      </c>
    </row>
    <row r="61" spans="1:15">
      <c r="A61" s="69" t="s">
        <v>1667</v>
      </c>
      <c r="B61" s="54" t="s">
        <v>1668</v>
      </c>
      <c r="C61" s="54" t="s">
        <v>222</v>
      </c>
      <c r="D61" s="116" t="s">
        <v>3180</v>
      </c>
      <c r="E61" s="77">
        <v>42826</v>
      </c>
      <c r="F61" s="72">
        <v>7.0199999999999987</v>
      </c>
      <c r="G61" s="70" t="s">
        <v>133</v>
      </c>
      <c r="H61" s="71">
        <v>4.8000000000000001E-2</v>
      </c>
      <c r="I61" s="71">
        <v>1.4099999999999996E-2</v>
      </c>
      <c r="J61" s="72">
        <v>3171000</v>
      </c>
      <c r="K61" s="78">
        <v>144.10367013560392</v>
      </c>
      <c r="L61" s="72">
        <v>4569.5273800000004</v>
      </c>
      <c r="M61" s="116" t="s">
        <v>3180</v>
      </c>
      <c r="N61" s="73">
        <f t="shared" si="0"/>
        <v>6.0445404611110462E-3</v>
      </c>
      <c r="O61" s="73">
        <f>L61/'סכום נכסי הקרן'!$C$41</f>
        <v>2.3230542095135386E-3</v>
      </c>
    </row>
    <row r="62" spans="1:15">
      <c r="A62" s="69" t="s">
        <v>1669</v>
      </c>
      <c r="B62" s="54" t="s">
        <v>1670</v>
      </c>
      <c r="C62" s="54" t="s">
        <v>222</v>
      </c>
      <c r="D62" s="116" t="s">
        <v>3180</v>
      </c>
      <c r="E62" s="77">
        <v>42856</v>
      </c>
      <c r="F62" s="72">
        <v>7.11</v>
      </c>
      <c r="G62" s="70" t="s">
        <v>133</v>
      </c>
      <c r="H62" s="71">
        <v>4.8000000000000001E-2</v>
      </c>
      <c r="I62" s="71">
        <v>1.41E-2</v>
      </c>
      <c r="J62" s="72">
        <v>8003000</v>
      </c>
      <c r="K62" s="78">
        <v>143.46909071598151</v>
      </c>
      <c r="L62" s="72">
        <v>11481.831330000001</v>
      </c>
      <c r="M62" s="116" t="s">
        <v>3180</v>
      </c>
      <c r="N62" s="73">
        <f t="shared" si="0"/>
        <v>1.5188090205039423E-2</v>
      </c>
      <c r="O62" s="73">
        <f>L62/'סכום נכסי הקרן'!$C$41</f>
        <v>5.8371280848044582E-3</v>
      </c>
    </row>
    <row r="63" spans="1:15">
      <c r="A63" s="69" t="s">
        <v>1671</v>
      </c>
      <c r="B63" s="54" t="s">
        <v>1672</v>
      </c>
      <c r="C63" s="54" t="s">
        <v>222</v>
      </c>
      <c r="D63" s="116" t="s">
        <v>3180</v>
      </c>
      <c r="E63" s="77">
        <v>42887</v>
      </c>
      <c r="F63" s="72">
        <v>7.1899999999999995</v>
      </c>
      <c r="G63" s="70" t="s">
        <v>133</v>
      </c>
      <c r="H63" s="71">
        <v>4.8000000000000001E-2</v>
      </c>
      <c r="I63" s="71">
        <v>1.4199999999999997E-2</v>
      </c>
      <c r="J63" s="72">
        <v>6551000</v>
      </c>
      <c r="K63" s="78">
        <v>142.98505373225464</v>
      </c>
      <c r="L63" s="72">
        <v>9366.9508700000006</v>
      </c>
      <c r="M63" s="116" t="s">
        <v>3180</v>
      </c>
      <c r="N63" s="73">
        <f t="shared" si="0"/>
        <v>1.2390540382527331E-2</v>
      </c>
      <c r="O63" s="73">
        <f>L63/'סכום נכסי הקרן'!$C$41</f>
        <v>4.7619661377015328E-3</v>
      </c>
    </row>
    <row r="64" spans="1:15">
      <c r="A64" s="69" t="s">
        <v>1673</v>
      </c>
      <c r="B64" s="54" t="s">
        <v>1674</v>
      </c>
      <c r="C64" s="54" t="s">
        <v>222</v>
      </c>
      <c r="D64" s="116" t="s">
        <v>3180</v>
      </c>
      <c r="E64" s="77">
        <v>42949</v>
      </c>
      <c r="F64" s="72">
        <v>7.2299999999999995</v>
      </c>
      <c r="G64" s="70" t="s">
        <v>133</v>
      </c>
      <c r="H64" s="71">
        <v>4.8000000000000001E-2</v>
      </c>
      <c r="I64" s="71">
        <v>1.4200000000000001E-2</v>
      </c>
      <c r="J64" s="72">
        <v>4324000</v>
      </c>
      <c r="K64" s="78">
        <v>145.70787488436633</v>
      </c>
      <c r="L64" s="72">
        <v>6300.4085100000002</v>
      </c>
      <c r="M64" s="116" t="s">
        <v>3180</v>
      </c>
      <c r="N64" s="73">
        <f t="shared" si="0"/>
        <v>8.3341385209564842E-3</v>
      </c>
      <c r="O64" s="73">
        <f>L64/'סכום נכסי הקרן'!$C$41</f>
        <v>3.2029987553790348E-3</v>
      </c>
    </row>
    <row r="65" spans="1:15">
      <c r="A65" s="69" t="s">
        <v>1675</v>
      </c>
      <c r="B65" s="54" t="s">
        <v>1676</v>
      </c>
      <c r="C65" s="54" t="s">
        <v>222</v>
      </c>
      <c r="D65" s="116" t="s">
        <v>3180</v>
      </c>
      <c r="E65" s="77">
        <v>42979</v>
      </c>
      <c r="F65" s="72">
        <v>7.3000000000000007</v>
      </c>
      <c r="G65" s="70" t="s">
        <v>133</v>
      </c>
      <c r="H65" s="71">
        <v>4.8000000000000001E-2</v>
      </c>
      <c r="I65" s="71">
        <v>1.4200000000000001E-2</v>
      </c>
      <c r="J65" s="72">
        <v>3781000</v>
      </c>
      <c r="K65" s="78">
        <v>145.65597328749007</v>
      </c>
      <c r="L65" s="72">
        <v>5507.2523499999998</v>
      </c>
      <c r="M65" s="116" t="s">
        <v>3180</v>
      </c>
      <c r="N65" s="73">
        <f t="shared" si="0"/>
        <v>7.284956821754264E-3</v>
      </c>
      <c r="O65" s="73">
        <f>L65/'סכום נכסי הקרן'!$C$41</f>
        <v>2.7997743947254404E-3</v>
      </c>
    </row>
    <row r="66" spans="1:15">
      <c r="A66" s="69" t="s">
        <v>1677</v>
      </c>
      <c r="B66" s="54" t="s">
        <v>1678</v>
      </c>
      <c r="C66" s="54" t="s">
        <v>222</v>
      </c>
      <c r="D66" s="116" t="s">
        <v>3180</v>
      </c>
      <c r="E66" s="77">
        <v>43009</v>
      </c>
      <c r="F66" s="72">
        <v>7.3900000000000006</v>
      </c>
      <c r="G66" s="70" t="s">
        <v>133</v>
      </c>
      <c r="H66" s="71">
        <v>4.8000000000000001E-2</v>
      </c>
      <c r="I66" s="71">
        <v>1.43E-2</v>
      </c>
      <c r="J66" s="72">
        <v>4355000</v>
      </c>
      <c r="K66" s="78">
        <v>145.01896050516649</v>
      </c>
      <c r="L66" s="72">
        <v>6315.5757300000005</v>
      </c>
      <c r="M66" s="116" t="s">
        <v>3180</v>
      </c>
      <c r="N66" s="73">
        <f t="shared" si="0"/>
        <v>8.3542016188107252E-3</v>
      </c>
      <c r="O66" s="73">
        <f>L66/'סכום נכסי הקרן'!$C$41</f>
        <v>3.2107094596461397E-3</v>
      </c>
    </row>
    <row r="67" spans="1:15">
      <c r="A67" s="69" t="s">
        <v>1679</v>
      </c>
      <c r="B67" s="54" t="s">
        <v>1680</v>
      </c>
      <c r="C67" s="54" t="s">
        <v>222</v>
      </c>
      <c r="D67" s="116" t="s">
        <v>3180</v>
      </c>
      <c r="E67" s="77">
        <v>43040</v>
      </c>
      <c r="F67" s="72">
        <v>7.4700000000000015</v>
      </c>
      <c r="G67" s="70" t="s">
        <v>133</v>
      </c>
      <c r="H67" s="71">
        <v>4.8000000000000001E-2</v>
      </c>
      <c r="I67" s="71">
        <v>1.43E-2</v>
      </c>
      <c r="J67" s="72">
        <v>4952000</v>
      </c>
      <c r="K67" s="78">
        <v>144.66919244749593</v>
      </c>
      <c r="L67" s="72">
        <v>7164.0184099999988</v>
      </c>
      <c r="M67" s="116" t="s">
        <v>3180</v>
      </c>
      <c r="N67" s="73">
        <f t="shared" si="0"/>
        <v>9.4765159593790237E-3</v>
      </c>
      <c r="O67" s="73">
        <f>L67/'סכום נכסי הקרן'!$C$41</f>
        <v>3.6420403556883785E-3</v>
      </c>
    </row>
    <row r="68" spans="1:15">
      <c r="A68" s="69" t="s">
        <v>1681</v>
      </c>
      <c r="B68" s="54" t="s">
        <v>1682</v>
      </c>
      <c r="C68" s="54" t="s">
        <v>222</v>
      </c>
      <c r="D68" s="116" t="s">
        <v>3180</v>
      </c>
      <c r="E68" s="77">
        <v>43070</v>
      </c>
      <c r="F68" s="72">
        <v>7.56</v>
      </c>
      <c r="G68" s="70" t="s">
        <v>133</v>
      </c>
      <c r="H68" s="71">
        <v>4.8000000000000001E-2</v>
      </c>
      <c r="I68" s="71">
        <v>1.43E-2</v>
      </c>
      <c r="J68" s="72">
        <v>5145000</v>
      </c>
      <c r="K68" s="78">
        <v>144.03727482993196</v>
      </c>
      <c r="L68" s="72">
        <v>7410.7177899999997</v>
      </c>
      <c r="M68" s="116" t="s">
        <v>3180</v>
      </c>
      <c r="N68" s="73">
        <f t="shared" si="0"/>
        <v>9.8028482603228061E-3</v>
      </c>
      <c r="O68" s="73">
        <f>L68/'סכום נכסי הקרן'!$C$41</f>
        <v>3.7674572720420743E-3</v>
      </c>
    </row>
    <row r="69" spans="1:15">
      <c r="A69" s="69" t="s">
        <v>1683</v>
      </c>
      <c r="B69" s="54" t="s">
        <v>1684</v>
      </c>
      <c r="C69" s="54" t="s">
        <v>222</v>
      </c>
      <c r="D69" s="116" t="s">
        <v>3180</v>
      </c>
      <c r="E69" s="77">
        <v>43101</v>
      </c>
      <c r="F69" s="72">
        <v>7.4999999999999982</v>
      </c>
      <c r="G69" s="70" t="s">
        <v>133</v>
      </c>
      <c r="H69" s="71">
        <v>4.8000000000000001E-2</v>
      </c>
      <c r="I69" s="71">
        <v>1.44E-2</v>
      </c>
      <c r="J69" s="72">
        <v>4578000</v>
      </c>
      <c r="K69" s="78">
        <v>146.95446111839232</v>
      </c>
      <c r="L69" s="72">
        <v>6727.5752300000004</v>
      </c>
      <c r="M69" s="116" t="s">
        <v>3180</v>
      </c>
      <c r="N69" s="73">
        <f t="shared" si="0"/>
        <v>8.8991918203373266E-3</v>
      </c>
      <c r="O69" s="73">
        <f>L69/'סכום נכסי הקרן'!$C$41</f>
        <v>3.420161574318111E-3</v>
      </c>
    </row>
    <row r="70" spans="1:15">
      <c r="A70" s="69" t="s">
        <v>1685</v>
      </c>
      <c r="B70" s="54" t="s">
        <v>1686</v>
      </c>
      <c r="C70" s="54" t="s">
        <v>222</v>
      </c>
      <c r="D70" s="116" t="s">
        <v>3180</v>
      </c>
      <c r="E70" s="77">
        <v>43132</v>
      </c>
      <c r="F70" s="72">
        <v>7.5900000000000007</v>
      </c>
      <c r="G70" s="70" t="s">
        <v>133</v>
      </c>
      <c r="H70" s="71">
        <v>4.8000000000000001E-2</v>
      </c>
      <c r="I70" s="71">
        <v>1.4400000000000001E-2</v>
      </c>
      <c r="J70" s="72">
        <v>5275000</v>
      </c>
      <c r="K70" s="78">
        <v>146.60375146919429</v>
      </c>
      <c r="L70" s="72">
        <v>7733.34789</v>
      </c>
      <c r="M70" s="116" t="s">
        <v>3180</v>
      </c>
      <c r="N70" s="73">
        <f t="shared" si="0"/>
        <v>1.0229621213245194E-2</v>
      </c>
      <c r="O70" s="73">
        <f>L70/'סכום נכסי הקרן'!$C$41</f>
        <v>3.9314758126029964E-3</v>
      </c>
    </row>
    <row r="71" spans="1:15">
      <c r="A71" s="69" t="s">
        <v>1687</v>
      </c>
      <c r="B71" s="54" t="s">
        <v>1688</v>
      </c>
      <c r="C71" s="54" t="s">
        <v>222</v>
      </c>
      <c r="D71" s="116" t="s">
        <v>3180</v>
      </c>
      <c r="E71" s="77">
        <v>43191</v>
      </c>
      <c r="F71" s="72">
        <v>7.75</v>
      </c>
      <c r="G71" s="70" t="s">
        <v>133</v>
      </c>
      <c r="H71" s="71">
        <v>4.8000000000000001E-2</v>
      </c>
      <c r="I71" s="71">
        <v>1.4399999999999998E-2</v>
      </c>
      <c r="J71" s="72">
        <v>583000</v>
      </c>
      <c r="K71" s="78">
        <v>146.78680102915953</v>
      </c>
      <c r="L71" s="72">
        <v>855.76705000000004</v>
      </c>
      <c r="M71" s="116" t="s">
        <v>3180</v>
      </c>
      <c r="N71" s="73">
        <f t="shared" si="0"/>
        <v>1.1320029685456528E-3</v>
      </c>
      <c r="O71" s="73">
        <f>L71/'סכום נכסי הקרן'!$C$41</f>
        <v>4.3505445586486077E-4</v>
      </c>
    </row>
    <row r="72" spans="1:15">
      <c r="A72" s="69" t="s">
        <v>1689</v>
      </c>
      <c r="B72" s="54" t="s">
        <v>1690</v>
      </c>
      <c r="C72" s="54" t="s">
        <v>222</v>
      </c>
      <c r="D72" s="116" t="s">
        <v>3180</v>
      </c>
      <c r="E72" s="77">
        <v>43221</v>
      </c>
      <c r="F72" s="72">
        <v>7.83</v>
      </c>
      <c r="G72" s="70" t="s">
        <v>133</v>
      </c>
      <c r="H72" s="71">
        <v>4.8000000000000001E-2</v>
      </c>
      <c r="I72" s="71">
        <v>1.4500000000000002E-2</v>
      </c>
      <c r="J72" s="72">
        <v>7727000</v>
      </c>
      <c r="K72" s="78">
        <v>146.14379565161124</v>
      </c>
      <c r="L72" s="72">
        <v>11292.53109</v>
      </c>
      <c r="M72" s="116" t="s">
        <v>3180</v>
      </c>
      <c r="N72" s="73">
        <f t="shared" si="0"/>
        <v>1.4937685105162763E-2</v>
      </c>
      <c r="O72" s="73">
        <f>L72/'סכום נכסי הקרן'!$C$41</f>
        <v>5.7408917166149051E-3</v>
      </c>
    </row>
    <row r="73" spans="1:15">
      <c r="A73" s="69" t="s">
        <v>1691</v>
      </c>
      <c r="B73" s="54" t="s">
        <v>1692</v>
      </c>
      <c r="C73" s="54" t="s">
        <v>222</v>
      </c>
      <c r="D73" s="116" t="s">
        <v>3180</v>
      </c>
      <c r="E73" s="77">
        <v>43252</v>
      </c>
      <c r="F73" s="72">
        <v>7.9200000000000008</v>
      </c>
      <c r="G73" s="70" t="s">
        <v>133</v>
      </c>
      <c r="H73" s="71">
        <v>4.8000000000000001E-2</v>
      </c>
      <c r="I73" s="71">
        <v>1.4500000000000006E-2</v>
      </c>
      <c r="J73" s="72">
        <v>1587000</v>
      </c>
      <c r="K73" s="78">
        <v>145.35462822936356</v>
      </c>
      <c r="L73" s="72">
        <v>2306.7779499999997</v>
      </c>
      <c r="M73" s="116" t="s">
        <v>3180</v>
      </c>
      <c r="N73" s="73">
        <f t="shared" si="0"/>
        <v>3.0513905474342054E-3</v>
      </c>
      <c r="O73" s="73">
        <f>L73/'סכום נכסי הקרן'!$C$41</f>
        <v>1.1727187040425416E-3</v>
      </c>
    </row>
    <row r="74" spans="1:15">
      <c r="A74" s="69" t="s">
        <v>1693</v>
      </c>
      <c r="B74" s="54" t="s">
        <v>1694</v>
      </c>
      <c r="C74" s="54" t="s">
        <v>222</v>
      </c>
      <c r="D74" s="116" t="s">
        <v>3180</v>
      </c>
      <c r="E74" s="77">
        <v>43313</v>
      </c>
      <c r="F74" s="72">
        <v>7.9400000000000013</v>
      </c>
      <c r="G74" s="70" t="s">
        <v>133</v>
      </c>
      <c r="H74" s="71">
        <v>4.8000000000000001E-2</v>
      </c>
      <c r="I74" s="71">
        <v>1.4600000000000002E-2</v>
      </c>
      <c r="J74" s="72">
        <v>3661000</v>
      </c>
      <c r="K74" s="78">
        <v>146.75152198852771</v>
      </c>
      <c r="L74" s="72">
        <v>5372.5732199999993</v>
      </c>
      <c r="M74" s="116" t="s">
        <v>3180</v>
      </c>
      <c r="N74" s="73">
        <f t="shared" ref="N74:N106" si="1">IFERROR(L74/$L$9,0)</f>
        <v>7.106804163316262E-3</v>
      </c>
      <c r="O74" s="73">
        <f>L74/'סכום נכסי הקרן'!$C$41</f>
        <v>2.7313062810974346E-3</v>
      </c>
    </row>
    <row r="75" spans="1:15">
      <c r="A75" s="69" t="s">
        <v>1695</v>
      </c>
      <c r="B75" s="54" t="s">
        <v>1696</v>
      </c>
      <c r="C75" s="54" t="s">
        <v>222</v>
      </c>
      <c r="D75" s="116" t="s">
        <v>3180</v>
      </c>
      <c r="E75" s="77">
        <v>43345</v>
      </c>
      <c r="F75" s="72">
        <v>8.0200000000000014</v>
      </c>
      <c r="G75" s="70" t="s">
        <v>133</v>
      </c>
      <c r="H75" s="71">
        <v>4.8000000000000001E-2</v>
      </c>
      <c r="I75" s="71">
        <v>1.4600000000000002E-2</v>
      </c>
      <c r="J75" s="72">
        <v>6477000</v>
      </c>
      <c r="K75" s="78">
        <v>146.53700509495135</v>
      </c>
      <c r="L75" s="72">
        <v>9491.2018200000002</v>
      </c>
      <c r="M75" s="116" t="s">
        <v>3180</v>
      </c>
      <c r="N75" s="73">
        <f t="shared" si="1"/>
        <v>1.25548987137398E-2</v>
      </c>
      <c r="O75" s="73">
        <f>L75/'סכום נכסי הקרן'!$C$41</f>
        <v>4.82513277801906E-3</v>
      </c>
    </row>
    <row r="76" spans="1:15">
      <c r="A76" s="69" t="s">
        <v>1697</v>
      </c>
      <c r="B76" s="54" t="s">
        <v>1698</v>
      </c>
      <c r="C76" s="54" t="s">
        <v>222</v>
      </c>
      <c r="D76" s="116" t="s">
        <v>3180</v>
      </c>
      <c r="E76" s="77">
        <v>43375</v>
      </c>
      <c r="F76" s="72">
        <v>8.11</v>
      </c>
      <c r="G76" s="70" t="s">
        <v>133</v>
      </c>
      <c r="H76" s="71">
        <v>4.8000000000000001E-2</v>
      </c>
      <c r="I76" s="71">
        <v>1.4600000000000002E-2</v>
      </c>
      <c r="J76" s="72">
        <v>2782000</v>
      </c>
      <c r="K76" s="78">
        <v>146.1871639108555</v>
      </c>
      <c r="L76" s="72">
        <v>4066.9268999999999</v>
      </c>
      <c r="M76" s="116" t="s">
        <v>3180</v>
      </c>
      <c r="N76" s="73">
        <f t="shared" si="1"/>
        <v>5.3797038851380987E-3</v>
      </c>
      <c r="O76" s="73">
        <f>L76/'סכום נכסי הקרן'!$C$41</f>
        <v>2.0675424106614817E-3</v>
      </c>
    </row>
    <row r="77" spans="1:15">
      <c r="A77" s="69" t="s">
        <v>1699</v>
      </c>
      <c r="B77" s="54" t="s">
        <v>1700</v>
      </c>
      <c r="C77" s="54" t="s">
        <v>222</v>
      </c>
      <c r="D77" s="116" t="s">
        <v>3180</v>
      </c>
      <c r="E77" s="77">
        <v>43497</v>
      </c>
      <c r="F77" s="72">
        <v>8.2899999999999991</v>
      </c>
      <c r="G77" s="70" t="s">
        <v>133</v>
      </c>
      <c r="H77" s="71">
        <v>4.8000000000000001E-2</v>
      </c>
      <c r="I77" s="71">
        <v>1.4699999999999998E-2</v>
      </c>
      <c r="J77" s="72">
        <v>2139000</v>
      </c>
      <c r="K77" s="78">
        <v>148.31586956521738</v>
      </c>
      <c r="L77" s="72">
        <v>3172.4764500000001</v>
      </c>
      <c r="M77" s="116" t="s">
        <v>3180</v>
      </c>
      <c r="N77" s="73">
        <f t="shared" si="1"/>
        <v>4.1965307720613623E-3</v>
      </c>
      <c r="O77" s="73">
        <f>L77/'סכום נכסי הקרן'!$C$41</f>
        <v>1.6128221058509266E-3</v>
      </c>
    </row>
    <row r="78" spans="1:15">
      <c r="A78" s="69" t="s">
        <v>1701</v>
      </c>
      <c r="B78" s="54" t="s">
        <v>1702</v>
      </c>
      <c r="C78" s="54" t="s">
        <v>222</v>
      </c>
      <c r="D78" s="116" t="s">
        <v>3180</v>
      </c>
      <c r="E78" s="77">
        <v>43525</v>
      </c>
      <c r="F78" s="72">
        <v>8.3699999999999992</v>
      </c>
      <c r="G78" s="70" t="s">
        <v>133</v>
      </c>
      <c r="H78" s="71">
        <v>4.8000000000000001E-2</v>
      </c>
      <c r="I78" s="71">
        <v>1.4700000000000001E-2</v>
      </c>
      <c r="J78" s="72">
        <v>6982000</v>
      </c>
      <c r="K78" s="78">
        <v>148.26366127184187</v>
      </c>
      <c r="L78" s="72">
        <v>10351.768830000001</v>
      </c>
      <c r="M78" s="116" t="s">
        <v>3180</v>
      </c>
      <c r="N78" s="73">
        <f t="shared" si="1"/>
        <v>1.3693251037485447E-2</v>
      </c>
      <c r="O78" s="73">
        <f>L78/'סכום נכסי הקרן'!$C$41</f>
        <v>5.2626274353218868E-3</v>
      </c>
    </row>
    <row r="79" spans="1:15">
      <c r="A79" s="69" t="s">
        <v>1703</v>
      </c>
      <c r="B79" s="54" t="s">
        <v>1704</v>
      </c>
      <c r="C79" s="54" t="s">
        <v>222</v>
      </c>
      <c r="D79" s="116" t="s">
        <v>3180</v>
      </c>
      <c r="E79" s="77">
        <v>43556</v>
      </c>
      <c r="F79" s="72">
        <v>8.4499999999999993</v>
      </c>
      <c r="G79" s="70" t="s">
        <v>133</v>
      </c>
      <c r="H79" s="71">
        <v>4.8000000000000001E-2</v>
      </c>
      <c r="I79" s="71">
        <v>1.4800000000000001E-2</v>
      </c>
      <c r="J79" s="72">
        <v>5730000</v>
      </c>
      <c r="K79" s="78">
        <v>147.89682233856894</v>
      </c>
      <c r="L79" s="72">
        <v>8474.4879199999996</v>
      </c>
      <c r="M79" s="116" t="s">
        <v>3180</v>
      </c>
      <c r="N79" s="73">
        <f t="shared" si="1"/>
        <v>1.1209996321246855E-2</v>
      </c>
      <c r="O79" s="73">
        <f>L79/'סכום נכסי הקרן'!$C$41</f>
        <v>4.3082562372189197E-3</v>
      </c>
    </row>
    <row r="80" spans="1:15">
      <c r="A80" s="69" t="s">
        <v>1705</v>
      </c>
      <c r="B80" s="54" t="s">
        <v>1706</v>
      </c>
      <c r="C80" s="54" t="s">
        <v>222</v>
      </c>
      <c r="D80" s="116" t="s">
        <v>3180</v>
      </c>
      <c r="E80" s="77">
        <v>43586</v>
      </c>
      <c r="F80" s="72">
        <v>8.5299999999999994</v>
      </c>
      <c r="G80" s="70" t="s">
        <v>133</v>
      </c>
      <c r="H80" s="71">
        <v>4.8000000000000001E-2</v>
      </c>
      <c r="I80" s="71">
        <v>1.4799999999999997E-2</v>
      </c>
      <c r="J80" s="72">
        <v>6288000</v>
      </c>
      <c r="K80" s="78">
        <v>146.96010496183206</v>
      </c>
      <c r="L80" s="72">
        <v>9240.8513999999996</v>
      </c>
      <c r="M80" s="116" t="s">
        <v>3180</v>
      </c>
      <c r="N80" s="73">
        <f t="shared" si="1"/>
        <v>1.2223736841339301E-2</v>
      </c>
      <c r="O80" s="73">
        <f>L80/'סכום נכסי הקרן'!$C$41</f>
        <v>4.6978597476439836E-3</v>
      </c>
    </row>
    <row r="81" spans="1:15">
      <c r="A81" s="69" t="s">
        <v>1707</v>
      </c>
      <c r="B81" s="54" t="s">
        <v>1708</v>
      </c>
      <c r="C81" s="54" t="s">
        <v>222</v>
      </c>
      <c r="D81" s="116" t="s">
        <v>3180</v>
      </c>
      <c r="E81" s="77">
        <v>43647</v>
      </c>
      <c r="F81" s="72">
        <v>8.5400000000000009</v>
      </c>
      <c r="G81" s="70" t="s">
        <v>133</v>
      </c>
      <c r="H81" s="71">
        <v>4.8000000000000001E-2</v>
      </c>
      <c r="I81" s="71">
        <v>1.4799999999999997E-2</v>
      </c>
      <c r="J81" s="72">
        <v>992000</v>
      </c>
      <c r="K81" s="78">
        <v>147.72750403225805</v>
      </c>
      <c r="L81" s="72">
        <v>1465.4568400000001</v>
      </c>
      <c r="M81" s="116" t="s">
        <v>3180</v>
      </c>
      <c r="N81" s="73">
        <f t="shared" si="1"/>
        <v>1.9384965723505383E-3</v>
      </c>
      <c r="O81" s="73">
        <f>L81/'סכום נכסי הקרן'!$C$41</f>
        <v>7.4500826845300757E-4</v>
      </c>
    </row>
    <row r="82" spans="1:15">
      <c r="A82" s="69" t="s">
        <v>1709</v>
      </c>
      <c r="B82" s="54" t="s">
        <v>1710</v>
      </c>
      <c r="C82" s="54" t="s">
        <v>222</v>
      </c>
      <c r="D82" s="116" t="s">
        <v>3180</v>
      </c>
      <c r="E82" s="77">
        <v>43678</v>
      </c>
      <c r="F82" s="72">
        <v>8.629999999999999</v>
      </c>
      <c r="G82" s="70" t="s">
        <v>133</v>
      </c>
      <c r="H82" s="71">
        <v>4.8000000000000001E-2</v>
      </c>
      <c r="I82" s="71">
        <v>1.49E-2</v>
      </c>
      <c r="J82" s="72">
        <v>5739000</v>
      </c>
      <c r="K82" s="78">
        <v>148.39482157170238</v>
      </c>
      <c r="L82" s="72">
        <v>8516.3788100000002</v>
      </c>
      <c r="M82" s="116" t="s">
        <v>3180</v>
      </c>
      <c r="N82" s="73">
        <f t="shared" si="1"/>
        <v>1.1265409312241332E-2</v>
      </c>
      <c r="O82" s="73">
        <f>L82/'סכום נכסי הקרן'!$C$41</f>
        <v>4.329552708442771E-3</v>
      </c>
    </row>
    <row r="83" spans="1:15">
      <c r="A83" s="69" t="s">
        <v>1711</v>
      </c>
      <c r="B83" s="54" t="s">
        <v>1712</v>
      </c>
      <c r="C83" s="54" t="s">
        <v>222</v>
      </c>
      <c r="D83" s="116" t="s">
        <v>3180</v>
      </c>
      <c r="E83" s="77">
        <v>43709</v>
      </c>
      <c r="F83" s="72">
        <v>8.7099999999999991</v>
      </c>
      <c r="G83" s="70" t="s">
        <v>133</v>
      </c>
      <c r="H83" s="71">
        <v>4.8000000000000001E-2</v>
      </c>
      <c r="I83" s="71">
        <v>1.4899999999999998E-2</v>
      </c>
      <c r="J83" s="72">
        <v>3406000</v>
      </c>
      <c r="K83" s="78">
        <v>148.62390076335879</v>
      </c>
      <c r="L83" s="72">
        <v>5062.1300600000004</v>
      </c>
      <c r="M83" s="116" t="s">
        <v>3180</v>
      </c>
      <c r="N83" s="73">
        <f t="shared" si="1"/>
        <v>6.6961520136632792E-3</v>
      </c>
      <c r="O83" s="73">
        <f>L83/'סכום נכסי הקרן'!$C$41</f>
        <v>2.5734833314398527E-3</v>
      </c>
    </row>
    <row r="84" spans="1:15">
      <c r="A84" s="69" t="s">
        <v>1713</v>
      </c>
      <c r="B84" s="54" t="s">
        <v>1714</v>
      </c>
      <c r="C84" s="54" t="s">
        <v>222</v>
      </c>
      <c r="D84" s="116" t="s">
        <v>3180</v>
      </c>
      <c r="E84" s="77">
        <v>43740</v>
      </c>
      <c r="F84" s="72">
        <v>8.8000000000000007</v>
      </c>
      <c r="G84" s="70" t="s">
        <v>133</v>
      </c>
      <c r="H84" s="71">
        <v>4.8000000000000001E-2</v>
      </c>
      <c r="I84" s="71">
        <v>1.49E-2</v>
      </c>
      <c r="J84" s="72">
        <v>6695000</v>
      </c>
      <c r="K84" s="78">
        <v>148.11305272591486</v>
      </c>
      <c r="L84" s="72">
        <v>9916.1688799999993</v>
      </c>
      <c r="M84" s="116" t="s">
        <v>3180</v>
      </c>
      <c r="N84" s="73">
        <f t="shared" si="1"/>
        <v>1.311704231748584E-2</v>
      </c>
      <c r="O84" s="73">
        <f>L84/'סכום נכסי הקרן'!$C$41</f>
        <v>5.0411773348278191E-3</v>
      </c>
    </row>
    <row r="85" spans="1:15">
      <c r="A85" s="69" t="s">
        <v>1715</v>
      </c>
      <c r="B85" s="54" t="s">
        <v>1716</v>
      </c>
      <c r="C85" s="54" t="s">
        <v>222</v>
      </c>
      <c r="D85" s="116" t="s">
        <v>3180</v>
      </c>
      <c r="E85" s="77">
        <v>43770</v>
      </c>
      <c r="F85" s="72">
        <v>8.8800000000000008</v>
      </c>
      <c r="G85" s="70" t="s">
        <v>133</v>
      </c>
      <c r="H85" s="71">
        <v>4.8000000000000001E-2</v>
      </c>
      <c r="I85" s="71">
        <v>1.49E-2</v>
      </c>
      <c r="J85" s="72">
        <v>6929000</v>
      </c>
      <c r="K85" s="78">
        <v>148.19949170154422</v>
      </c>
      <c r="L85" s="72">
        <v>10268.742779999999</v>
      </c>
      <c r="M85" s="116" t="s">
        <v>3180</v>
      </c>
      <c r="N85" s="73">
        <f t="shared" si="1"/>
        <v>1.3583424730119883E-2</v>
      </c>
      <c r="O85" s="73">
        <f>L85/'סכום נכסי הקרן'!$C$41</f>
        <v>5.2204186905409795E-3</v>
      </c>
    </row>
    <row r="86" spans="1:15">
      <c r="A86" s="69" t="s">
        <v>1717</v>
      </c>
      <c r="B86" s="54" t="s">
        <v>1718</v>
      </c>
      <c r="C86" s="54" t="s">
        <v>222</v>
      </c>
      <c r="D86" s="116" t="s">
        <v>3180</v>
      </c>
      <c r="E86" s="77">
        <v>43800</v>
      </c>
      <c r="F86" s="72">
        <v>8.9599999999999991</v>
      </c>
      <c r="G86" s="70" t="s">
        <v>133</v>
      </c>
      <c r="H86" s="71">
        <v>4.8000000000000001E-2</v>
      </c>
      <c r="I86" s="71">
        <v>1.49E-2</v>
      </c>
      <c r="J86" s="72">
        <v>2000000</v>
      </c>
      <c r="K86" s="78">
        <v>147.40448499999999</v>
      </c>
      <c r="L86" s="72">
        <v>2948.0897</v>
      </c>
      <c r="M86" s="116" t="s">
        <v>3180</v>
      </c>
      <c r="N86" s="73">
        <f t="shared" si="1"/>
        <v>3.8997134698500755E-3</v>
      </c>
      <c r="O86" s="73">
        <f>L86/'סכום נכסי הקרן'!$C$41</f>
        <v>1.4987484739851817E-3</v>
      </c>
    </row>
    <row r="87" spans="1:15">
      <c r="A87" s="69" t="s">
        <v>1719</v>
      </c>
      <c r="B87" s="54" t="s">
        <v>1720</v>
      </c>
      <c r="C87" s="54" t="s">
        <v>222</v>
      </c>
      <c r="D87" s="116" t="s">
        <v>3180</v>
      </c>
      <c r="E87" s="77">
        <v>43831</v>
      </c>
      <c r="F87" s="72">
        <v>8.8899999999999988</v>
      </c>
      <c r="G87" s="70" t="s">
        <v>133</v>
      </c>
      <c r="H87" s="71">
        <v>4.8000000000000001E-2</v>
      </c>
      <c r="I87" s="71">
        <v>1.5000000000000003E-2</v>
      </c>
      <c r="J87" s="72">
        <v>4362000</v>
      </c>
      <c r="K87" s="78">
        <v>150.43149587345252</v>
      </c>
      <c r="L87" s="72">
        <v>6561.8218499999994</v>
      </c>
      <c r="M87" s="116" t="s">
        <v>3180</v>
      </c>
      <c r="N87" s="73">
        <f t="shared" si="1"/>
        <v>8.6799343504376878E-3</v>
      </c>
      <c r="O87" s="73">
        <f>L87/'סכום נכסי הקרן'!$C$41</f>
        <v>3.3358959478913142E-3</v>
      </c>
    </row>
    <row r="88" spans="1:15">
      <c r="A88" s="69" t="s">
        <v>1721</v>
      </c>
      <c r="B88" s="54" t="s">
        <v>1722</v>
      </c>
      <c r="C88" s="54" t="s">
        <v>222</v>
      </c>
      <c r="D88" s="116" t="s">
        <v>3180</v>
      </c>
      <c r="E88" s="77">
        <v>43863</v>
      </c>
      <c r="F88" s="72">
        <v>8.9699999999999989</v>
      </c>
      <c r="G88" s="70" t="s">
        <v>133</v>
      </c>
      <c r="H88" s="71">
        <v>4.8000000000000001E-2</v>
      </c>
      <c r="I88" s="71">
        <v>1.5000000000000003E-2</v>
      </c>
      <c r="J88" s="72">
        <v>5000000</v>
      </c>
      <c r="K88" s="78">
        <v>150.20623360000005</v>
      </c>
      <c r="L88" s="72">
        <v>7510.3116800000016</v>
      </c>
      <c r="M88" s="116" t="s">
        <v>3180</v>
      </c>
      <c r="N88" s="73">
        <f t="shared" si="1"/>
        <v>9.9345903963737447E-3</v>
      </c>
      <c r="O88" s="73">
        <f>L88/'סכום נכסי הקרן'!$C$41</f>
        <v>3.8180887676358992E-3</v>
      </c>
    </row>
    <row r="89" spans="1:15">
      <c r="A89" s="69" t="s">
        <v>1723</v>
      </c>
      <c r="B89" s="54" t="s">
        <v>1724</v>
      </c>
      <c r="C89" s="54" t="s">
        <v>222</v>
      </c>
      <c r="D89" s="116" t="s">
        <v>3180</v>
      </c>
      <c r="E89" s="77">
        <v>43891</v>
      </c>
      <c r="F89" s="72">
        <v>9.0500000000000007</v>
      </c>
      <c r="G89" s="70" t="s">
        <v>133</v>
      </c>
      <c r="H89" s="71">
        <v>4.8000000000000001E-2</v>
      </c>
      <c r="I89" s="71">
        <v>1.5000000000000003E-2</v>
      </c>
      <c r="J89" s="72">
        <v>4652000</v>
      </c>
      <c r="K89" s="78">
        <v>150.58466466036114</v>
      </c>
      <c r="L89" s="72">
        <v>7005.1985999999997</v>
      </c>
      <c r="M89" s="116" t="s">
        <v>3180</v>
      </c>
      <c r="N89" s="73">
        <f t="shared" si="1"/>
        <v>9.266430169812977E-3</v>
      </c>
      <c r="O89" s="73">
        <f>L89/'סכום נכסי הקרן'!$C$41</f>
        <v>3.5612996143615065E-3</v>
      </c>
    </row>
    <row r="90" spans="1:15">
      <c r="A90" s="69" t="s">
        <v>1725</v>
      </c>
      <c r="B90" s="54" t="s">
        <v>1726</v>
      </c>
      <c r="C90" s="54" t="s">
        <v>222</v>
      </c>
      <c r="D90" s="116" t="s">
        <v>3180</v>
      </c>
      <c r="E90" s="77">
        <v>44045</v>
      </c>
      <c r="F90" s="72">
        <v>9.31</v>
      </c>
      <c r="G90" s="70" t="s">
        <v>133</v>
      </c>
      <c r="H90" s="71">
        <v>4.8000000000000001E-2</v>
      </c>
      <c r="I90" s="71">
        <v>1.5100000000000002E-2</v>
      </c>
      <c r="J90" s="72">
        <v>1737000</v>
      </c>
      <c r="K90" s="78">
        <v>152.79237363270005</v>
      </c>
      <c r="L90" s="72">
        <v>2654.00353</v>
      </c>
      <c r="M90" s="116" t="s">
        <v>3180</v>
      </c>
      <c r="N90" s="73">
        <f t="shared" si="1"/>
        <v>3.5106982379032254E-3</v>
      </c>
      <c r="O90" s="73">
        <f>L90/'סכום נכסי הקרן'!$C$41</f>
        <v>1.3492410833153363E-3</v>
      </c>
    </row>
    <row r="91" spans="1:15">
      <c r="A91" s="69" t="s">
        <v>1727</v>
      </c>
      <c r="B91" s="54" t="s">
        <v>1728</v>
      </c>
      <c r="C91" s="54" t="s">
        <v>222</v>
      </c>
      <c r="D91" s="116" t="s">
        <v>3180</v>
      </c>
      <c r="E91" s="77">
        <v>44075</v>
      </c>
      <c r="F91" s="72">
        <v>9.3899999999999988</v>
      </c>
      <c r="G91" s="70" t="s">
        <v>133</v>
      </c>
      <c r="H91" s="71">
        <v>4.8000000000000001E-2</v>
      </c>
      <c r="I91" s="71">
        <v>1.5099999999999997E-2</v>
      </c>
      <c r="J91" s="72">
        <v>9867000</v>
      </c>
      <c r="K91" s="78">
        <v>152.27069180095268</v>
      </c>
      <c r="L91" s="72">
        <v>15024.54916</v>
      </c>
      <c r="M91" s="116" t="s">
        <v>3180</v>
      </c>
      <c r="N91" s="73">
        <f t="shared" si="1"/>
        <v>1.9874373814906865E-2</v>
      </c>
      <c r="O91" s="73">
        <f>L91/'סכום נכסי הקרן'!$C$41</f>
        <v>7.6381733316545092E-3</v>
      </c>
    </row>
    <row r="92" spans="1:15">
      <c r="A92" s="69" t="s">
        <v>1729</v>
      </c>
      <c r="B92" s="54" t="s">
        <v>1730</v>
      </c>
      <c r="C92" s="54" t="s">
        <v>222</v>
      </c>
      <c r="D92" s="116" t="s">
        <v>3180</v>
      </c>
      <c r="E92" s="77">
        <v>44166</v>
      </c>
      <c r="F92" s="72">
        <v>9.629999999999999</v>
      </c>
      <c r="G92" s="70" t="s">
        <v>133</v>
      </c>
      <c r="H92" s="71">
        <v>4.8000000000000001E-2</v>
      </c>
      <c r="I92" s="71">
        <v>1.5199999999999998E-2</v>
      </c>
      <c r="J92" s="72">
        <v>9125000</v>
      </c>
      <c r="K92" s="78">
        <v>151.31398904109588</v>
      </c>
      <c r="L92" s="72">
        <v>13807.4015</v>
      </c>
      <c r="M92" s="116" t="s">
        <v>3180</v>
      </c>
      <c r="N92" s="73">
        <f t="shared" si="1"/>
        <v>1.8264338976245579E-2</v>
      </c>
      <c r="O92" s="73">
        <f>L92/'סכום נכסי הקרן'!$C$41</f>
        <v>7.0194003689323659E-3</v>
      </c>
    </row>
    <row r="93" spans="1:15">
      <c r="A93" s="69" t="s">
        <v>1731</v>
      </c>
      <c r="B93" s="54" t="s">
        <v>1732</v>
      </c>
      <c r="C93" s="54" t="s">
        <v>222</v>
      </c>
      <c r="D93" s="116" t="s">
        <v>3180</v>
      </c>
      <c r="E93" s="77">
        <v>44197</v>
      </c>
      <c r="F93" s="72">
        <v>9.5499999999999989</v>
      </c>
      <c r="G93" s="70" t="s">
        <v>133</v>
      </c>
      <c r="H93" s="71">
        <v>4.8000000000000001E-2</v>
      </c>
      <c r="I93" s="71">
        <v>1.52E-2</v>
      </c>
      <c r="J93" s="72">
        <v>3735000</v>
      </c>
      <c r="K93" s="78">
        <v>154.07208005354752</v>
      </c>
      <c r="L93" s="72">
        <v>5754.5921900000003</v>
      </c>
      <c r="M93" s="116" t="s">
        <v>3180</v>
      </c>
      <c r="N93" s="73">
        <f t="shared" si="1"/>
        <v>7.6121363189312202E-3</v>
      </c>
      <c r="O93" s="73">
        <f>L93/'סכום נכסי הקרן'!$C$41</f>
        <v>2.9255169078368083E-3</v>
      </c>
    </row>
    <row r="94" spans="1:15">
      <c r="A94" s="69" t="s">
        <v>1733</v>
      </c>
      <c r="B94" s="54" t="s">
        <v>1734</v>
      </c>
      <c r="C94" s="54" t="s">
        <v>222</v>
      </c>
      <c r="D94" s="116" t="s">
        <v>3180</v>
      </c>
      <c r="E94" s="77">
        <v>44228</v>
      </c>
      <c r="F94" s="72">
        <v>9.6300000000000008</v>
      </c>
      <c r="G94" s="70" t="s">
        <v>133</v>
      </c>
      <c r="H94" s="71">
        <v>4.8000000000000001E-2</v>
      </c>
      <c r="I94" s="71">
        <v>1.5200000000000002E-2</v>
      </c>
      <c r="J94" s="72">
        <v>6730000</v>
      </c>
      <c r="K94" s="78">
        <v>154.00098306092127</v>
      </c>
      <c r="L94" s="72">
        <v>10364.266160000001</v>
      </c>
      <c r="M94" s="116" t="s">
        <v>3180</v>
      </c>
      <c r="N94" s="73">
        <f t="shared" si="1"/>
        <v>1.3709782422584809E-2</v>
      </c>
      <c r="O94" s="73">
        <f>L94/'סכום נכסי הקרן'!$C$41</f>
        <v>5.2689808221494279E-3</v>
      </c>
    </row>
    <row r="95" spans="1:15">
      <c r="A95" s="69" t="s">
        <v>1735</v>
      </c>
      <c r="B95" s="54" t="s">
        <v>1736</v>
      </c>
      <c r="C95" s="54" t="s">
        <v>222</v>
      </c>
      <c r="D95" s="116" t="s">
        <v>3180</v>
      </c>
      <c r="E95" s="77">
        <v>44287</v>
      </c>
      <c r="F95" s="72">
        <v>9.7999999999999989</v>
      </c>
      <c r="G95" s="70" t="s">
        <v>133</v>
      </c>
      <c r="H95" s="71">
        <v>4.8000000000000001E-2</v>
      </c>
      <c r="I95" s="71">
        <v>1.5300000000000001E-2</v>
      </c>
      <c r="J95" s="72">
        <v>5691000</v>
      </c>
      <c r="K95" s="78">
        <v>153.25742646283607</v>
      </c>
      <c r="L95" s="72">
        <v>8721.8801400000011</v>
      </c>
      <c r="M95" s="116" t="s">
        <v>3180</v>
      </c>
      <c r="N95" s="73">
        <f t="shared" si="1"/>
        <v>1.1537245106339833E-2</v>
      </c>
      <c r="O95" s="73">
        <f>L95/'סכום נכסי הקרן'!$C$41</f>
        <v>4.4340253792503883E-3</v>
      </c>
    </row>
    <row r="96" spans="1:15">
      <c r="A96" s="69" t="s">
        <v>1737</v>
      </c>
      <c r="B96" s="54" t="s">
        <v>1738</v>
      </c>
      <c r="C96" s="54" t="s">
        <v>222</v>
      </c>
      <c r="D96" s="116" t="s">
        <v>3180</v>
      </c>
      <c r="E96" s="77">
        <v>44318</v>
      </c>
      <c r="F96" s="72">
        <v>9.8800000000000008</v>
      </c>
      <c r="G96" s="70" t="s">
        <v>133</v>
      </c>
      <c r="H96" s="71">
        <v>4.8000000000000001E-2</v>
      </c>
      <c r="I96" s="71">
        <v>1.5300000000000001E-2</v>
      </c>
      <c r="J96" s="72">
        <v>3457000</v>
      </c>
      <c r="K96" s="78">
        <v>152.1184295632051</v>
      </c>
      <c r="L96" s="72">
        <v>5258.7341100000003</v>
      </c>
      <c r="M96" s="116" t="s">
        <v>3180</v>
      </c>
      <c r="N96" s="73">
        <f t="shared" si="1"/>
        <v>6.9562185448858796E-3</v>
      </c>
      <c r="O96" s="73">
        <f>L96/'סכום נכסי הקרן'!$C$41</f>
        <v>2.6734328071687649E-3</v>
      </c>
    </row>
    <row r="97" spans="1:15">
      <c r="A97" s="69" t="s">
        <v>1739</v>
      </c>
      <c r="B97" s="54" t="s">
        <v>1740</v>
      </c>
      <c r="C97" s="54" t="s">
        <v>222</v>
      </c>
      <c r="D97" s="116" t="s">
        <v>3180</v>
      </c>
      <c r="E97" s="77">
        <v>44348</v>
      </c>
      <c r="F97" s="72">
        <v>9.9699999999999989</v>
      </c>
      <c r="G97" s="70" t="s">
        <v>133</v>
      </c>
      <c r="H97" s="71">
        <v>4.8000000000000001E-2</v>
      </c>
      <c r="I97" s="71">
        <v>1.5300000000000001E-2</v>
      </c>
      <c r="J97" s="72">
        <v>3346000</v>
      </c>
      <c r="K97" s="78">
        <v>151.45077047220562</v>
      </c>
      <c r="L97" s="72">
        <v>5067.5427800000007</v>
      </c>
      <c r="M97" s="116" t="s">
        <v>3180</v>
      </c>
      <c r="N97" s="73">
        <f t="shared" si="1"/>
        <v>6.703311923720469E-3</v>
      </c>
      <c r="O97" s="73">
        <f>L97/'סכום נכסי הקרן'!$C$41</f>
        <v>2.5762350475223416E-3</v>
      </c>
    </row>
    <row r="98" spans="1:15">
      <c r="A98" s="69" t="s">
        <v>1741</v>
      </c>
      <c r="B98" s="54" t="s">
        <v>1742</v>
      </c>
      <c r="C98" s="54" t="s">
        <v>222</v>
      </c>
      <c r="D98" s="116" t="s">
        <v>3180</v>
      </c>
      <c r="E98" s="77">
        <v>44378</v>
      </c>
      <c r="F98" s="72">
        <v>9.8700000000000028</v>
      </c>
      <c r="G98" s="70" t="s">
        <v>133</v>
      </c>
      <c r="H98" s="71">
        <v>4.8000000000000001E-2</v>
      </c>
      <c r="I98" s="71">
        <v>1.5300000000000001E-2</v>
      </c>
      <c r="J98" s="72">
        <v>3316000</v>
      </c>
      <c r="K98" s="78">
        <v>153.27225030156814</v>
      </c>
      <c r="L98" s="72">
        <v>5082.5078199999998</v>
      </c>
      <c r="M98" s="116" t="s">
        <v>3180</v>
      </c>
      <c r="N98" s="73">
        <f t="shared" si="1"/>
        <v>6.7231075792138694E-3</v>
      </c>
      <c r="O98" s="73">
        <f>L98/'סכום נכסי הקרן'!$C$41</f>
        <v>2.5838429676148427E-3</v>
      </c>
    </row>
    <row r="99" spans="1:15">
      <c r="A99" s="69" t="s">
        <v>1743</v>
      </c>
      <c r="B99" s="54" t="s">
        <v>1744</v>
      </c>
      <c r="C99" s="54" t="s">
        <v>222</v>
      </c>
      <c r="D99" s="116" t="s">
        <v>3180</v>
      </c>
      <c r="E99" s="77">
        <v>44409</v>
      </c>
      <c r="F99" s="72">
        <v>9.9599999999999991</v>
      </c>
      <c r="G99" s="70" t="s">
        <v>133</v>
      </c>
      <c r="H99" s="71">
        <v>4.8000000000000001E-2</v>
      </c>
      <c r="I99" s="71">
        <v>1.5300000000000001E-2</v>
      </c>
      <c r="J99" s="72">
        <v>3068000</v>
      </c>
      <c r="K99" s="78">
        <v>152.8971408083442</v>
      </c>
      <c r="L99" s="72">
        <v>4690.8842800000002</v>
      </c>
      <c r="M99" s="116" t="s">
        <v>3180</v>
      </c>
      <c r="N99" s="73">
        <f t="shared" si="1"/>
        <v>6.2050705622098178E-3</v>
      </c>
      <c r="O99" s="73">
        <f>L99/'סכום נכסי הקרן'!$C$41</f>
        <v>2.3847495740346968E-3</v>
      </c>
    </row>
    <row r="100" spans="1:15">
      <c r="A100" s="69" t="s">
        <v>1745</v>
      </c>
      <c r="B100" s="54" t="s">
        <v>1746</v>
      </c>
      <c r="C100" s="54" t="s">
        <v>222</v>
      </c>
      <c r="D100" s="116" t="s">
        <v>3180</v>
      </c>
      <c r="E100" s="77">
        <v>44440</v>
      </c>
      <c r="F100" s="72">
        <v>10.040000000000001</v>
      </c>
      <c r="G100" s="70" t="s">
        <v>133</v>
      </c>
      <c r="H100" s="71">
        <v>4.8000000000000001E-2</v>
      </c>
      <c r="I100" s="71">
        <v>1.5400000000000002E-2</v>
      </c>
      <c r="J100" s="72">
        <v>5794000</v>
      </c>
      <c r="K100" s="78">
        <v>152.07604556437693</v>
      </c>
      <c r="L100" s="72">
        <v>8811.2860799999999</v>
      </c>
      <c r="M100" s="116" t="s">
        <v>3180</v>
      </c>
      <c r="N100" s="73">
        <f t="shared" si="1"/>
        <v>1.1655510689813294E-2</v>
      </c>
      <c r="O100" s="73">
        <f>L100/'סכום נכסי הקרן'!$C$41</f>
        <v>4.4794775295496853E-3</v>
      </c>
    </row>
    <row r="101" spans="1:15">
      <c r="A101" s="69" t="s">
        <v>1747</v>
      </c>
      <c r="B101" s="54" t="s">
        <v>1748</v>
      </c>
      <c r="C101" s="54" t="s">
        <v>222</v>
      </c>
      <c r="D101" s="116" t="s">
        <v>3180</v>
      </c>
      <c r="E101" s="77">
        <v>44470</v>
      </c>
      <c r="F101" s="72">
        <v>10.119999999999997</v>
      </c>
      <c r="G101" s="70" t="s">
        <v>133</v>
      </c>
      <c r="H101" s="71">
        <v>4.8000000000000001E-2</v>
      </c>
      <c r="I101" s="71">
        <v>1.5399999999999994E-2</v>
      </c>
      <c r="J101" s="72">
        <v>723000</v>
      </c>
      <c r="K101" s="78">
        <v>151.41185892116187</v>
      </c>
      <c r="L101" s="72">
        <v>1094.7077400000003</v>
      </c>
      <c r="M101" s="116" t="s">
        <v>3180</v>
      </c>
      <c r="N101" s="73">
        <f t="shared" si="1"/>
        <v>1.4480721259014389E-3</v>
      </c>
      <c r="O101" s="73">
        <f>L101/'סכום נכסי הקרן'!$C$41</f>
        <v>5.5652701299582817E-4</v>
      </c>
    </row>
    <row r="102" spans="1:15">
      <c r="A102" s="69" t="s">
        <v>1749</v>
      </c>
      <c r="B102" s="54" t="s">
        <v>1750</v>
      </c>
      <c r="C102" s="54" t="s">
        <v>222</v>
      </c>
      <c r="D102" s="116" t="s">
        <v>3180</v>
      </c>
      <c r="E102" s="77">
        <v>44501</v>
      </c>
      <c r="F102" s="72">
        <v>10.209999999999999</v>
      </c>
      <c r="G102" s="70" t="s">
        <v>133</v>
      </c>
      <c r="H102" s="71">
        <v>4.8000000000000001E-2</v>
      </c>
      <c r="I102" s="71">
        <v>1.54E-2</v>
      </c>
      <c r="J102" s="72">
        <v>11122000</v>
      </c>
      <c r="K102" s="78">
        <v>150.89008658514655</v>
      </c>
      <c r="L102" s="72">
        <v>16781.995429999999</v>
      </c>
      <c r="M102" s="116" t="s">
        <v>3180</v>
      </c>
      <c r="N102" s="73">
        <f t="shared" si="1"/>
        <v>2.2199112065461716E-2</v>
      </c>
      <c r="O102" s="73">
        <f>L102/'סכום נכסי הקרן'!$C$41</f>
        <v>8.5316230510688977E-3</v>
      </c>
    </row>
    <row r="103" spans="1:15">
      <c r="A103" s="69" t="s">
        <v>1751</v>
      </c>
      <c r="B103" s="54" t="s">
        <v>1752</v>
      </c>
      <c r="C103" s="54" t="s">
        <v>222</v>
      </c>
      <c r="D103" s="116" t="s">
        <v>3180</v>
      </c>
      <c r="E103" s="77">
        <v>44531</v>
      </c>
      <c r="F103" s="72">
        <v>10.29</v>
      </c>
      <c r="G103" s="70" t="s">
        <v>133</v>
      </c>
      <c r="H103" s="71">
        <v>4.8000000000000001E-2</v>
      </c>
      <c r="I103" s="71">
        <v>1.54E-2</v>
      </c>
      <c r="J103" s="72">
        <v>8548000</v>
      </c>
      <c r="K103" s="78">
        <v>150.53039307440338</v>
      </c>
      <c r="L103" s="72">
        <v>12867.338</v>
      </c>
      <c r="M103" s="116" t="s">
        <v>3180</v>
      </c>
      <c r="N103" s="73">
        <f t="shared" si="1"/>
        <v>1.7020829223654128E-2</v>
      </c>
      <c r="O103" s="73">
        <f>L103/'סכום נכסי הקרן'!$C$41</f>
        <v>6.5414913229239723E-3</v>
      </c>
    </row>
    <row r="104" spans="1:15">
      <c r="A104" s="69" t="s">
        <v>1753</v>
      </c>
      <c r="B104" s="54" t="s">
        <v>1754</v>
      </c>
      <c r="C104" s="54" t="s">
        <v>222</v>
      </c>
      <c r="D104" s="116" t="s">
        <v>3180</v>
      </c>
      <c r="E104" s="77">
        <v>40118</v>
      </c>
      <c r="F104" s="72">
        <v>0.83</v>
      </c>
      <c r="G104" s="70" t="s">
        <v>133</v>
      </c>
      <c r="H104" s="71">
        <v>4.8000000000000001E-2</v>
      </c>
      <c r="I104" s="71">
        <v>1.1699999999999999E-2</v>
      </c>
      <c r="J104" s="72">
        <v>23000</v>
      </c>
      <c r="K104" s="78">
        <v>125.85769565217392</v>
      </c>
      <c r="L104" s="72">
        <v>28.94727</v>
      </c>
      <c r="M104" s="116" t="s">
        <v>3180</v>
      </c>
      <c r="N104" s="73">
        <f t="shared" si="1"/>
        <v>3.829125644799308E-5</v>
      </c>
      <c r="O104" s="73">
        <f>L104/'סכום נכסי הקרן'!$C$41</f>
        <v>1.4716199693156225E-5</v>
      </c>
    </row>
    <row r="105" spans="1:15">
      <c r="A105" s="69" t="s">
        <v>1755</v>
      </c>
      <c r="B105" s="54" t="s">
        <v>1756</v>
      </c>
      <c r="C105" s="54" t="s">
        <v>222</v>
      </c>
      <c r="D105" s="116" t="s">
        <v>3180</v>
      </c>
      <c r="E105" s="77">
        <v>41000</v>
      </c>
      <c r="F105" s="72">
        <v>3.03</v>
      </c>
      <c r="G105" s="70" t="s">
        <v>133</v>
      </c>
      <c r="H105" s="71">
        <v>4.8000000000000001E-2</v>
      </c>
      <c r="I105" s="71">
        <v>1.1299999999999999E-2</v>
      </c>
      <c r="J105" s="72">
        <v>37000</v>
      </c>
      <c r="K105" s="78">
        <v>129.87543243243243</v>
      </c>
      <c r="L105" s="72">
        <v>48.053910000000002</v>
      </c>
      <c r="M105" s="116" t="s">
        <v>3180</v>
      </c>
      <c r="N105" s="73">
        <f t="shared" si="1"/>
        <v>6.3565392907130082E-5</v>
      </c>
      <c r="O105" s="73">
        <f>L105/'סכום נכסי הקרן'!$C$41</f>
        <v>2.4429624472254444E-5</v>
      </c>
    </row>
    <row r="106" spans="1:15">
      <c r="A106" s="69" t="s">
        <v>1757</v>
      </c>
      <c r="B106" s="54" t="s">
        <v>1758</v>
      </c>
      <c r="C106" s="54" t="s">
        <v>222</v>
      </c>
      <c r="D106" s="116" t="s">
        <v>3180</v>
      </c>
      <c r="E106" s="77">
        <v>41640</v>
      </c>
      <c r="F106" s="72">
        <v>4.46</v>
      </c>
      <c r="G106" s="70" t="s">
        <v>133</v>
      </c>
      <c r="H106" s="71">
        <v>4.8000000000000001E-2</v>
      </c>
      <c r="I106" s="71">
        <v>1.23E-2</v>
      </c>
      <c r="J106" s="72">
        <v>2872000</v>
      </c>
      <c r="K106" s="78">
        <v>133.20759679665738</v>
      </c>
      <c r="L106" s="72">
        <v>3825.7221800000002</v>
      </c>
      <c r="M106" s="116" t="s">
        <v>3180</v>
      </c>
      <c r="N106" s="73">
        <f t="shared" si="1"/>
        <v>5.0606398839391472E-3</v>
      </c>
      <c r="O106" s="73">
        <f>L106/'סכום נכסי הקרן'!$C$41</f>
        <v>1.9449188670094613E-3</v>
      </c>
    </row>
    <row r="107" spans="1:15">
      <c r="A107" s="127" t="s">
        <v>3180</v>
      </c>
      <c r="B107" s="127" t="s">
        <v>3180</v>
      </c>
      <c r="C107" s="128" t="s">
        <v>3180</v>
      </c>
      <c r="D107" s="128" t="s">
        <v>3180</v>
      </c>
      <c r="E107" s="128" t="s">
        <v>3180</v>
      </c>
      <c r="F107" s="128" t="s">
        <v>3180</v>
      </c>
      <c r="G107" s="128" t="s">
        <v>3180</v>
      </c>
      <c r="H107" s="128" t="s">
        <v>3180</v>
      </c>
      <c r="I107" s="128" t="s">
        <v>3180</v>
      </c>
      <c r="J107" s="128" t="s">
        <v>3180</v>
      </c>
      <c r="K107" s="128" t="s">
        <v>3180</v>
      </c>
      <c r="L107" s="128" t="s">
        <v>3180</v>
      </c>
      <c r="M107" s="128" t="s">
        <v>3180</v>
      </c>
      <c r="N107" s="128" t="s">
        <v>3180</v>
      </c>
      <c r="O107" s="128" t="s">
        <v>3180</v>
      </c>
    </row>
    <row r="108" spans="1:15">
      <c r="A108" s="127" t="s">
        <v>3180</v>
      </c>
      <c r="B108" s="127" t="s">
        <v>3180</v>
      </c>
      <c r="C108" s="128" t="s">
        <v>3180</v>
      </c>
      <c r="D108" s="128" t="s">
        <v>3180</v>
      </c>
      <c r="E108" s="128" t="s">
        <v>3180</v>
      </c>
      <c r="F108" s="128" t="s">
        <v>3180</v>
      </c>
      <c r="G108" s="128" t="s">
        <v>3180</v>
      </c>
      <c r="H108" s="128" t="s">
        <v>3180</v>
      </c>
      <c r="I108" s="128" t="s">
        <v>3180</v>
      </c>
      <c r="J108" s="128" t="s">
        <v>3180</v>
      </c>
      <c r="K108" s="128" t="s">
        <v>3180</v>
      </c>
      <c r="L108" s="128" t="s">
        <v>3180</v>
      </c>
      <c r="M108" s="128" t="s">
        <v>3180</v>
      </c>
      <c r="N108" s="128" t="s">
        <v>3180</v>
      </c>
      <c r="O108" s="128" t="s">
        <v>3180</v>
      </c>
    </row>
    <row r="109" spans="1:15">
      <c r="A109" s="127" t="s">
        <v>3180</v>
      </c>
      <c r="B109" s="127" t="s">
        <v>3180</v>
      </c>
      <c r="C109" s="128" t="s">
        <v>3180</v>
      </c>
      <c r="D109" s="128" t="s">
        <v>3180</v>
      </c>
      <c r="E109" s="128" t="s">
        <v>3180</v>
      </c>
      <c r="F109" s="128" t="s">
        <v>3180</v>
      </c>
      <c r="G109" s="128" t="s">
        <v>3180</v>
      </c>
      <c r="H109" s="128" t="s">
        <v>3180</v>
      </c>
      <c r="I109" s="128" t="s">
        <v>3180</v>
      </c>
      <c r="J109" s="128" t="s">
        <v>3180</v>
      </c>
      <c r="K109" s="128" t="s">
        <v>3180</v>
      </c>
      <c r="L109" s="128" t="s">
        <v>3180</v>
      </c>
      <c r="M109" s="128" t="s">
        <v>3180</v>
      </c>
      <c r="N109" s="128" t="s">
        <v>3180</v>
      </c>
      <c r="O109" s="128" t="s">
        <v>3180</v>
      </c>
    </row>
    <row r="110" spans="1:15">
      <c r="A110" s="83" t="s">
        <v>113</v>
      </c>
      <c r="B110" s="127" t="s">
        <v>3180</v>
      </c>
      <c r="C110" s="128" t="s">
        <v>3180</v>
      </c>
      <c r="D110" s="128" t="s">
        <v>3180</v>
      </c>
      <c r="E110" s="128" t="s">
        <v>3180</v>
      </c>
      <c r="F110" s="128" t="s">
        <v>3180</v>
      </c>
      <c r="G110" s="128" t="s">
        <v>3180</v>
      </c>
      <c r="H110" s="128" t="s">
        <v>3180</v>
      </c>
      <c r="I110" s="128" t="s">
        <v>3180</v>
      </c>
      <c r="J110" s="128" t="s">
        <v>3180</v>
      </c>
      <c r="K110" s="128" t="s">
        <v>3180</v>
      </c>
      <c r="L110" s="128" t="s">
        <v>3180</v>
      </c>
      <c r="M110" s="128" t="s">
        <v>3180</v>
      </c>
      <c r="N110" s="128" t="s">
        <v>3180</v>
      </c>
      <c r="O110" s="128" t="s">
        <v>3180</v>
      </c>
    </row>
    <row r="111" spans="1:15">
      <c r="A111" s="83" t="s">
        <v>192</v>
      </c>
      <c r="B111" s="127" t="s">
        <v>3180</v>
      </c>
      <c r="C111" s="128" t="s">
        <v>3180</v>
      </c>
      <c r="D111" s="128" t="s">
        <v>3180</v>
      </c>
      <c r="E111" s="128" t="s">
        <v>3180</v>
      </c>
      <c r="F111" s="128" t="s">
        <v>3180</v>
      </c>
      <c r="G111" s="128" t="s">
        <v>3180</v>
      </c>
      <c r="H111" s="128" t="s">
        <v>3180</v>
      </c>
      <c r="I111" s="128" t="s">
        <v>3180</v>
      </c>
      <c r="J111" s="128" t="s">
        <v>3180</v>
      </c>
      <c r="K111" s="128" t="s">
        <v>3180</v>
      </c>
      <c r="L111" s="128" t="s">
        <v>3180</v>
      </c>
      <c r="M111" s="128" t="s">
        <v>3180</v>
      </c>
      <c r="N111" s="128" t="s">
        <v>3180</v>
      </c>
      <c r="O111" s="128" t="s">
        <v>3180</v>
      </c>
    </row>
    <row r="112" spans="1:15">
      <c r="A112" s="83" t="s">
        <v>200</v>
      </c>
      <c r="B112" s="127" t="s">
        <v>3180</v>
      </c>
      <c r="C112" s="128" t="s">
        <v>3180</v>
      </c>
      <c r="D112" s="128" t="s">
        <v>3180</v>
      </c>
      <c r="E112" s="128" t="s">
        <v>3180</v>
      </c>
      <c r="F112" s="128" t="s">
        <v>3180</v>
      </c>
      <c r="G112" s="128" t="s">
        <v>3180</v>
      </c>
      <c r="H112" s="128" t="s">
        <v>3180</v>
      </c>
      <c r="I112" s="128" t="s">
        <v>3180</v>
      </c>
      <c r="J112" s="128" t="s">
        <v>3180</v>
      </c>
      <c r="K112" s="128" t="s">
        <v>3180</v>
      </c>
      <c r="L112" s="128" t="s">
        <v>3180</v>
      </c>
      <c r="M112" s="128" t="s">
        <v>3180</v>
      </c>
      <c r="N112" s="128" t="s">
        <v>3180</v>
      </c>
      <c r="O112" s="128" t="s">
        <v>3180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2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6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146</v>
      </c>
      <c r="B1" s="36" t="s" vm="1">
        <v>217</v>
      </c>
    </row>
    <row r="2" spans="1:18">
      <c r="A2" s="36" t="s">
        <v>145</v>
      </c>
      <c r="B2" s="36" t="s">
        <v>218</v>
      </c>
    </row>
    <row r="3" spans="1:18">
      <c r="A3" s="36" t="s">
        <v>147</v>
      </c>
      <c r="B3" s="36" t="s">
        <v>219</v>
      </c>
    </row>
    <row r="4" spans="1:18">
      <c r="A4" s="36" t="s">
        <v>148</v>
      </c>
      <c r="B4" s="36">
        <v>414</v>
      </c>
    </row>
    <row r="5" spans="1:18" ht="18.75">
      <c r="A5" s="142" t="s">
        <v>91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</row>
    <row r="6" spans="1:18" s="3" customFormat="1">
      <c r="A6" s="37" t="s">
        <v>117</v>
      </c>
      <c r="B6" s="38" t="s">
        <v>46</v>
      </c>
      <c r="C6" s="38" t="s">
        <v>119</v>
      </c>
      <c r="D6" s="38" t="s">
        <v>118</v>
      </c>
      <c r="E6" s="38" t="s">
        <v>67</v>
      </c>
      <c r="F6" s="38" t="s">
        <v>14</v>
      </c>
      <c r="G6" s="38" t="s">
        <v>68</v>
      </c>
      <c r="H6" s="38" t="s">
        <v>105</v>
      </c>
      <c r="I6" s="38" t="s">
        <v>17</v>
      </c>
      <c r="J6" s="38" t="s">
        <v>104</v>
      </c>
      <c r="K6" s="38" t="s">
        <v>16</v>
      </c>
      <c r="L6" s="131" t="s">
        <v>18</v>
      </c>
      <c r="M6" s="38" t="s">
        <v>194</v>
      </c>
      <c r="N6" s="38" t="s">
        <v>193</v>
      </c>
      <c r="O6" s="38" t="s">
        <v>112</v>
      </c>
      <c r="P6" s="38" t="s">
        <v>61</v>
      </c>
      <c r="Q6" s="38" t="s">
        <v>149</v>
      </c>
      <c r="R6" s="40" t="s">
        <v>151</v>
      </c>
    </row>
    <row r="7" spans="1:18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26" t="s">
        <v>21</v>
      </c>
      <c r="I7" s="26" t="s">
        <v>20</v>
      </c>
      <c r="J7" s="112" t="s">
        <v>3180</v>
      </c>
      <c r="K7" s="26" t="s">
        <v>19</v>
      </c>
      <c r="L7" s="26" t="s">
        <v>19</v>
      </c>
      <c r="M7" s="26" t="s">
        <v>201</v>
      </c>
      <c r="N7" s="112" t="s">
        <v>3180</v>
      </c>
      <c r="O7" s="26" t="s">
        <v>197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114</v>
      </c>
      <c r="Q8" s="14" t="s">
        <v>115</v>
      </c>
      <c r="R8" s="15" t="s">
        <v>152</v>
      </c>
    </row>
    <row r="9" spans="1:18" s="4" customFormat="1" ht="20.25">
      <c r="A9" s="86" t="s">
        <v>47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71" t="s">
        <v>2926</v>
      </c>
      <c r="L9" s="71">
        <v>6.3556000000000001E-2</v>
      </c>
      <c r="M9" s="116" t="s">
        <v>3180</v>
      </c>
      <c r="N9" s="116" t="s">
        <v>3180</v>
      </c>
      <c r="O9" s="87">
        <f>O10</f>
        <v>0.31233975500000005</v>
      </c>
      <c r="P9" s="116" t="s">
        <v>3180</v>
      </c>
      <c r="Q9" s="73">
        <v>1</v>
      </c>
      <c r="R9" s="73">
        <v>1.5879931738122576E-7</v>
      </c>
    </row>
    <row r="10" spans="1:18">
      <c r="A10" s="74" t="s">
        <v>186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71">
        <v>6.3556000000000001E-2</v>
      </c>
      <c r="M10" s="116" t="s">
        <v>3180</v>
      </c>
      <c r="N10" s="116" t="s">
        <v>3180</v>
      </c>
      <c r="O10" s="72">
        <f>O11</f>
        <v>0.31233975500000005</v>
      </c>
      <c r="P10" s="116" t="s">
        <v>3180</v>
      </c>
      <c r="Q10" s="73">
        <v>1</v>
      </c>
      <c r="R10" s="73">
        <v>1.5879931738122576E-7</v>
      </c>
    </row>
    <row r="11" spans="1:18">
      <c r="A11" s="81" t="s">
        <v>63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71">
        <v>6.3556000000000001E-2</v>
      </c>
      <c r="M11" s="116" t="s">
        <v>3180</v>
      </c>
      <c r="N11" s="116" t="s">
        <v>3180</v>
      </c>
      <c r="O11" s="72">
        <f>O12</f>
        <v>0.31233975500000005</v>
      </c>
      <c r="P11" s="116" t="s">
        <v>3180</v>
      </c>
      <c r="Q11" s="73">
        <v>1</v>
      </c>
      <c r="R11" s="73">
        <v>1.5879931738122576E-7</v>
      </c>
    </row>
    <row r="12" spans="1:18">
      <c r="A12" s="89" t="s">
        <v>765</v>
      </c>
      <c r="B12" s="54">
        <v>1199157</v>
      </c>
      <c r="C12" s="70" t="s">
        <v>27</v>
      </c>
      <c r="D12" s="54">
        <v>520043027</v>
      </c>
      <c r="E12" s="70" t="s">
        <v>614</v>
      </c>
      <c r="F12" s="54" t="s">
        <v>576</v>
      </c>
      <c r="G12" s="54" t="s">
        <v>266</v>
      </c>
      <c r="H12" s="77">
        <v>45169</v>
      </c>
      <c r="I12" s="54">
        <v>0.66</v>
      </c>
      <c r="J12" s="70" t="s">
        <v>132</v>
      </c>
      <c r="K12" s="71">
        <v>6.3556000000000001E-2</v>
      </c>
      <c r="L12" s="71">
        <v>6.3556000000000001E-2</v>
      </c>
      <c r="M12" s="72">
        <v>312.28469999999999</v>
      </c>
      <c r="N12" s="78">
        <v>100.01763</v>
      </c>
      <c r="O12" s="72">
        <v>0.31233975500000005</v>
      </c>
      <c r="P12" s="116" t="s">
        <v>3180</v>
      </c>
      <c r="Q12" s="73">
        <v>1</v>
      </c>
      <c r="R12" s="73">
        <v>1.5879931738122576E-7</v>
      </c>
    </row>
    <row r="13" spans="1:18">
      <c r="A13" s="116" t="s">
        <v>3180</v>
      </c>
      <c r="B13" s="116" t="s">
        <v>3180</v>
      </c>
      <c r="C13" s="116" t="s">
        <v>3180</v>
      </c>
      <c r="D13" s="116" t="s">
        <v>3180</v>
      </c>
      <c r="E13" s="116" t="s">
        <v>3180</v>
      </c>
      <c r="F13" s="116" t="s">
        <v>3180</v>
      </c>
      <c r="G13" s="116" t="s">
        <v>3180</v>
      </c>
      <c r="H13" s="116" t="s">
        <v>3180</v>
      </c>
      <c r="I13" s="116" t="s">
        <v>3180</v>
      </c>
      <c r="J13" s="116" t="s">
        <v>3180</v>
      </c>
      <c r="K13" s="116" t="s">
        <v>3180</v>
      </c>
      <c r="L13" s="116" t="s">
        <v>3180</v>
      </c>
      <c r="M13" s="116" t="s">
        <v>3180</v>
      </c>
      <c r="N13" s="116" t="s">
        <v>3180</v>
      </c>
      <c r="O13" s="116" t="s">
        <v>3180</v>
      </c>
      <c r="P13" s="116" t="s">
        <v>3180</v>
      </c>
      <c r="Q13" s="116" t="s">
        <v>3180</v>
      </c>
      <c r="R13" s="116" t="s">
        <v>3180</v>
      </c>
    </row>
    <row r="14" spans="1:18">
      <c r="A14" s="83" t="s">
        <v>209</v>
      </c>
      <c r="B14" s="116" t="s">
        <v>3180</v>
      </c>
      <c r="C14" s="116" t="s">
        <v>3180</v>
      </c>
      <c r="D14" s="116" t="s">
        <v>3180</v>
      </c>
      <c r="E14" s="116" t="s">
        <v>3180</v>
      </c>
      <c r="F14" s="116" t="s">
        <v>3180</v>
      </c>
      <c r="G14" s="116" t="s">
        <v>3180</v>
      </c>
      <c r="H14" s="116" t="s">
        <v>3180</v>
      </c>
      <c r="I14" s="116" t="s">
        <v>3180</v>
      </c>
      <c r="J14" s="116" t="s">
        <v>3180</v>
      </c>
      <c r="K14" s="116" t="s">
        <v>3180</v>
      </c>
      <c r="L14" s="116" t="s">
        <v>3180</v>
      </c>
      <c r="M14" s="116" t="s">
        <v>3180</v>
      </c>
      <c r="N14" s="116" t="s">
        <v>3180</v>
      </c>
      <c r="O14" s="116" t="s">
        <v>3180</v>
      </c>
      <c r="P14" s="116" t="s">
        <v>3180</v>
      </c>
      <c r="Q14" s="116" t="s">
        <v>3180</v>
      </c>
      <c r="R14" s="116" t="s">
        <v>3180</v>
      </c>
    </row>
    <row r="15" spans="1:18">
      <c r="A15" s="83" t="s">
        <v>113</v>
      </c>
      <c r="B15" s="116" t="s">
        <v>3180</v>
      </c>
      <c r="C15" s="116" t="s">
        <v>3180</v>
      </c>
      <c r="D15" s="116" t="s">
        <v>3180</v>
      </c>
      <c r="E15" s="116" t="s">
        <v>3180</v>
      </c>
      <c r="F15" s="116" t="s">
        <v>3180</v>
      </c>
      <c r="G15" s="116" t="s">
        <v>3180</v>
      </c>
      <c r="H15" s="116" t="s">
        <v>3180</v>
      </c>
      <c r="I15" s="116" t="s">
        <v>3180</v>
      </c>
      <c r="J15" s="116" t="s">
        <v>3180</v>
      </c>
      <c r="K15" s="116" t="s">
        <v>3180</v>
      </c>
      <c r="L15" s="116" t="s">
        <v>3180</v>
      </c>
      <c r="M15" s="116" t="s">
        <v>3180</v>
      </c>
      <c r="N15" s="116" t="s">
        <v>3180</v>
      </c>
      <c r="O15" s="116" t="s">
        <v>3180</v>
      </c>
      <c r="P15" s="116" t="s">
        <v>3180</v>
      </c>
      <c r="Q15" s="116" t="s">
        <v>3180</v>
      </c>
      <c r="R15" s="116" t="s">
        <v>3180</v>
      </c>
    </row>
    <row r="16" spans="1:18">
      <c r="A16" s="83" t="s">
        <v>192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116" t="s">
        <v>3180</v>
      </c>
      <c r="L16" s="116" t="s">
        <v>3180</v>
      </c>
      <c r="M16" s="116" t="s">
        <v>3180</v>
      </c>
      <c r="N16" s="116" t="s">
        <v>3180</v>
      </c>
      <c r="O16" s="116" t="s">
        <v>3180</v>
      </c>
      <c r="P16" s="116" t="s">
        <v>3180</v>
      </c>
      <c r="Q16" s="116" t="s">
        <v>3180</v>
      </c>
      <c r="R16" s="116" t="s">
        <v>3180</v>
      </c>
    </row>
    <row r="17" spans="1:18">
      <c r="A17" s="83" t="s">
        <v>200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116" t="s">
        <v>3180</v>
      </c>
      <c r="I17" s="116" t="s">
        <v>3180</v>
      </c>
      <c r="J17" s="116" t="s">
        <v>3180</v>
      </c>
      <c r="K17" s="116" t="s">
        <v>3180</v>
      </c>
      <c r="L17" s="116" t="s">
        <v>3180</v>
      </c>
      <c r="M17" s="116" t="s">
        <v>3180</v>
      </c>
      <c r="N17" s="116" t="s">
        <v>3180</v>
      </c>
      <c r="O17" s="116" t="s">
        <v>3180</v>
      </c>
      <c r="P17" s="116" t="s">
        <v>3180</v>
      </c>
      <c r="Q17" s="116" t="s">
        <v>3180</v>
      </c>
      <c r="R17" s="116" t="s">
        <v>3180</v>
      </c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A387" s="31"/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"/>
      <c r="C389" s="1"/>
      <c r="D389" s="1"/>
      <c r="E389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23:R24 C1:XFD4 A1:A4 A5:R18 S5:XFD24 A23:B1048576 C25:AY1048576 BA25:XFD1048576 AZ25:AZ9999 AZ10001:AZ1048576" xr:uid="{00000000-0002-0000-0D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21" style="2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146</v>
      </c>
      <c r="B1" s="36" t="s" vm="1">
        <v>217</v>
      </c>
    </row>
    <row r="2" spans="1:29">
      <c r="A2" s="36" t="s">
        <v>145</v>
      </c>
      <c r="B2" s="36" t="s">
        <v>218</v>
      </c>
    </row>
    <row r="3" spans="1:29">
      <c r="A3" s="36" t="s">
        <v>147</v>
      </c>
      <c r="B3" s="36" t="s">
        <v>219</v>
      </c>
    </row>
    <row r="4" spans="1:29">
      <c r="A4" s="36" t="s">
        <v>148</v>
      </c>
      <c r="B4" s="36">
        <v>414</v>
      </c>
    </row>
    <row r="5" spans="1:29" ht="18.75">
      <c r="A5" s="142" t="s">
        <v>92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</row>
    <row r="6" spans="1:29" s="3" customFormat="1">
      <c r="A6" s="37" t="s">
        <v>117</v>
      </c>
      <c r="B6" s="38" t="s">
        <v>46</v>
      </c>
      <c r="C6" s="38" t="s">
        <v>119</v>
      </c>
      <c r="D6" s="38" t="s">
        <v>118</v>
      </c>
      <c r="E6" s="38" t="s">
        <v>67</v>
      </c>
      <c r="F6" s="38" t="s">
        <v>14</v>
      </c>
      <c r="G6" s="38" t="s">
        <v>68</v>
      </c>
      <c r="H6" s="38" t="s">
        <v>105</v>
      </c>
      <c r="I6" s="38" t="s">
        <v>17</v>
      </c>
      <c r="J6" s="38" t="s">
        <v>104</v>
      </c>
      <c r="K6" s="38" t="s">
        <v>16</v>
      </c>
      <c r="L6" s="131" t="s">
        <v>18</v>
      </c>
      <c r="M6" s="131" t="s">
        <v>194</v>
      </c>
      <c r="N6" s="38" t="s">
        <v>193</v>
      </c>
      <c r="O6" s="38" t="s">
        <v>112</v>
      </c>
      <c r="P6" s="38" t="s">
        <v>61</v>
      </c>
      <c r="Q6" s="38" t="s">
        <v>149</v>
      </c>
      <c r="R6" s="40" t="s">
        <v>151</v>
      </c>
      <c r="Z6" s="1"/>
    </row>
    <row r="7" spans="1:29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112" t="s">
        <v>3180</v>
      </c>
      <c r="H7" s="26" t="s">
        <v>21</v>
      </c>
      <c r="I7" s="26" t="s">
        <v>20</v>
      </c>
      <c r="J7" s="112" t="s">
        <v>3180</v>
      </c>
      <c r="K7" s="26" t="s">
        <v>19</v>
      </c>
      <c r="L7" s="26" t="s">
        <v>19</v>
      </c>
      <c r="M7" s="26" t="s">
        <v>201</v>
      </c>
      <c r="N7" s="112" t="s">
        <v>3180</v>
      </c>
      <c r="O7" s="26" t="s">
        <v>197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114</v>
      </c>
      <c r="Q8" s="14" t="s">
        <v>115</v>
      </c>
      <c r="R8" s="15" t="s">
        <v>152</v>
      </c>
      <c r="Z8" s="1"/>
    </row>
    <row r="9" spans="1:29" s="4" customFormat="1" ht="20.25">
      <c r="A9" s="90" t="s">
        <v>54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114" t="s">
        <v>3180</v>
      </c>
      <c r="I9" s="84">
        <v>5.3040933677860984</v>
      </c>
      <c r="J9" s="114" t="s">
        <v>3180</v>
      </c>
      <c r="K9" s="114" t="s">
        <v>3180</v>
      </c>
      <c r="L9" s="62">
        <v>3.7033163543051612E-2</v>
      </c>
      <c r="M9" s="114" t="s">
        <v>3180</v>
      </c>
      <c r="N9" s="114" t="s">
        <v>3180</v>
      </c>
      <c r="O9" s="61">
        <v>11914.565276492</v>
      </c>
      <c r="P9" s="114" t="s">
        <v>3180</v>
      </c>
      <c r="Q9" s="62">
        <f>IFERROR(O9/$O$9,0)</f>
        <v>1</v>
      </c>
      <c r="R9" s="62">
        <f>O9/'סכום נכסי הקרן'!$C$41</f>
        <v>6.0571211677647452E-3</v>
      </c>
      <c r="Z9" s="1"/>
      <c r="AC9" s="1"/>
    </row>
    <row r="10" spans="1:29">
      <c r="A10" s="91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79">
        <v>5.3039812506644282</v>
      </c>
      <c r="J10" s="115" t="s">
        <v>3180</v>
      </c>
      <c r="K10" s="115" t="s">
        <v>3180</v>
      </c>
      <c r="L10" s="67">
        <v>3.7032852017635245E-2</v>
      </c>
      <c r="M10" s="115" t="s">
        <v>3180</v>
      </c>
      <c r="N10" s="115" t="s">
        <v>3180</v>
      </c>
      <c r="O10" s="66">
        <v>11914.381833457999</v>
      </c>
      <c r="P10" s="115" t="s">
        <v>3180</v>
      </c>
      <c r="Q10" s="67">
        <f t="shared" ref="Q10:Q38" si="0">IFERROR(O10/$O$9,0)</f>
        <v>0.99998460346393314</v>
      </c>
      <c r="R10" s="67">
        <f>O10/'סכום נכסי הקרן'!$C$41</f>
        <v>6.0570279090802247E-3</v>
      </c>
    </row>
    <row r="11" spans="1:29">
      <c r="A11" s="92" t="s">
        <v>62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115" t="s">
        <v>3180</v>
      </c>
      <c r="I11" s="79">
        <v>6.4841270538584865</v>
      </c>
      <c r="J11" s="115" t="s">
        <v>3180</v>
      </c>
      <c r="K11" s="115" t="s">
        <v>3180</v>
      </c>
      <c r="L11" s="67">
        <v>2.9481571987076686E-2</v>
      </c>
      <c r="M11" s="115" t="s">
        <v>3180</v>
      </c>
      <c r="N11" s="115" t="s">
        <v>3180</v>
      </c>
      <c r="O11" s="66">
        <v>8308.9468538740002</v>
      </c>
      <c r="P11" s="115" t="s">
        <v>3180</v>
      </c>
      <c r="Q11" s="67">
        <f t="shared" si="0"/>
        <v>0.69737725725234345</v>
      </c>
      <c r="R11" s="67">
        <f>O11/'סכום נכסי הקרן'!$C$41</f>
        <v>4.2240985468208897E-3</v>
      </c>
    </row>
    <row r="12" spans="1:29">
      <c r="A12" s="93" t="s">
        <v>1760</v>
      </c>
      <c r="B12" s="54" t="s">
        <v>1761</v>
      </c>
      <c r="C12" s="70" t="s">
        <v>27</v>
      </c>
      <c r="D12" s="54" t="s">
        <v>264</v>
      </c>
      <c r="E12" s="70" t="s">
        <v>129</v>
      </c>
      <c r="F12" s="54" t="s">
        <v>265</v>
      </c>
      <c r="G12" s="54" t="s">
        <v>266</v>
      </c>
      <c r="H12" s="77">
        <v>39076</v>
      </c>
      <c r="I12" s="78">
        <v>6.1199999999977255</v>
      </c>
      <c r="J12" s="70" t="s">
        <v>133</v>
      </c>
      <c r="K12" s="71">
        <v>4.9000000000000002E-2</v>
      </c>
      <c r="L12" s="73">
        <v>2.6599999999991974E-2</v>
      </c>
      <c r="M12" s="72">
        <v>1170666.7161280001</v>
      </c>
      <c r="N12" s="78">
        <v>153.22999999999999</v>
      </c>
      <c r="O12" s="72">
        <v>1793.812494284</v>
      </c>
      <c r="P12" s="73">
        <v>7.7982468991126845E-4</v>
      </c>
      <c r="Q12" s="73">
        <f t="shared" si="0"/>
        <v>0.1505562689579012</v>
      </c>
      <c r="R12" s="73">
        <f>O12/'סכום נכסי הקרן'!$C$41</f>
        <v>9.1193756364458557E-4</v>
      </c>
    </row>
    <row r="13" spans="1:29">
      <c r="A13" s="93" t="s">
        <v>1762</v>
      </c>
      <c r="B13" s="54" t="s">
        <v>1763</v>
      </c>
      <c r="C13" s="70" t="s">
        <v>27</v>
      </c>
      <c r="D13" s="54" t="s">
        <v>264</v>
      </c>
      <c r="E13" s="70" t="s">
        <v>129</v>
      </c>
      <c r="F13" s="54" t="s">
        <v>265</v>
      </c>
      <c r="G13" s="54" t="s">
        <v>266</v>
      </c>
      <c r="H13" s="77">
        <v>40738</v>
      </c>
      <c r="I13" s="78">
        <v>9.7900000000017826</v>
      </c>
      <c r="J13" s="70" t="s">
        <v>133</v>
      </c>
      <c r="K13" s="71">
        <v>4.0999999999999995E-2</v>
      </c>
      <c r="L13" s="73">
        <v>2.8300000000002781E-2</v>
      </c>
      <c r="M13" s="72">
        <v>2474209.3447450004</v>
      </c>
      <c r="N13" s="78">
        <v>132.19</v>
      </c>
      <c r="O13" s="72">
        <v>3270.6573728230001</v>
      </c>
      <c r="P13" s="73">
        <v>6.8135954345327867E-4</v>
      </c>
      <c r="Q13" s="73">
        <f t="shared" si="0"/>
        <v>0.27450916562404182</v>
      </c>
      <c r="R13" s="73">
        <f>O13/'סכום נכסי הקרן'!$C$41</f>
        <v>1.6627352778468222E-3</v>
      </c>
    </row>
    <row r="14" spans="1:29">
      <c r="A14" s="93" t="s">
        <v>1764</v>
      </c>
      <c r="B14" s="54" t="s">
        <v>1765</v>
      </c>
      <c r="C14" s="70" t="s">
        <v>27</v>
      </c>
      <c r="D14" s="54" t="s">
        <v>1766</v>
      </c>
      <c r="E14" s="70" t="s">
        <v>614</v>
      </c>
      <c r="F14" s="54" t="s">
        <v>259</v>
      </c>
      <c r="G14" s="54" t="s">
        <v>131</v>
      </c>
      <c r="H14" s="77">
        <v>42795</v>
      </c>
      <c r="I14" s="78">
        <v>5.2799999999989122</v>
      </c>
      <c r="J14" s="70" t="s">
        <v>133</v>
      </c>
      <c r="K14" s="71">
        <v>2.1400000000000002E-2</v>
      </c>
      <c r="L14" s="73">
        <v>2.1500000000005098E-2</v>
      </c>
      <c r="M14" s="72">
        <v>776069.00696699996</v>
      </c>
      <c r="N14" s="78">
        <v>113.7</v>
      </c>
      <c r="O14" s="72">
        <v>882.39047095699993</v>
      </c>
      <c r="P14" s="73">
        <v>1.989997018005897E-3</v>
      </c>
      <c r="Q14" s="73">
        <f t="shared" si="0"/>
        <v>7.4059812547084533E-2</v>
      </c>
      <c r="R14" s="73">
        <f>O14/'סכום נכסי הקרן'!$C$41</f>
        <v>4.4858925825963481E-4</v>
      </c>
    </row>
    <row r="15" spans="1:29">
      <c r="A15" s="93" t="s">
        <v>1767</v>
      </c>
      <c r="B15" s="54" t="s">
        <v>1768</v>
      </c>
      <c r="C15" s="70" t="s">
        <v>27</v>
      </c>
      <c r="D15" s="54" t="s">
        <v>338</v>
      </c>
      <c r="E15" s="70" t="s">
        <v>258</v>
      </c>
      <c r="F15" s="54" t="s">
        <v>294</v>
      </c>
      <c r="G15" s="54" t="s">
        <v>266</v>
      </c>
      <c r="H15" s="77">
        <v>36489</v>
      </c>
      <c r="I15" s="78">
        <v>3.1599999963506553</v>
      </c>
      <c r="J15" s="70" t="s">
        <v>133</v>
      </c>
      <c r="K15" s="71">
        <v>6.0499999999999998E-2</v>
      </c>
      <c r="L15" s="73">
        <v>1.6399999982323488E-2</v>
      </c>
      <c r="M15" s="72">
        <v>415.08631099999997</v>
      </c>
      <c r="N15" s="78">
        <v>169</v>
      </c>
      <c r="O15" s="72">
        <v>0.70149586600000002</v>
      </c>
      <c r="P15" s="116" t="s">
        <v>3180</v>
      </c>
      <c r="Q15" s="73">
        <f t="shared" si="0"/>
        <v>5.8877168383481392E-5</v>
      </c>
      <c r="R15" s="73">
        <f>O15/'סכום נכסי הקרן'!$C$41</f>
        <v>3.5662614291363437E-7</v>
      </c>
    </row>
    <row r="16" spans="1:29">
      <c r="A16" s="93" t="s">
        <v>1769</v>
      </c>
      <c r="B16" s="54" t="s">
        <v>1770</v>
      </c>
      <c r="C16" s="70" t="s">
        <v>27</v>
      </c>
      <c r="D16" s="54" t="s">
        <v>1771</v>
      </c>
      <c r="E16" s="70" t="s">
        <v>129</v>
      </c>
      <c r="F16" s="54" t="s">
        <v>271</v>
      </c>
      <c r="G16" s="54" t="s">
        <v>131</v>
      </c>
      <c r="H16" s="77">
        <v>39084</v>
      </c>
      <c r="I16" s="78">
        <v>1.6499999999965742</v>
      </c>
      <c r="J16" s="70" t="s">
        <v>133</v>
      </c>
      <c r="K16" s="71">
        <v>5.5999999999999994E-2</v>
      </c>
      <c r="L16" s="73">
        <v>2.35E-2</v>
      </c>
      <c r="M16" s="72">
        <v>205734.93085899999</v>
      </c>
      <c r="N16" s="78">
        <v>141.88</v>
      </c>
      <c r="O16" s="72">
        <v>291.89671318000001</v>
      </c>
      <c r="P16" s="73">
        <v>5.4248494655910397E-4</v>
      </c>
      <c r="Q16" s="73">
        <f t="shared" si="0"/>
        <v>2.4499149268662451E-2</v>
      </c>
      <c r="R16" s="73">
        <f>O16/'סכום נכסי הקרן'!$C$41</f>
        <v>1.483943156274435E-4</v>
      </c>
    </row>
    <row r="17" spans="1:18">
      <c r="A17" s="93" t="s">
        <v>1772</v>
      </c>
      <c r="B17" s="54" t="s">
        <v>1773</v>
      </c>
      <c r="C17" s="70" t="s">
        <v>27</v>
      </c>
      <c r="D17" s="54" t="s">
        <v>1774</v>
      </c>
      <c r="E17" s="70" t="s">
        <v>129</v>
      </c>
      <c r="F17" s="54" t="s">
        <v>407</v>
      </c>
      <c r="G17" s="54" t="s">
        <v>266</v>
      </c>
      <c r="H17" s="77">
        <v>45154</v>
      </c>
      <c r="I17" s="78">
        <v>3.4600000000043729</v>
      </c>
      <c r="J17" s="70" t="s">
        <v>133</v>
      </c>
      <c r="K17" s="71">
        <v>3.6400000000000002E-2</v>
      </c>
      <c r="L17" s="73">
        <v>3.2400000000032632E-2</v>
      </c>
      <c r="M17" s="72">
        <v>564743.28</v>
      </c>
      <c r="N17" s="78">
        <v>102.04</v>
      </c>
      <c r="O17" s="72">
        <v>576.26404488800006</v>
      </c>
      <c r="P17" s="73">
        <v>1.1426452628469455E-3</v>
      </c>
      <c r="Q17" s="73">
        <f t="shared" si="0"/>
        <v>4.8366350891962145E-2</v>
      </c>
      <c r="R17" s="73">
        <f>O17/'סכום נכסי הקרן'!$C$41</f>
        <v>2.9296084779524117E-4</v>
      </c>
    </row>
    <row r="18" spans="1:18">
      <c r="A18" s="93" t="s">
        <v>1775</v>
      </c>
      <c r="B18" s="54" t="s">
        <v>1776</v>
      </c>
      <c r="C18" s="70" t="s">
        <v>27</v>
      </c>
      <c r="D18" s="54" t="s">
        <v>1777</v>
      </c>
      <c r="E18" s="70" t="s">
        <v>258</v>
      </c>
      <c r="F18" s="54" t="s">
        <v>411</v>
      </c>
      <c r="G18" s="54" t="s">
        <v>131</v>
      </c>
      <c r="H18" s="77">
        <v>44381</v>
      </c>
      <c r="I18" s="78">
        <v>2.4799999999991158</v>
      </c>
      <c r="J18" s="70" t="s">
        <v>133</v>
      </c>
      <c r="K18" s="71">
        <v>8.5000000000000006E-3</v>
      </c>
      <c r="L18" s="73">
        <v>3.8699999999980528E-2</v>
      </c>
      <c r="M18" s="72">
        <v>705929.1</v>
      </c>
      <c r="N18" s="78">
        <v>102.56</v>
      </c>
      <c r="O18" s="72">
        <v>724.00089004300003</v>
      </c>
      <c r="P18" s="73">
        <v>2.2060284374999998E-3</v>
      </c>
      <c r="Q18" s="73">
        <f t="shared" si="0"/>
        <v>6.0766034953158382E-2</v>
      </c>
      <c r="R18" s="73">
        <f>O18/'סכום נכסי הקרן'!$C$41</f>
        <v>3.6806723659590804E-4</v>
      </c>
    </row>
    <row r="19" spans="1:18">
      <c r="A19" s="93" t="s">
        <v>1778</v>
      </c>
      <c r="B19" s="54" t="s">
        <v>1779</v>
      </c>
      <c r="C19" s="70" t="s">
        <v>27</v>
      </c>
      <c r="D19" s="54" t="s">
        <v>1780</v>
      </c>
      <c r="E19" s="70" t="s">
        <v>493</v>
      </c>
      <c r="F19" s="54" t="s">
        <v>600</v>
      </c>
      <c r="G19" s="116" t="s">
        <v>3180</v>
      </c>
      <c r="H19" s="77">
        <v>39104</v>
      </c>
      <c r="I19" s="116" t="s">
        <v>3180</v>
      </c>
      <c r="J19" s="70" t="s">
        <v>133</v>
      </c>
      <c r="K19" s="71">
        <v>5.5999999999999994E-2</v>
      </c>
      <c r="L19" s="73">
        <v>0</v>
      </c>
      <c r="M19" s="72">
        <v>268556.57984099997</v>
      </c>
      <c r="N19" s="78">
        <v>9.9999999999999995E-7</v>
      </c>
      <c r="O19" s="72">
        <v>3.9530000000000001E-6</v>
      </c>
      <c r="P19" s="73">
        <v>7.3972696830367282E-4</v>
      </c>
      <c r="Q19" s="73">
        <f t="shared" si="0"/>
        <v>3.3177878573542719E-10</v>
      </c>
      <c r="R19" s="73">
        <f>O19/'סכום נכסי הקרן'!$C$41</f>
        <v>2.0096243060933401E-12</v>
      </c>
    </row>
    <row r="20" spans="1:18">
      <c r="A20" s="93" t="s">
        <v>1781</v>
      </c>
      <c r="B20" s="54" t="s">
        <v>1782</v>
      </c>
      <c r="C20" s="70" t="s">
        <v>27</v>
      </c>
      <c r="D20" s="54" t="s">
        <v>1783</v>
      </c>
      <c r="E20" s="70" t="s">
        <v>130</v>
      </c>
      <c r="F20" s="54" t="s">
        <v>600</v>
      </c>
      <c r="G20" s="116" t="s">
        <v>3180</v>
      </c>
      <c r="H20" s="77">
        <v>45132</v>
      </c>
      <c r="I20" s="78">
        <v>2.5299999999981804</v>
      </c>
      <c r="J20" s="70" t="s">
        <v>133</v>
      </c>
      <c r="K20" s="71">
        <v>4.2500000000000003E-2</v>
      </c>
      <c r="L20" s="73">
        <v>4.1799999999968807E-2</v>
      </c>
      <c r="M20" s="72">
        <v>758229.09875</v>
      </c>
      <c r="N20" s="78">
        <v>101.45</v>
      </c>
      <c r="O20" s="72">
        <v>769.22336787999996</v>
      </c>
      <c r="P20" s="73">
        <v>3.6201492637399349E-3</v>
      </c>
      <c r="Q20" s="73">
        <f t="shared" si="0"/>
        <v>6.4561597509370655E-2</v>
      </c>
      <c r="R20" s="73">
        <f>O20/'סכום נכסי הקרן'!$C$41</f>
        <v>3.9105741889871665E-4</v>
      </c>
    </row>
    <row r="21" spans="1:18">
      <c r="A21" s="132" t="s">
        <v>3180</v>
      </c>
      <c r="B21" s="116" t="s">
        <v>3180</v>
      </c>
      <c r="C21" s="116" t="s">
        <v>3180</v>
      </c>
      <c r="D21" s="116" t="s">
        <v>3180</v>
      </c>
      <c r="E21" s="116" t="s">
        <v>3180</v>
      </c>
      <c r="F21" s="116" t="s">
        <v>3180</v>
      </c>
      <c r="G21" s="116" t="s">
        <v>3180</v>
      </c>
      <c r="H21" s="116" t="s">
        <v>3180</v>
      </c>
      <c r="I21" s="116" t="s">
        <v>3180</v>
      </c>
      <c r="J21" s="116" t="s">
        <v>3180</v>
      </c>
      <c r="K21" s="116" t="s">
        <v>3180</v>
      </c>
      <c r="L21" s="116" t="s">
        <v>3180</v>
      </c>
      <c r="M21" s="116" t="s">
        <v>3180</v>
      </c>
      <c r="N21" s="116" t="s">
        <v>3180</v>
      </c>
      <c r="O21" s="116" t="s">
        <v>3180</v>
      </c>
      <c r="P21" s="116" t="s">
        <v>3180</v>
      </c>
      <c r="Q21" s="116" t="s">
        <v>3180</v>
      </c>
      <c r="R21" s="116" t="s">
        <v>3180</v>
      </c>
    </row>
    <row r="22" spans="1:18">
      <c r="A22" s="92" t="s">
        <v>63</v>
      </c>
      <c r="B22" s="115" t="s">
        <v>3180</v>
      </c>
      <c r="C22" s="115" t="s">
        <v>3180</v>
      </c>
      <c r="D22" s="115" t="s">
        <v>3180</v>
      </c>
      <c r="E22" s="115" t="s">
        <v>3180</v>
      </c>
      <c r="F22" s="115" t="s">
        <v>3180</v>
      </c>
      <c r="G22" s="115" t="s">
        <v>3180</v>
      </c>
      <c r="H22" s="115" t="s">
        <v>3180</v>
      </c>
      <c r="I22" s="79">
        <v>2.4053733994426731</v>
      </c>
      <c r="J22" s="115" t="s">
        <v>3180</v>
      </c>
      <c r="K22" s="115" t="s">
        <v>3180</v>
      </c>
      <c r="L22" s="67">
        <v>4.3633333333365179E-2</v>
      </c>
      <c r="M22" s="115" t="s">
        <v>3180</v>
      </c>
      <c r="N22" s="115" t="s">
        <v>3180</v>
      </c>
      <c r="O22" s="66">
        <v>3605.4304568760003</v>
      </c>
      <c r="P22" s="115" t="s">
        <v>3180</v>
      </c>
      <c r="Q22" s="67">
        <f t="shared" si="0"/>
        <v>0.30260696661670777</v>
      </c>
      <c r="R22" s="67">
        <f>O22/'סכום נכסי הקרן'!$C$41</f>
        <v>1.8329270630071403E-3</v>
      </c>
    </row>
    <row r="23" spans="1:18">
      <c r="A23" s="93" t="s">
        <v>1786</v>
      </c>
      <c r="B23" s="54" t="s">
        <v>1787</v>
      </c>
      <c r="C23" s="70" t="s">
        <v>27</v>
      </c>
      <c r="D23" s="54" t="s">
        <v>1766</v>
      </c>
      <c r="E23" s="70" t="s">
        <v>614</v>
      </c>
      <c r="F23" s="54" t="s">
        <v>259</v>
      </c>
      <c r="G23" s="54" t="s">
        <v>131</v>
      </c>
      <c r="H23" s="77">
        <v>42795</v>
      </c>
      <c r="I23" s="78">
        <v>4.8900000000001134</v>
      </c>
      <c r="J23" s="70" t="s">
        <v>133</v>
      </c>
      <c r="K23" s="71">
        <v>3.7400000000000003E-2</v>
      </c>
      <c r="L23" s="73">
        <v>4.9199999999993936E-2</v>
      </c>
      <c r="M23" s="72">
        <v>275327.221143</v>
      </c>
      <c r="N23" s="78">
        <v>95.74</v>
      </c>
      <c r="O23" s="72">
        <v>263.59828767300002</v>
      </c>
      <c r="P23" s="73">
        <v>4.4248388060740316E-4</v>
      </c>
      <c r="Q23" s="73">
        <f t="shared" si="0"/>
        <v>2.2124037390864097E-2</v>
      </c>
      <c r="R23" s="73">
        <f>O23/'סכום נכסי הקרן'!$C$41</f>
        <v>1.3400797519662162E-4</v>
      </c>
    </row>
    <row r="24" spans="1:18">
      <c r="A24" s="93" t="s">
        <v>1788</v>
      </c>
      <c r="B24" s="54" t="s">
        <v>1789</v>
      </c>
      <c r="C24" s="70" t="s">
        <v>27</v>
      </c>
      <c r="D24" s="54" t="s">
        <v>1766</v>
      </c>
      <c r="E24" s="70" t="s">
        <v>614</v>
      </c>
      <c r="F24" s="54" t="s">
        <v>259</v>
      </c>
      <c r="G24" s="54" t="s">
        <v>131</v>
      </c>
      <c r="H24" s="77">
        <v>42795</v>
      </c>
      <c r="I24" s="78">
        <v>1.1700000000004593</v>
      </c>
      <c r="J24" s="70" t="s">
        <v>133</v>
      </c>
      <c r="K24" s="71">
        <v>2.5000000000000001E-2</v>
      </c>
      <c r="L24" s="73">
        <v>4.4100000000038955E-2</v>
      </c>
      <c r="M24" s="72">
        <v>684540.81766599999</v>
      </c>
      <c r="N24" s="78">
        <v>98.59</v>
      </c>
      <c r="O24" s="72">
        <v>674.88879975700002</v>
      </c>
      <c r="P24" s="73">
        <v>1.6776088586415462E-3</v>
      </c>
      <c r="Q24" s="73">
        <f t="shared" si="0"/>
        <v>5.6644013784421285E-2</v>
      </c>
      <c r="R24" s="73">
        <f>O24/'סכום נכסי הקרן'!$C$41</f>
        <v>3.4309965492077617E-4</v>
      </c>
    </row>
    <row r="25" spans="1:18">
      <c r="A25" s="93" t="s">
        <v>1790</v>
      </c>
      <c r="B25" s="54" t="s">
        <v>1791</v>
      </c>
      <c r="C25" s="70" t="s">
        <v>27</v>
      </c>
      <c r="D25" s="54" t="s">
        <v>1792</v>
      </c>
      <c r="E25" s="70" t="s">
        <v>287</v>
      </c>
      <c r="F25" s="54" t="s">
        <v>300</v>
      </c>
      <c r="G25" s="54" t="s">
        <v>131</v>
      </c>
      <c r="H25" s="77">
        <v>42598</v>
      </c>
      <c r="I25" s="78">
        <v>2.2400000000008551</v>
      </c>
      <c r="J25" s="70" t="s">
        <v>133</v>
      </c>
      <c r="K25" s="71">
        <v>3.1E-2</v>
      </c>
      <c r="L25" s="73">
        <v>4.7500000000033397E-2</v>
      </c>
      <c r="M25" s="72">
        <v>775207.26200200012</v>
      </c>
      <c r="N25" s="78">
        <v>96.57</v>
      </c>
      <c r="O25" s="72">
        <v>748.61765291400002</v>
      </c>
      <c r="P25" s="73">
        <v>1.0993804914266167E-3</v>
      </c>
      <c r="Q25" s="73">
        <f t="shared" si="0"/>
        <v>6.2832141630132163E-2</v>
      </c>
      <c r="R25" s="73">
        <f>O25/'סכום נכסי הקרן'!$C$41</f>
        <v>3.8058189508386597E-4</v>
      </c>
    </row>
    <row r="26" spans="1:18">
      <c r="A26" s="93" t="s">
        <v>1793</v>
      </c>
      <c r="B26" s="54" t="s">
        <v>1794</v>
      </c>
      <c r="C26" s="70" t="s">
        <v>27</v>
      </c>
      <c r="D26" s="54" t="s">
        <v>761</v>
      </c>
      <c r="E26" s="70" t="s">
        <v>1260</v>
      </c>
      <c r="F26" s="54" t="s">
        <v>407</v>
      </c>
      <c r="G26" s="54" t="s">
        <v>266</v>
      </c>
      <c r="H26" s="77">
        <v>44007</v>
      </c>
      <c r="I26" s="78">
        <v>3.5200000000046132</v>
      </c>
      <c r="J26" s="70" t="s">
        <v>133</v>
      </c>
      <c r="K26" s="71">
        <v>3.3500000000000002E-2</v>
      </c>
      <c r="L26" s="73">
        <v>6.2400000000043476E-2</v>
      </c>
      <c r="M26" s="72">
        <v>496665.75160899997</v>
      </c>
      <c r="N26" s="78">
        <v>90.79</v>
      </c>
      <c r="O26" s="72">
        <v>450.92283034599996</v>
      </c>
      <c r="P26" s="73">
        <v>6.2083218951124999E-4</v>
      </c>
      <c r="Q26" s="73">
        <f t="shared" si="0"/>
        <v>3.7846351913123681E-2</v>
      </c>
      <c r="R26" s="73">
        <f>O26/'סכום נכסי הקרן'!$C$41</f>
        <v>2.292399392956552E-4</v>
      </c>
    </row>
    <row r="27" spans="1:18">
      <c r="A27" s="93" t="s">
        <v>1795</v>
      </c>
      <c r="B27" s="54" t="s">
        <v>1796</v>
      </c>
      <c r="C27" s="70" t="s">
        <v>27</v>
      </c>
      <c r="D27" s="54" t="s">
        <v>1797</v>
      </c>
      <c r="E27" s="70" t="s">
        <v>287</v>
      </c>
      <c r="F27" s="54" t="s">
        <v>480</v>
      </c>
      <c r="G27" s="54" t="s">
        <v>266</v>
      </c>
      <c r="H27" s="77">
        <v>43310</v>
      </c>
      <c r="I27" s="78">
        <v>0.99000000000022936</v>
      </c>
      <c r="J27" s="70" t="s">
        <v>133</v>
      </c>
      <c r="K27" s="71">
        <v>3.5499999999999997E-2</v>
      </c>
      <c r="L27" s="73">
        <v>5.4600000000028286E-2</v>
      </c>
      <c r="M27" s="72">
        <v>532686.95980000007</v>
      </c>
      <c r="N27" s="78">
        <v>98.22</v>
      </c>
      <c r="O27" s="72">
        <v>523.20513191199996</v>
      </c>
      <c r="P27" s="73">
        <v>2.0808084367187501E-3</v>
      </c>
      <c r="Q27" s="73">
        <f t="shared" si="0"/>
        <v>4.391306940458066E-2</v>
      </c>
      <c r="R27" s="73">
        <f>O27/'סכום נכסי הקרן'!$C$41</f>
        <v>2.6598678223200791E-4</v>
      </c>
    </row>
    <row r="28" spans="1:18">
      <c r="A28" s="93" t="s">
        <v>1798</v>
      </c>
      <c r="B28" s="54" t="s">
        <v>1799</v>
      </c>
      <c r="C28" s="70" t="s">
        <v>27</v>
      </c>
      <c r="D28" s="54" t="s">
        <v>1800</v>
      </c>
      <c r="E28" s="70" t="s">
        <v>130</v>
      </c>
      <c r="F28" s="54" t="s">
        <v>497</v>
      </c>
      <c r="G28" s="54" t="s">
        <v>131</v>
      </c>
      <c r="H28" s="77">
        <v>45122</v>
      </c>
      <c r="I28" s="78">
        <v>3.9100000000053887</v>
      </c>
      <c r="J28" s="70" t="s">
        <v>133</v>
      </c>
      <c r="K28" s="71">
        <v>7.3300000000000004E-2</v>
      </c>
      <c r="L28" s="73">
        <v>7.3600000000148547E-2</v>
      </c>
      <c r="M28" s="72">
        <v>5.3268700000000004</v>
      </c>
      <c r="N28" s="78">
        <v>5156460</v>
      </c>
      <c r="O28" s="72">
        <v>274.67790317199996</v>
      </c>
      <c r="P28" s="73">
        <v>1.065374E-3</v>
      </c>
      <c r="Q28" s="73">
        <f t="shared" si="0"/>
        <v>2.3053959317672498E-2</v>
      </c>
      <c r="R28" s="73">
        <f>O28/'סכום נכסי הקרן'!$C$41</f>
        <v>1.3964062498386139E-4</v>
      </c>
    </row>
    <row r="29" spans="1:18">
      <c r="A29" s="93" t="s">
        <v>1801</v>
      </c>
      <c r="B29" s="54">
        <v>9555</v>
      </c>
      <c r="C29" s="70" t="s">
        <v>27</v>
      </c>
      <c r="D29" s="54" t="s">
        <v>1802</v>
      </c>
      <c r="E29" s="70" t="s">
        <v>543</v>
      </c>
      <c r="F29" s="54" t="s">
        <v>600</v>
      </c>
      <c r="G29" s="116" t="s">
        <v>3180</v>
      </c>
      <c r="H29" s="77">
        <v>45046</v>
      </c>
      <c r="I29" s="78">
        <v>0</v>
      </c>
      <c r="J29" s="70" t="s">
        <v>133</v>
      </c>
      <c r="K29" s="71">
        <v>0</v>
      </c>
      <c r="L29" s="71">
        <v>0</v>
      </c>
      <c r="M29" s="72">
        <v>376726.26302299998</v>
      </c>
      <c r="N29" s="78">
        <v>59</v>
      </c>
      <c r="O29" s="72">
        <v>222.268495175</v>
      </c>
      <c r="P29" s="73">
        <v>6.5026028322496773E-4</v>
      </c>
      <c r="Q29" s="73">
        <f t="shared" si="0"/>
        <v>1.8655191357551771E-2</v>
      </c>
      <c r="R29" s="73">
        <f>O29/'סכום נכסי הקרן'!$C$41</f>
        <v>1.1299675446052877E-4</v>
      </c>
    </row>
    <row r="30" spans="1:18">
      <c r="A30" s="93" t="s">
        <v>1803</v>
      </c>
      <c r="B30" s="54">
        <v>9556</v>
      </c>
      <c r="C30" s="70" t="s">
        <v>27</v>
      </c>
      <c r="D30" s="54" t="s">
        <v>1802</v>
      </c>
      <c r="E30" s="70" t="s">
        <v>543</v>
      </c>
      <c r="F30" s="54" t="s">
        <v>600</v>
      </c>
      <c r="G30" s="116" t="s">
        <v>3180</v>
      </c>
      <c r="H30" s="77">
        <v>45046</v>
      </c>
      <c r="I30" s="78">
        <v>0</v>
      </c>
      <c r="J30" s="70" t="s">
        <v>133</v>
      </c>
      <c r="K30" s="71">
        <v>0</v>
      </c>
      <c r="L30" s="71">
        <v>0</v>
      </c>
      <c r="M30" s="72">
        <v>829.67796399999997</v>
      </c>
      <c r="N30" s="78">
        <v>29.41732</v>
      </c>
      <c r="O30" s="72">
        <v>0.24406904599999998</v>
      </c>
      <c r="P30" s="73">
        <v>0</v>
      </c>
      <c r="Q30" s="73">
        <f t="shared" si="0"/>
        <v>2.0484930867058971E-5</v>
      </c>
      <c r="R30" s="73">
        <f>O30/'סכום נכסי הקרן'!$C$41</f>
        <v>1.2407970837506032E-7</v>
      </c>
    </row>
    <row r="31" spans="1:18">
      <c r="A31" s="93" t="s">
        <v>1784</v>
      </c>
      <c r="B31" s="54" t="s">
        <v>1785</v>
      </c>
      <c r="C31" s="70" t="s">
        <v>27</v>
      </c>
      <c r="D31" s="54" t="s">
        <v>338</v>
      </c>
      <c r="E31" s="70" t="s">
        <v>258</v>
      </c>
      <c r="F31" s="54" t="s">
        <v>600</v>
      </c>
      <c r="G31" s="116" t="s">
        <v>3180</v>
      </c>
      <c r="H31" s="77">
        <v>45141</v>
      </c>
      <c r="I31" s="78">
        <v>2.6899999999980091</v>
      </c>
      <c r="J31" s="70" t="s">
        <v>133</v>
      </c>
      <c r="K31" s="71">
        <v>7.0499999999999993E-2</v>
      </c>
      <c r="L31" s="73">
        <v>6.13E-2</v>
      </c>
      <c r="M31" s="72">
        <v>447007.46346599999</v>
      </c>
      <c r="N31" s="78">
        <v>100</v>
      </c>
      <c r="O31" s="72">
        <v>447.00728688099997</v>
      </c>
      <c r="P31" s="73">
        <v>1.0653739315836387E-3</v>
      </c>
      <c r="Q31" s="73">
        <f>IFERROR(O31/$O$9,0)</f>
        <v>3.7517716887494543E-2</v>
      </c>
      <c r="R31" s="73">
        <f>O31/'סכום נכסי הקרן'!$C$41</f>
        <v>2.2724935712544803E-4</v>
      </c>
    </row>
    <row r="32" spans="1:18">
      <c r="A32" s="133" t="s">
        <v>3180</v>
      </c>
      <c r="B32" s="116" t="s">
        <v>3180</v>
      </c>
      <c r="C32" s="116" t="s">
        <v>3180</v>
      </c>
      <c r="D32" s="116" t="s">
        <v>3180</v>
      </c>
      <c r="E32" s="116" t="s">
        <v>3180</v>
      </c>
      <c r="F32" s="116" t="s">
        <v>3180</v>
      </c>
      <c r="G32" s="116" t="s">
        <v>3180</v>
      </c>
      <c r="H32" s="116" t="s">
        <v>3180</v>
      </c>
      <c r="I32" s="116" t="s">
        <v>3180</v>
      </c>
      <c r="J32" s="116" t="s">
        <v>3180</v>
      </c>
      <c r="K32" s="116" t="s">
        <v>3180</v>
      </c>
      <c r="L32" s="116" t="s">
        <v>3180</v>
      </c>
      <c r="M32" s="116" t="s">
        <v>3180</v>
      </c>
      <c r="N32" s="116" t="s">
        <v>3180</v>
      </c>
      <c r="O32" s="116" t="s">
        <v>3180</v>
      </c>
      <c r="P32" s="116" t="s">
        <v>3180</v>
      </c>
      <c r="Q32" s="116" t="s">
        <v>3180</v>
      </c>
      <c r="R32" s="116" t="s">
        <v>3180</v>
      </c>
    </row>
    <row r="33" spans="1:18">
      <c r="A33" s="92" t="s">
        <v>49</v>
      </c>
      <c r="B33" s="115" t="s">
        <v>3180</v>
      </c>
      <c r="C33" s="115" t="s">
        <v>3180</v>
      </c>
      <c r="D33" s="115" t="s">
        <v>3180</v>
      </c>
      <c r="E33" s="115" t="s">
        <v>3180</v>
      </c>
      <c r="F33" s="115" t="s">
        <v>3180</v>
      </c>
      <c r="G33" s="115" t="s">
        <v>3180</v>
      </c>
      <c r="H33" s="115" t="s">
        <v>3180</v>
      </c>
      <c r="I33" s="79">
        <v>1.6800001238196234</v>
      </c>
      <c r="J33" s="115" t="s">
        <v>3180</v>
      </c>
      <c r="K33" s="115" t="s">
        <v>3180</v>
      </c>
      <c r="L33" s="67">
        <v>5.8799999911557418E-2</v>
      </c>
      <c r="M33" s="115" t="s">
        <v>3180</v>
      </c>
      <c r="N33" s="115" t="s">
        <v>3180</v>
      </c>
      <c r="O33" s="66">
        <v>4.5227079999999994E-3</v>
      </c>
      <c r="P33" s="115" t="s">
        <v>3180</v>
      </c>
      <c r="Q33" s="67">
        <f t="shared" si="0"/>
        <v>3.7959488198226721E-7</v>
      </c>
      <c r="R33" s="67">
        <f>O33/'סכום נכסי הקרן'!$C$41</f>
        <v>2.299252194829951E-9</v>
      </c>
    </row>
    <row r="34" spans="1:18">
      <c r="A34" s="93" t="s">
        <v>1804</v>
      </c>
      <c r="B34" s="54" t="s">
        <v>1805</v>
      </c>
      <c r="C34" s="70" t="s">
        <v>27</v>
      </c>
      <c r="D34" s="54" t="s">
        <v>1806</v>
      </c>
      <c r="E34" s="70" t="s">
        <v>493</v>
      </c>
      <c r="F34" s="54" t="s">
        <v>271</v>
      </c>
      <c r="G34" s="54" t="s">
        <v>131</v>
      </c>
      <c r="H34" s="77">
        <v>38118</v>
      </c>
      <c r="I34" s="78">
        <v>1.6800001238196234</v>
      </c>
      <c r="J34" s="70" t="s">
        <v>132</v>
      </c>
      <c r="K34" s="71">
        <v>7.9699999999999993E-2</v>
      </c>
      <c r="L34" s="73">
        <v>5.8799999911557418E-2</v>
      </c>
      <c r="M34" s="72">
        <v>1.1581269999999999</v>
      </c>
      <c r="N34" s="78">
        <v>107.67</v>
      </c>
      <c r="O34" s="72">
        <v>4.5227079999999994E-3</v>
      </c>
      <c r="P34" s="73">
        <v>2.8639054688413802E-8</v>
      </c>
      <c r="Q34" s="73">
        <f t="shared" si="0"/>
        <v>3.7959488198226721E-7</v>
      </c>
      <c r="R34" s="73">
        <f>O34/'סכום נכסי הקרן'!$C$41</f>
        <v>2.299252194829951E-9</v>
      </c>
    </row>
    <row r="35" spans="1:18">
      <c r="A35" s="132" t="s">
        <v>3180</v>
      </c>
      <c r="B35" s="116" t="s">
        <v>3180</v>
      </c>
      <c r="C35" s="116" t="s">
        <v>3180</v>
      </c>
      <c r="D35" s="116" t="s">
        <v>3180</v>
      </c>
      <c r="E35" s="116" t="s">
        <v>3180</v>
      </c>
      <c r="F35" s="116" t="s">
        <v>3180</v>
      </c>
      <c r="G35" s="116" t="s">
        <v>3180</v>
      </c>
      <c r="H35" s="116" t="s">
        <v>3180</v>
      </c>
      <c r="I35" s="116" t="s">
        <v>3180</v>
      </c>
      <c r="J35" s="116" t="s">
        <v>3180</v>
      </c>
      <c r="K35" s="116" t="s">
        <v>3180</v>
      </c>
      <c r="L35" s="116" t="s">
        <v>3180</v>
      </c>
      <c r="M35" s="116" t="s">
        <v>3180</v>
      </c>
      <c r="N35" s="116" t="s">
        <v>3180</v>
      </c>
      <c r="O35" s="116" t="s">
        <v>3180</v>
      </c>
      <c r="P35" s="116" t="s">
        <v>3180</v>
      </c>
      <c r="Q35" s="116" t="s">
        <v>3180</v>
      </c>
      <c r="R35" s="116" t="s">
        <v>3180</v>
      </c>
    </row>
    <row r="36" spans="1:18">
      <c r="A36" s="91" t="s">
        <v>185</v>
      </c>
      <c r="B36" s="115" t="s">
        <v>3180</v>
      </c>
      <c r="C36" s="115" t="s">
        <v>3180</v>
      </c>
      <c r="D36" s="115" t="s">
        <v>3180</v>
      </c>
      <c r="E36" s="115" t="s">
        <v>3180</v>
      </c>
      <c r="F36" s="115" t="s">
        <v>3180</v>
      </c>
      <c r="G36" s="115" t="s">
        <v>3180</v>
      </c>
      <c r="H36" s="115" t="s">
        <v>3180</v>
      </c>
      <c r="I36" s="79">
        <v>12.449956039213784</v>
      </c>
      <c r="J36" s="115" t="s">
        <v>3180</v>
      </c>
      <c r="K36" s="115" t="s">
        <v>3180</v>
      </c>
      <c r="L36" s="67">
        <v>5.6888452466393472E-2</v>
      </c>
      <c r="M36" s="115" t="s">
        <v>3180</v>
      </c>
      <c r="N36" s="115" t="s">
        <v>3180</v>
      </c>
      <c r="O36" s="66">
        <v>0.183443034</v>
      </c>
      <c r="P36" s="115" t="s">
        <v>3180</v>
      </c>
      <c r="Q36" s="67">
        <f t="shared" si="0"/>
        <v>1.5396536066820816E-5</v>
      </c>
      <c r="R36" s="67">
        <f>O36/'סכום נכסי הקרן'!$C$41</f>
        <v>9.3258684520593722E-8</v>
      </c>
    </row>
    <row r="37" spans="1:18">
      <c r="A37" s="92" t="s">
        <v>70</v>
      </c>
      <c r="B37" s="115" t="s">
        <v>3180</v>
      </c>
      <c r="C37" s="115" t="s">
        <v>3180</v>
      </c>
      <c r="D37" s="115" t="s">
        <v>3180</v>
      </c>
      <c r="E37" s="115" t="s">
        <v>3180</v>
      </c>
      <c r="F37" s="115" t="s">
        <v>3180</v>
      </c>
      <c r="G37" s="115" t="s">
        <v>3180</v>
      </c>
      <c r="H37" s="115" t="s">
        <v>3180</v>
      </c>
      <c r="I37" s="79">
        <v>12.449956039213784</v>
      </c>
      <c r="J37" s="115" t="s">
        <v>3180</v>
      </c>
      <c r="K37" s="115" t="s">
        <v>3180</v>
      </c>
      <c r="L37" s="67">
        <v>5.6888452466393472E-2</v>
      </c>
      <c r="M37" s="115" t="s">
        <v>3180</v>
      </c>
      <c r="N37" s="115" t="s">
        <v>3180</v>
      </c>
      <c r="O37" s="66">
        <v>0.183443034</v>
      </c>
      <c r="P37" s="115" t="s">
        <v>3180</v>
      </c>
      <c r="Q37" s="67">
        <f t="shared" si="0"/>
        <v>1.5396536066820816E-5</v>
      </c>
      <c r="R37" s="67">
        <f>O37/'סכום נכסי הקרן'!$C$41</f>
        <v>9.3258684520593722E-8</v>
      </c>
    </row>
    <row r="38" spans="1:18">
      <c r="A38" s="93" t="s">
        <v>1811</v>
      </c>
      <c r="B38" s="54" t="s">
        <v>1812</v>
      </c>
      <c r="C38" s="70" t="s">
        <v>27</v>
      </c>
      <c r="D38" s="116" t="s">
        <v>3180</v>
      </c>
      <c r="E38" s="70" t="s">
        <v>2927</v>
      </c>
      <c r="F38" s="94" t="s">
        <v>3068</v>
      </c>
      <c r="G38" s="54" t="s">
        <v>1813</v>
      </c>
      <c r="H38" s="77">
        <v>42408</v>
      </c>
      <c r="I38" s="78">
        <v>10.199999960821776</v>
      </c>
      <c r="J38" s="70" t="s">
        <v>140</v>
      </c>
      <c r="K38" s="71">
        <v>3.9510000000000003E-2</v>
      </c>
      <c r="L38" s="73">
        <v>5.3199999811022677E-2</v>
      </c>
      <c r="M38" s="72">
        <v>36.217419999999997</v>
      </c>
      <c r="N38" s="78">
        <v>87.48</v>
      </c>
      <c r="O38" s="72">
        <v>8.6782902000000009E-2</v>
      </c>
      <c r="P38" s="73">
        <v>9.1794944582014302E-8</v>
      </c>
      <c r="Q38" s="73">
        <f t="shared" si="0"/>
        <v>7.2837657091213202E-6</v>
      </c>
      <c r="R38" s="73">
        <f>O38/'סכום נכסי הקרן'!$C$41</f>
        <v>4.4118651457757738E-8</v>
      </c>
    </row>
    <row r="39" spans="1:18">
      <c r="A39" s="93" t="s">
        <v>1807</v>
      </c>
      <c r="B39" s="54" t="s">
        <v>1808</v>
      </c>
      <c r="C39" s="70" t="s">
        <v>27</v>
      </c>
      <c r="D39" s="116" t="s">
        <v>3180</v>
      </c>
      <c r="E39" s="70" t="s">
        <v>2927</v>
      </c>
      <c r="F39" s="54" t="s">
        <v>1809</v>
      </c>
      <c r="G39" s="54" t="s">
        <v>1810</v>
      </c>
      <c r="H39" s="77">
        <v>42206</v>
      </c>
      <c r="I39" s="78">
        <v>14.470000020277229</v>
      </c>
      <c r="J39" s="70" t="s">
        <v>140</v>
      </c>
      <c r="K39" s="71">
        <v>4.555E-2</v>
      </c>
      <c r="L39" s="73">
        <v>6.0200000037243885E-2</v>
      </c>
      <c r="M39" s="72">
        <v>42.748649999999998</v>
      </c>
      <c r="N39" s="78">
        <v>82.55</v>
      </c>
      <c r="O39" s="72">
        <v>9.6660132000000024E-2</v>
      </c>
      <c r="P39" s="73">
        <v>2.5662688574190024E-7</v>
      </c>
      <c r="Q39" s="73">
        <f>IFERROR(O39/$O$9,0)</f>
        <v>8.1127703576994989E-6</v>
      </c>
      <c r="R39" s="73">
        <f>O39/'סכום נכסי הקרן'!$C$41</f>
        <v>4.9140033062835997E-8</v>
      </c>
    </row>
    <row r="40" spans="1:18">
      <c r="A40" s="127" t="s">
        <v>3180</v>
      </c>
      <c r="B40" s="128" t="s">
        <v>3180</v>
      </c>
      <c r="C40" s="128" t="s">
        <v>3180</v>
      </c>
      <c r="D40" s="128" t="s">
        <v>3180</v>
      </c>
      <c r="E40" s="128" t="s">
        <v>3180</v>
      </c>
      <c r="F40" s="128" t="s">
        <v>3180</v>
      </c>
      <c r="G40" s="128" t="s">
        <v>3180</v>
      </c>
      <c r="H40" s="128" t="s">
        <v>3180</v>
      </c>
      <c r="I40" s="128" t="s">
        <v>3180</v>
      </c>
      <c r="J40" s="128" t="s">
        <v>3180</v>
      </c>
      <c r="K40" s="128" t="s">
        <v>3180</v>
      </c>
      <c r="L40" s="128" t="s">
        <v>3180</v>
      </c>
      <c r="M40" s="128" t="s">
        <v>3180</v>
      </c>
      <c r="N40" s="128" t="s">
        <v>3180</v>
      </c>
      <c r="O40" s="128" t="s">
        <v>3180</v>
      </c>
      <c r="P40" s="128" t="s">
        <v>3180</v>
      </c>
      <c r="Q40" s="128" t="s">
        <v>3180</v>
      </c>
      <c r="R40" s="128" t="s">
        <v>3180</v>
      </c>
    </row>
    <row r="41" spans="1:18">
      <c r="A41" s="127" t="s">
        <v>3180</v>
      </c>
      <c r="B41" s="128" t="s">
        <v>3180</v>
      </c>
      <c r="C41" s="128" t="s">
        <v>3180</v>
      </c>
      <c r="D41" s="128" t="s">
        <v>3180</v>
      </c>
      <c r="E41" s="128" t="s">
        <v>3180</v>
      </c>
      <c r="F41" s="128" t="s">
        <v>3180</v>
      </c>
      <c r="G41" s="128" t="s">
        <v>3180</v>
      </c>
      <c r="H41" s="128" t="s">
        <v>3180</v>
      </c>
      <c r="I41" s="128" t="s">
        <v>3180</v>
      </c>
      <c r="J41" s="128" t="s">
        <v>3180</v>
      </c>
      <c r="K41" s="128" t="s">
        <v>3180</v>
      </c>
      <c r="L41" s="128" t="s">
        <v>3180</v>
      </c>
      <c r="M41" s="128" t="s">
        <v>3180</v>
      </c>
      <c r="N41" s="128" t="s">
        <v>3180</v>
      </c>
      <c r="O41" s="128" t="s">
        <v>3180</v>
      </c>
      <c r="P41" s="128" t="s">
        <v>3180</v>
      </c>
      <c r="Q41" s="128" t="s">
        <v>3180</v>
      </c>
      <c r="R41" s="128" t="s">
        <v>3180</v>
      </c>
    </row>
    <row r="42" spans="1:18">
      <c r="A42" s="83" t="s">
        <v>209</v>
      </c>
      <c r="B42" s="128" t="s">
        <v>3180</v>
      </c>
      <c r="C42" s="128" t="s">
        <v>3180</v>
      </c>
      <c r="D42" s="128" t="s">
        <v>3180</v>
      </c>
      <c r="E42" s="128" t="s">
        <v>3180</v>
      </c>
      <c r="F42" s="128" t="s">
        <v>3180</v>
      </c>
      <c r="G42" s="128" t="s">
        <v>3180</v>
      </c>
      <c r="H42" s="128" t="s">
        <v>3180</v>
      </c>
      <c r="I42" s="128" t="s">
        <v>3180</v>
      </c>
      <c r="J42" s="128" t="s">
        <v>3180</v>
      </c>
      <c r="K42" s="128" t="s">
        <v>3180</v>
      </c>
      <c r="L42" s="128" t="s">
        <v>3180</v>
      </c>
      <c r="M42" s="128" t="s">
        <v>3180</v>
      </c>
      <c r="N42" s="128" t="s">
        <v>3180</v>
      </c>
      <c r="O42" s="128" t="s">
        <v>3180</v>
      </c>
      <c r="P42" s="128" t="s">
        <v>3180</v>
      </c>
      <c r="Q42" s="128" t="s">
        <v>3180</v>
      </c>
      <c r="R42" s="128" t="s">
        <v>3180</v>
      </c>
    </row>
    <row r="43" spans="1:18">
      <c r="A43" s="83" t="s">
        <v>113</v>
      </c>
      <c r="B43" s="128" t="s">
        <v>3180</v>
      </c>
      <c r="C43" s="128" t="s">
        <v>3180</v>
      </c>
      <c r="D43" s="128" t="s">
        <v>3180</v>
      </c>
      <c r="E43" s="128" t="s">
        <v>3180</v>
      </c>
      <c r="F43" s="128" t="s">
        <v>3180</v>
      </c>
      <c r="G43" s="128" t="s">
        <v>3180</v>
      </c>
      <c r="H43" s="128" t="s">
        <v>3180</v>
      </c>
      <c r="I43" s="128" t="s">
        <v>3180</v>
      </c>
      <c r="J43" s="128" t="s">
        <v>3180</v>
      </c>
      <c r="K43" s="128" t="s">
        <v>3180</v>
      </c>
      <c r="L43" s="128" t="s">
        <v>3180</v>
      </c>
      <c r="M43" s="128" t="s">
        <v>3180</v>
      </c>
      <c r="N43" s="128" t="s">
        <v>3180</v>
      </c>
      <c r="O43" s="128" t="s">
        <v>3180</v>
      </c>
      <c r="P43" s="128" t="s">
        <v>3180</v>
      </c>
      <c r="Q43" s="128" t="s">
        <v>3180</v>
      </c>
      <c r="R43" s="128" t="s">
        <v>3180</v>
      </c>
    </row>
    <row r="44" spans="1:18">
      <c r="A44" s="83" t="s">
        <v>192</v>
      </c>
      <c r="B44" s="128" t="s">
        <v>3180</v>
      </c>
      <c r="C44" s="128" t="s">
        <v>3180</v>
      </c>
      <c r="D44" s="128" t="s">
        <v>3180</v>
      </c>
      <c r="E44" s="128" t="s">
        <v>3180</v>
      </c>
      <c r="F44" s="128" t="s">
        <v>3180</v>
      </c>
      <c r="G44" s="128" t="s">
        <v>3180</v>
      </c>
      <c r="H44" s="128" t="s">
        <v>3180</v>
      </c>
      <c r="I44" s="128" t="s">
        <v>3180</v>
      </c>
      <c r="J44" s="128" t="s">
        <v>3180</v>
      </c>
      <c r="K44" s="128" t="s">
        <v>3180</v>
      </c>
      <c r="L44" s="128" t="s">
        <v>3180</v>
      </c>
      <c r="M44" s="128" t="s">
        <v>3180</v>
      </c>
      <c r="N44" s="128" t="s">
        <v>3180</v>
      </c>
      <c r="O44" s="128" t="s">
        <v>3180</v>
      </c>
      <c r="P44" s="128" t="s">
        <v>3180</v>
      </c>
      <c r="Q44" s="128" t="s">
        <v>3180</v>
      </c>
      <c r="R44" s="128" t="s">
        <v>3180</v>
      </c>
    </row>
    <row r="45" spans="1:18">
      <c r="A45" s="83" t="s">
        <v>200</v>
      </c>
      <c r="B45" s="128" t="s">
        <v>3180</v>
      </c>
      <c r="C45" s="128" t="s">
        <v>3180</v>
      </c>
      <c r="D45" s="128" t="s">
        <v>3180</v>
      </c>
      <c r="E45" s="128" t="s">
        <v>3180</v>
      </c>
      <c r="F45" s="128" t="s">
        <v>3180</v>
      </c>
      <c r="G45" s="128" t="s">
        <v>3180</v>
      </c>
      <c r="H45" s="128" t="s">
        <v>3180</v>
      </c>
      <c r="I45" s="128" t="s">
        <v>3180</v>
      </c>
      <c r="J45" s="128" t="s">
        <v>3180</v>
      </c>
      <c r="K45" s="128" t="s">
        <v>3180</v>
      </c>
      <c r="L45" s="128" t="s">
        <v>3180</v>
      </c>
      <c r="M45" s="128" t="s">
        <v>3180</v>
      </c>
      <c r="N45" s="128" t="s">
        <v>3180</v>
      </c>
      <c r="O45" s="128" t="s">
        <v>3180</v>
      </c>
      <c r="P45" s="128" t="s">
        <v>3180</v>
      </c>
      <c r="Q45" s="128" t="s">
        <v>3180</v>
      </c>
      <c r="R45" s="128" t="s">
        <v>3180</v>
      </c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C1:XFD4 A5:XFD37 A38:E1048576 F39:F1048576 G38:AY1048576 BA38:XFD1048576 AZ38:AZ9999 AZ10001:AZ1048576" xr:uid="{00000000-0002-0000-0E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19.7109375" style="2" customWidth="1"/>
    <col min="3" max="3" width="13.140625" style="2" customWidth="1"/>
    <col min="4" max="4" width="13.85546875" style="2" customWidth="1"/>
    <col min="5" max="5" width="35.28515625" style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146</v>
      </c>
      <c r="B1" s="36" t="s" vm="1">
        <v>217</v>
      </c>
    </row>
    <row r="2" spans="1:27">
      <c r="A2" s="36" t="s">
        <v>145</v>
      </c>
      <c r="B2" s="36" t="s">
        <v>218</v>
      </c>
    </row>
    <row r="3" spans="1:27">
      <c r="A3" s="36" t="s">
        <v>147</v>
      </c>
      <c r="B3" s="36" t="s">
        <v>219</v>
      </c>
    </row>
    <row r="4" spans="1:27">
      <c r="A4" s="36" t="s">
        <v>148</v>
      </c>
      <c r="B4" s="36">
        <v>414</v>
      </c>
    </row>
    <row r="5" spans="1:27" ht="18.75">
      <c r="A5" s="142" t="s">
        <v>93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1:27" s="3" customFormat="1">
      <c r="A6" s="37" t="s">
        <v>117</v>
      </c>
      <c r="B6" s="38" t="s">
        <v>46</v>
      </c>
      <c r="C6" s="38" t="s">
        <v>119</v>
      </c>
      <c r="D6" s="38" t="s">
        <v>118</v>
      </c>
      <c r="E6" s="38" t="s">
        <v>67</v>
      </c>
      <c r="F6" s="38" t="s">
        <v>104</v>
      </c>
      <c r="G6" s="38" t="s">
        <v>194</v>
      </c>
      <c r="H6" s="38" t="s">
        <v>193</v>
      </c>
      <c r="I6" s="38" t="s">
        <v>112</v>
      </c>
      <c r="J6" s="38" t="s">
        <v>61</v>
      </c>
      <c r="K6" s="38" t="s">
        <v>149</v>
      </c>
      <c r="L6" s="40" t="s">
        <v>151</v>
      </c>
      <c r="AA6" s="1"/>
    </row>
    <row r="7" spans="1:27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12" t="s">
        <v>3180</v>
      </c>
      <c r="G7" s="26" t="s">
        <v>201</v>
      </c>
      <c r="H7" s="112" t="s">
        <v>3180</v>
      </c>
      <c r="I7" s="26" t="s">
        <v>197</v>
      </c>
      <c r="J7" s="26" t="s">
        <v>19</v>
      </c>
      <c r="K7" s="26" t="s">
        <v>19</v>
      </c>
      <c r="L7" s="27" t="s">
        <v>19</v>
      </c>
      <c r="AA7" s="1"/>
    </row>
    <row r="8" spans="1:27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AA8" s="1"/>
    </row>
    <row r="9" spans="1:27" s="4" customFormat="1" ht="20.25">
      <c r="A9" s="59" t="s">
        <v>29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114" t="s">
        <v>3180</v>
      </c>
      <c r="I9" s="61">
        <f>I10+I31</f>
        <v>3614.4614766759996</v>
      </c>
      <c r="J9" s="114" t="s">
        <v>3180</v>
      </c>
      <c r="K9" s="62">
        <f>IFERROR(I9/$I$9,0)</f>
        <v>1</v>
      </c>
      <c r="L9" s="62">
        <f>I9/'סכום נכסי הקרן'!$C$41</f>
        <v>1.8375182486633226E-3</v>
      </c>
      <c r="AA9" s="1"/>
    </row>
    <row r="10" spans="1:27">
      <c r="A10" s="68" t="s">
        <v>186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115" t="s">
        <v>3180</v>
      </c>
      <c r="I10" s="66">
        <f>SUM(I11:I29)</f>
        <v>1908.7916342509998</v>
      </c>
      <c r="J10" s="115" t="s">
        <v>3180</v>
      </c>
      <c r="K10" s="67">
        <f>IFERROR(I10/$I$9,0)</f>
        <v>0.52809848619728528</v>
      </c>
      <c r="L10" s="67">
        <f>I10/'סכום נכסי הקרן'!$C$41</f>
        <v>9.7039060547898749E-4</v>
      </c>
    </row>
    <row r="11" spans="1:27">
      <c r="A11" s="69" t="s">
        <v>1814</v>
      </c>
      <c r="B11" s="54">
        <v>9114</v>
      </c>
      <c r="C11" s="70" t="s">
        <v>27</v>
      </c>
      <c r="D11" s="54" t="s">
        <v>1815</v>
      </c>
      <c r="E11" s="70" t="s">
        <v>1038</v>
      </c>
      <c r="F11" s="70" t="s">
        <v>132</v>
      </c>
      <c r="G11" s="72">
        <v>2929.89</v>
      </c>
      <c r="H11" s="72">
        <v>782.57029999999997</v>
      </c>
      <c r="I11" s="72">
        <v>83.161490000000001</v>
      </c>
      <c r="J11" s="73">
        <v>3.5222001550836069E-4</v>
      </c>
      <c r="K11" s="73">
        <f>IFERROR(I11/$I$9,0)</f>
        <v>2.3007989028694411E-2</v>
      </c>
      <c r="L11" s="73">
        <f>I11/'סכום נכסי הקרן'!$C$41</f>
        <v>4.2277599705271494E-5</v>
      </c>
    </row>
    <row r="12" spans="1:27">
      <c r="A12" s="69" t="s">
        <v>1816</v>
      </c>
      <c r="B12" s="54">
        <v>8423</v>
      </c>
      <c r="C12" s="70" t="s">
        <v>27</v>
      </c>
      <c r="D12" s="54" t="s">
        <v>1817</v>
      </c>
      <c r="E12" s="70" t="s">
        <v>518</v>
      </c>
      <c r="F12" s="70" t="s">
        <v>132</v>
      </c>
      <c r="G12" s="72">
        <v>2398881.67</v>
      </c>
      <c r="H12" s="72">
        <v>0</v>
      </c>
      <c r="I12" s="72">
        <v>0</v>
      </c>
      <c r="J12" s="73">
        <v>4.8799614673190775E-4</v>
      </c>
      <c r="K12" s="73">
        <f t="shared" ref="K12:K25" si="0">IFERROR(I12/$I$9,0)</f>
        <v>0</v>
      </c>
      <c r="L12" s="73">
        <f>I12/'סכום נכסי הקרן'!$C$41</f>
        <v>0</v>
      </c>
    </row>
    <row r="13" spans="1:27">
      <c r="A13" s="69" t="s">
        <v>1818</v>
      </c>
      <c r="B13" s="54">
        <v>8460</v>
      </c>
      <c r="C13" s="70" t="s">
        <v>27</v>
      </c>
      <c r="D13" s="54" t="s">
        <v>1819</v>
      </c>
      <c r="E13" s="70" t="s">
        <v>1038</v>
      </c>
      <c r="F13" s="70" t="s">
        <v>132</v>
      </c>
      <c r="G13" s="72">
        <v>10874.79</v>
      </c>
      <c r="H13" s="72">
        <v>276.87139999999999</v>
      </c>
      <c r="I13" s="72">
        <v>109.206</v>
      </c>
      <c r="J13" s="73">
        <v>9.5127837706168218E-4</v>
      </c>
      <c r="K13" s="73">
        <f t="shared" si="0"/>
        <v>3.0213629528133779E-2</v>
      </c>
      <c r="L13" s="73">
        <f>I13/'סכום נכסי הקרן'!$C$41</f>
        <v>5.5518095616298834E-5</v>
      </c>
    </row>
    <row r="14" spans="1:27">
      <c r="A14" s="69" t="s">
        <v>1820</v>
      </c>
      <c r="B14" s="54">
        <v>8525</v>
      </c>
      <c r="C14" s="70" t="s">
        <v>27</v>
      </c>
      <c r="D14" s="54" t="s">
        <v>1821</v>
      </c>
      <c r="E14" s="70" t="s">
        <v>1038</v>
      </c>
      <c r="F14" s="70" t="s">
        <v>132</v>
      </c>
      <c r="G14" s="72">
        <v>4204.0600000000004</v>
      </c>
      <c r="H14" s="72">
        <v>580.07950000000005</v>
      </c>
      <c r="I14" s="72">
        <v>88.451250000000002</v>
      </c>
      <c r="J14" s="73">
        <v>4.1954203624567526E-4</v>
      </c>
      <c r="K14" s="73">
        <f t="shared" si="0"/>
        <v>2.4471487819353724E-2</v>
      </c>
      <c r="L14" s="73">
        <f>I14/'סכום נכסי הקרן'!$C$41</f>
        <v>4.4966805440004686E-5</v>
      </c>
    </row>
    <row r="15" spans="1:27">
      <c r="A15" s="69" t="s">
        <v>1822</v>
      </c>
      <c r="B15" s="54">
        <v>9326</v>
      </c>
      <c r="C15" s="70" t="s">
        <v>27</v>
      </c>
      <c r="D15" s="54" t="s">
        <v>1823</v>
      </c>
      <c r="E15" s="70" t="s">
        <v>1202</v>
      </c>
      <c r="F15" s="70" t="s">
        <v>132</v>
      </c>
      <c r="G15" s="72">
        <v>9805.7726259999999</v>
      </c>
      <c r="H15" s="72">
        <v>100</v>
      </c>
      <c r="I15" s="72">
        <v>35.565537313</v>
      </c>
      <c r="J15" s="73">
        <v>4.9028863129999999E-6</v>
      </c>
      <c r="K15" s="73">
        <f t="shared" si="0"/>
        <v>9.8397887327069979E-3</v>
      </c>
      <c r="L15" s="73">
        <f>I15/'סכום נכסי הקרן'!$C$41</f>
        <v>1.808079135934086E-5</v>
      </c>
    </row>
    <row r="16" spans="1:27">
      <c r="A16" s="69" t="s">
        <v>1824</v>
      </c>
      <c r="B16" s="54">
        <v>9398</v>
      </c>
      <c r="C16" s="70" t="s">
        <v>27</v>
      </c>
      <c r="D16" s="54" t="s">
        <v>1825</v>
      </c>
      <c r="E16" s="70" t="s">
        <v>1202</v>
      </c>
      <c r="F16" s="70" t="s">
        <v>132</v>
      </c>
      <c r="G16" s="72">
        <v>9805.7726259999999</v>
      </c>
      <c r="H16" s="72">
        <v>100</v>
      </c>
      <c r="I16" s="72">
        <v>35.565537313</v>
      </c>
      <c r="J16" s="73">
        <v>4.9028863129999999E-6</v>
      </c>
      <c r="K16" s="73">
        <f t="shared" si="0"/>
        <v>9.8397887327069979E-3</v>
      </c>
      <c r="L16" s="73">
        <f>I16/'סכום נכסי הקרן'!$C$41</f>
        <v>1.808079135934086E-5</v>
      </c>
    </row>
    <row r="17" spans="1:12">
      <c r="A17" s="69" t="s">
        <v>1826</v>
      </c>
      <c r="B17" s="54">
        <v>9113</v>
      </c>
      <c r="C17" s="70" t="s">
        <v>27</v>
      </c>
      <c r="D17" s="54" t="s">
        <v>1827</v>
      </c>
      <c r="E17" s="70" t="s">
        <v>3061</v>
      </c>
      <c r="F17" s="70" t="s">
        <v>133</v>
      </c>
      <c r="G17" s="72">
        <v>13046.274079999997</v>
      </c>
      <c r="H17" s="72">
        <v>2251.7957999999999</v>
      </c>
      <c r="I17" s="72">
        <v>293.77545181300002</v>
      </c>
      <c r="J17" s="73">
        <v>5.2044423989155834E-4</v>
      </c>
      <c r="K17" s="73">
        <f t="shared" si="0"/>
        <v>8.1277793029120193E-2</v>
      </c>
      <c r="L17" s="73">
        <f>I17/'סכום נכסי הקרן'!$C$41</f>
        <v>1.4934942790208893E-4</v>
      </c>
    </row>
    <row r="18" spans="1:12">
      <c r="A18" s="69" t="s">
        <v>1828</v>
      </c>
      <c r="B18" s="54">
        <v>9266</v>
      </c>
      <c r="C18" s="70" t="s">
        <v>27</v>
      </c>
      <c r="D18" s="54" t="s">
        <v>1827</v>
      </c>
      <c r="E18" s="70" t="s">
        <v>3061</v>
      </c>
      <c r="F18" s="70" t="s">
        <v>133</v>
      </c>
      <c r="G18" s="72">
        <v>332359.80072</v>
      </c>
      <c r="H18" s="72">
        <v>94.647599999999997</v>
      </c>
      <c r="I18" s="72">
        <v>314.57057474499999</v>
      </c>
      <c r="J18" s="73">
        <v>6.3426225201227099E-4</v>
      </c>
      <c r="K18" s="73">
        <f t="shared" si="0"/>
        <v>8.7031104571154927E-2</v>
      </c>
      <c r="L18" s="73">
        <f>I18/'סכום נכסי הקרן'!$C$41</f>
        <v>1.599212428508231E-4</v>
      </c>
    </row>
    <row r="19" spans="1:12">
      <c r="A19" s="69" t="s">
        <v>1829</v>
      </c>
      <c r="B19" s="54">
        <v>9152</v>
      </c>
      <c r="C19" s="70" t="s">
        <v>27</v>
      </c>
      <c r="D19" s="54" t="s">
        <v>1830</v>
      </c>
      <c r="E19" s="70" t="s">
        <v>1202</v>
      </c>
      <c r="F19" s="70" t="s">
        <v>132</v>
      </c>
      <c r="G19" s="72">
        <v>9805.7726259999999</v>
      </c>
      <c r="H19" s="72">
        <v>100</v>
      </c>
      <c r="I19" s="72">
        <v>35.565537313</v>
      </c>
      <c r="J19" s="73">
        <v>4.9028863129999999E-6</v>
      </c>
      <c r="K19" s="73">
        <f t="shared" si="0"/>
        <v>9.8397887327069979E-3</v>
      </c>
      <c r="L19" s="73">
        <f>I19/'סכום נכסי הקרן'!$C$41</f>
        <v>1.808079135934086E-5</v>
      </c>
    </row>
    <row r="20" spans="1:12">
      <c r="A20" s="69" t="s">
        <v>1831</v>
      </c>
      <c r="B20" s="54">
        <v>9262</v>
      </c>
      <c r="C20" s="70" t="s">
        <v>27</v>
      </c>
      <c r="D20" s="54" t="s">
        <v>1832</v>
      </c>
      <c r="E20" s="70" t="s">
        <v>1202</v>
      </c>
      <c r="F20" s="70" t="s">
        <v>132</v>
      </c>
      <c r="G20" s="72">
        <v>9805.7726259999999</v>
      </c>
      <c r="H20" s="72">
        <v>100</v>
      </c>
      <c r="I20" s="72">
        <v>35.565537313</v>
      </c>
      <c r="J20" s="73">
        <v>4.9028863129999999E-6</v>
      </c>
      <c r="K20" s="73">
        <f t="shared" si="0"/>
        <v>9.8397887327069979E-3</v>
      </c>
      <c r="L20" s="73">
        <f>I20/'סכום נכסי הקרן'!$C$41</f>
        <v>1.808079135934086E-5</v>
      </c>
    </row>
    <row r="21" spans="1:12">
      <c r="A21" s="69" t="s">
        <v>1833</v>
      </c>
      <c r="B21" s="54">
        <v>8838</v>
      </c>
      <c r="C21" s="70" t="s">
        <v>27</v>
      </c>
      <c r="D21" s="54" t="s">
        <v>1834</v>
      </c>
      <c r="E21" s="70" t="s">
        <v>406</v>
      </c>
      <c r="F21" s="70" t="s">
        <v>132</v>
      </c>
      <c r="G21" s="72">
        <v>7027.616876000001</v>
      </c>
      <c r="H21" s="72">
        <v>1196.0574999999999</v>
      </c>
      <c r="I21" s="72">
        <v>304.86508676699998</v>
      </c>
      <c r="J21" s="73">
        <v>2.977950391003935E-4</v>
      </c>
      <c r="K21" s="73">
        <f t="shared" si="0"/>
        <v>8.434592227204088E-2</v>
      </c>
      <c r="L21" s="73">
        <f>I21/'סכום נכסי הקרן'!$C$41</f>
        <v>1.5498717137521329E-4</v>
      </c>
    </row>
    <row r="22" spans="1:12">
      <c r="A22" s="69" t="s">
        <v>1835</v>
      </c>
      <c r="B22" s="54" t="s">
        <v>1836</v>
      </c>
      <c r="C22" s="70" t="s">
        <v>27</v>
      </c>
      <c r="D22" s="54" t="s">
        <v>1837</v>
      </c>
      <c r="E22" s="70" t="s">
        <v>884</v>
      </c>
      <c r="F22" s="70" t="s">
        <v>133</v>
      </c>
      <c r="G22" s="72">
        <v>211628</v>
      </c>
      <c r="H22" s="72">
        <v>9.9999999999999995E-7</v>
      </c>
      <c r="I22" s="72">
        <v>2.0999999999999998E-4</v>
      </c>
      <c r="J22" s="73">
        <v>3.6679365080489952E-4</v>
      </c>
      <c r="K22" s="73">
        <f t="shared" si="0"/>
        <v>5.8099941403476847E-8</v>
      </c>
      <c r="L22" s="73">
        <f>I22/'סכום נכסי הקרן'!$C$41</f>
        <v>1.0675970257515845E-10</v>
      </c>
    </row>
    <row r="23" spans="1:12">
      <c r="A23" s="69" t="s">
        <v>1838</v>
      </c>
      <c r="B23" s="54">
        <v>8726</v>
      </c>
      <c r="C23" s="70" t="s">
        <v>27</v>
      </c>
      <c r="D23" s="54" t="s">
        <v>1839</v>
      </c>
      <c r="E23" s="70" t="s">
        <v>3064</v>
      </c>
      <c r="F23" s="70" t="s">
        <v>132</v>
      </c>
      <c r="G23" s="72">
        <v>14586.34</v>
      </c>
      <c r="H23" s="72">
        <v>371.23939999999999</v>
      </c>
      <c r="I23" s="72">
        <v>196.40292000000002</v>
      </c>
      <c r="J23" s="73">
        <v>4.8784003934094394E-6</v>
      </c>
      <c r="K23" s="73">
        <f t="shared" si="0"/>
        <v>5.4338086397484539E-2</v>
      </c>
      <c r="L23" s="73">
        <f>I23/'סכום נכסי הקרן'!$C$41</f>
        <v>9.9847225352822104E-5</v>
      </c>
    </row>
    <row r="24" spans="1:12">
      <c r="A24" s="69" t="s">
        <v>1840</v>
      </c>
      <c r="B24" s="54">
        <v>8603</v>
      </c>
      <c r="C24" s="70" t="s">
        <v>27</v>
      </c>
      <c r="D24" s="54" t="s">
        <v>1841</v>
      </c>
      <c r="E24" s="70" t="s">
        <v>1038</v>
      </c>
      <c r="F24" s="70" t="s">
        <v>132</v>
      </c>
      <c r="G24" s="72">
        <v>65.31</v>
      </c>
      <c r="H24" s="72">
        <v>0</v>
      </c>
      <c r="I24" s="72">
        <v>0</v>
      </c>
      <c r="J24" s="73">
        <v>8.1375278337467312E-4</v>
      </c>
      <c r="K24" s="73">
        <f t="shared" si="0"/>
        <v>0</v>
      </c>
      <c r="L24" s="73">
        <f>I24/'סכום נכסי הקרן'!$C$41</f>
        <v>0</v>
      </c>
    </row>
    <row r="25" spans="1:12">
      <c r="A25" s="69" t="s">
        <v>1842</v>
      </c>
      <c r="B25" s="54">
        <v>9151</v>
      </c>
      <c r="C25" s="70" t="s">
        <v>27</v>
      </c>
      <c r="D25" s="54" t="s">
        <v>1843</v>
      </c>
      <c r="E25" s="70" t="s">
        <v>3065</v>
      </c>
      <c r="F25" s="70" t="s">
        <v>132</v>
      </c>
      <c r="G25" s="72">
        <v>39027</v>
      </c>
      <c r="H25" s="72">
        <v>101.625</v>
      </c>
      <c r="I25" s="72">
        <v>143.85114000000002</v>
      </c>
      <c r="J25" s="73">
        <v>4.8783749999999997E-6</v>
      </c>
      <c r="K25" s="73">
        <f t="shared" si="0"/>
        <v>3.9798775261063554E-2</v>
      </c>
      <c r="L25" s="73">
        <f>I25/'סכום נכסי הקרן'!$C$41</f>
        <v>7.313097581665468E-5</v>
      </c>
    </row>
    <row r="26" spans="1:12">
      <c r="A26" s="69" t="s">
        <v>1844</v>
      </c>
      <c r="B26" s="54">
        <v>8824</v>
      </c>
      <c r="C26" s="70" t="s">
        <v>27</v>
      </c>
      <c r="D26" s="54" t="s">
        <v>1845</v>
      </c>
      <c r="E26" s="70" t="s">
        <v>1202</v>
      </c>
      <c r="F26" s="70" t="s">
        <v>133</v>
      </c>
      <c r="G26" s="72">
        <v>980.68166700000006</v>
      </c>
      <c r="H26" s="72">
        <v>3904.375</v>
      </c>
      <c r="I26" s="72">
        <v>38.289489862000003</v>
      </c>
      <c r="J26" s="73">
        <v>1.1768178780109408E-3</v>
      </c>
      <c r="K26" s="73">
        <f>IFERROR(I26/$I$9,0)</f>
        <v>1.0593414844529626E-2</v>
      </c>
      <c r="L26" s="73">
        <f>I26/'סכום נכסי הקרן'!$C$41</f>
        <v>1.9465593092484122E-5</v>
      </c>
    </row>
    <row r="27" spans="1:12">
      <c r="A27" s="69" t="s">
        <v>1846</v>
      </c>
      <c r="B27" s="54">
        <v>5992</v>
      </c>
      <c r="C27" s="70" t="s">
        <v>27</v>
      </c>
      <c r="D27" s="54" t="s">
        <v>1780</v>
      </c>
      <c r="E27" s="70" t="s">
        <v>493</v>
      </c>
      <c r="F27" s="70" t="s">
        <v>133</v>
      </c>
      <c r="G27" s="72">
        <v>7130</v>
      </c>
      <c r="H27" s="72">
        <v>9.9999999999999995E-7</v>
      </c>
      <c r="I27" s="72">
        <v>1.0000000000000001E-5</v>
      </c>
      <c r="J27" s="73">
        <v>2.6117216117216117E-4</v>
      </c>
      <c r="K27" s="73">
        <f>IFERROR(I27/$I$9,0)</f>
        <v>2.7666638763560411E-9</v>
      </c>
      <c r="L27" s="73">
        <f>I27/'סכום נכסי הקרן'!$C$41</f>
        <v>5.0837953607218314E-12</v>
      </c>
    </row>
    <row r="28" spans="1:12">
      <c r="A28" s="69" t="s">
        <v>1847</v>
      </c>
      <c r="B28" s="54">
        <v>9527</v>
      </c>
      <c r="C28" s="70" t="s">
        <v>27</v>
      </c>
      <c r="D28" s="54" t="s">
        <v>1848</v>
      </c>
      <c r="E28" s="70" t="s">
        <v>607</v>
      </c>
      <c r="F28" s="70" t="s">
        <v>133</v>
      </c>
      <c r="G28" s="72">
        <v>120336.251903</v>
      </c>
      <c r="H28" s="72">
        <v>100</v>
      </c>
      <c r="I28" s="72">
        <v>120.33625190299999</v>
      </c>
      <c r="J28" s="73">
        <v>1.0344695337450897E-3</v>
      </c>
      <c r="K28" s="73">
        <f>IFERROR(I28/$I$9,0)</f>
        <v>3.3292996115611095E-2</v>
      </c>
      <c r="L28" s="73">
        <f>I28/'סכום נכסי הקרן'!$C$41</f>
        <v>6.1176487915112499E-5</v>
      </c>
    </row>
    <row r="29" spans="1:12">
      <c r="A29" s="69" t="s">
        <v>1849</v>
      </c>
      <c r="B29" s="54">
        <v>9552</v>
      </c>
      <c r="C29" s="70" t="s">
        <v>27</v>
      </c>
      <c r="D29" s="54" t="s">
        <v>1848</v>
      </c>
      <c r="E29" s="70" t="s">
        <v>607</v>
      </c>
      <c r="F29" s="70" t="s">
        <v>133</v>
      </c>
      <c r="G29" s="72">
        <v>73619.609909000006</v>
      </c>
      <c r="H29" s="72">
        <v>100</v>
      </c>
      <c r="I29" s="72">
        <v>73.619609909000005</v>
      </c>
      <c r="J29" s="73">
        <v>1.9499247999384963E-4</v>
      </c>
      <c r="K29" s="73">
        <f>IFERROR(I29/$I$9,0)</f>
        <v>2.0368071532665354E-2</v>
      </c>
      <c r="L29" s="73">
        <f>I29/'סכום נכסי הקרן'!$C$41</f>
        <v>3.7426703131352516E-5</v>
      </c>
    </row>
    <row r="30" spans="1:12">
      <c r="A30" s="117" t="s">
        <v>3180</v>
      </c>
      <c r="B30" s="116" t="s">
        <v>3180</v>
      </c>
      <c r="C30" s="116" t="s">
        <v>3180</v>
      </c>
      <c r="D30" s="116" t="s">
        <v>3180</v>
      </c>
      <c r="E30" s="116" t="s">
        <v>3180</v>
      </c>
      <c r="F30" s="116" t="s">
        <v>3180</v>
      </c>
      <c r="G30" s="116" t="s">
        <v>3180</v>
      </c>
      <c r="H30" s="116" t="s">
        <v>3180</v>
      </c>
      <c r="I30" s="116" t="s">
        <v>3180</v>
      </c>
      <c r="J30" s="116" t="s">
        <v>3180</v>
      </c>
      <c r="K30" s="116" t="s">
        <v>3180</v>
      </c>
      <c r="L30" s="116" t="s">
        <v>3180</v>
      </c>
    </row>
    <row r="31" spans="1:12">
      <c r="A31" s="63" t="s">
        <v>185</v>
      </c>
      <c r="B31" s="115" t="s">
        <v>3180</v>
      </c>
      <c r="C31" s="115" t="s">
        <v>3180</v>
      </c>
      <c r="D31" s="115" t="s">
        <v>3180</v>
      </c>
      <c r="E31" s="115" t="s">
        <v>3180</v>
      </c>
      <c r="F31" s="115" t="s">
        <v>3180</v>
      </c>
      <c r="G31" s="115" t="s">
        <v>3180</v>
      </c>
      <c r="H31" s="115" t="s">
        <v>3180</v>
      </c>
      <c r="I31" s="66">
        <v>1705.6698424250001</v>
      </c>
      <c r="J31" s="115" t="s">
        <v>3180</v>
      </c>
      <c r="K31" s="67">
        <f t="shared" ref="K31:K39" si="1">IFERROR(I31/$I$9,0)</f>
        <v>0.47190151380271478</v>
      </c>
      <c r="L31" s="67">
        <f>I31/'סכום נכסי הקרן'!$C$41</f>
        <v>8.671276431843352E-4</v>
      </c>
    </row>
    <row r="32" spans="1:12">
      <c r="A32" s="68" t="s">
        <v>65</v>
      </c>
      <c r="B32" s="115" t="s">
        <v>3180</v>
      </c>
      <c r="C32" s="115" t="s">
        <v>3180</v>
      </c>
      <c r="D32" s="115" t="s">
        <v>3180</v>
      </c>
      <c r="E32" s="115" t="s">
        <v>3180</v>
      </c>
      <c r="F32" s="115" t="s">
        <v>3180</v>
      </c>
      <c r="G32" s="115" t="s">
        <v>3180</v>
      </c>
      <c r="H32" s="115" t="s">
        <v>3180</v>
      </c>
      <c r="I32" s="66">
        <v>1705.6698424250001</v>
      </c>
      <c r="J32" s="115" t="s">
        <v>3180</v>
      </c>
      <c r="K32" s="67">
        <f t="shared" si="1"/>
        <v>0.47190151380271478</v>
      </c>
      <c r="L32" s="67">
        <f>I32/'סכום נכסי הקרן'!$C$41</f>
        <v>8.671276431843352E-4</v>
      </c>
    </row>
    <row r="33" spans="1:12">
      <c r="A33" s="69" t="s">
        <v>1851</v>
      </c>
      <c r="B33" s="54">
        <v>9116</v>
      </c>
      <c r="C33" s="70" t="s">
        <v>27</v>
      </c>
      <c r="D33" s="116" t="s">
        <v>3180</v>
      </c>
      <c r="E33" s="70" t="s">
        <v>3066</v>
      </c>
      <c r="F33" s="70" t="s">
        <v>134</v>
      </c>
      <c r="G33" s="72">
        <v>105492.349544</v>
      </c>
      <c r="H33" s="72">
        <v>90.532200000000003</v>
      </c>
      <c r="I33" s="72">
        <v>383.12603224700001</v>
      </c>
      <c r="J33" s="73">
        <v>1.4065476762421664E-3</v>
      </c>
      <c r="K33" s="73">
        <f t="shared" si="1"/>
        <v>0.10599809535093944</v>
      </c>
      <c r="L33" s="73">
        <f>I33/'סכום נכסי הקרן'!$C$41</f>
        <v>1.9477343453090613E-4</v>
      </c>
    </row>
    <row r="34" spans="1:12">
      <c r="A34" s="69" t="s">
        <v>1852</v>
      </c>
      <c r="B34" s="54">
        <v>9291</v>
      </c>
      <c r="C34" s="70" t="s">
        <v>27</v>
      </c>
      <c r="D34" s="116" t="s">
        <v>3180</v>
      </c>
      <c r="E34" s="70" t="s">
        <v>3066</v>
      </c>
      <c r="F34" s="70" t="s">
        <v>134</v>
      </c>
      <c r="G34" s="72">
        <v>38397.390282</v>
      </c>
      <c r="H34" s="72">
        <v>65.203800000000001</v>
      </c>
      <c r="I34" s="72">
        <v>100.43665410600002</v>
      </c>
      <c r="J34" s="73">
        <v>1.4081759306258457E-3</v>
      </c>
      <c r="K34" s="73">
        <f t="shared" si="1"/>
        <v>2.7787446277713686E-2</v>
      </c>
      <c r="L34" s="73">
        <f>I34/'סכום נכסי הקרן'!$C$41</f>
        <v>5.1059939619050616E-5</v>
      </c>
    </row>
    <row r="35" spans="1:12">
      <c r="A35" s="69" t="s">
        <v>1853</v>
      </c>
      <c r="B35" s="54">
        <v>9300</v>
      </c>
      <c r="C35" s="70" t="s">
        <v>27</v>
      </c>
      <c r="D35" s="116" t="s">
        <v>3180</v>
      </c>
      <c r="E35" s="70" t="s">
        <v>3066</v>
      </c>
      <c r="F35" s="70" t="s">
        <v>134</v>
      </c>
      <c r="G35" s="72">
        <v>18077.319632999999</v>
      </c>
      <c r="H35" s="72">
        <v>107.37439999999999</v>
      </c>
      <c r="I35" s="72">
        <v>77.866814808000001</v>
      </c>
      <c r="J35" s="73">
        <v>1.4065510898828315E-3</v>
      </c>
      <c r="K35" s="73">
        <f t="shared" si="1"/>
        <v>2.1543130369619922E-2</v>
      </c>
      <c r="L35" s="73">
        <f>I35/'סכום נכסי הקרן'!$C$41</f>
        <v>3.9585895187509638E-5</v>
      </c>
    </row>
    <row r="36" spans="1:12">
      <c r="A36" s="69" t="s">
        <v>1854</v>
      </c>
      <c r="B36" s="54">
        <v>9720</v>
      </c>
      <c r="C36" s="70" t="s">
        <v>27</v>
      </c>
      <c r="D36" s="116" t="s">
        <v>3180</v>
      </c>
      <c r="E36" s="70" t="s">
        <v>2925</v>
      </c>
      <c r="F36" s="70" t="s">
        <v>132</v>
      </c>
      <c r="G36" s="72">
        <v>616.54143199999999</v>
      </c>
      <c r="H36" s="72">
        <v>100.6147</v>
      </c>
      <c r="I36" s="72">
        <v>2.2499412639999998</v>
      </c>
      <c r="J36" s="73">
        <v>1.7263160102905264E-4</v>
      </c>
      <c r="K36" s="73">
        <f t="shared" si="1"/>
        <v>6.2248312190316493E-4</v>
      </c>
      <c r="L36" s="73">
        <f>I36/'סכום נכסי הקרן'!$C$41</f>
        <v>1.1438240959819812E-6</v>
      </c>
    </row>
    <row r="37" spans="1:12">
      <c r="A37" s="69" t="s">
        <v>1855</v>
      </c>
      <c r="B37" s="54">
        <v>8255</v>
      </c>
      <c r="C37" s="70" t="s">
        <v>27</v>
      </c>
      <c r="D37" s="116" t="s">
        <v>3180</v>
      </c>
      <c r="E37" s="70" t="s">
        <v>2925</v>
      </c>
      <c r="F37" s="70" t="s">
        <v>132</v>
      </c>
      <c r="G37" s="72">
        <v>55780.68</v>
      </c>
      <c r="H37" s="72">
        <v>89.879499999999993</v>
      </c>
      <c r="I37" s="72">
        <v>181.84109000000001</v>
      </c>
      <c r="J37" s="73">
        <v>5.5837599564731495E-5</v>
      </c>
      <c r="K37" s="73">
        <f t="shared" si="1"/>
        <v>5.0309317494020768E-2</v>
      </c>
      <c r="L37" s="73">
        <f>I37/'סכום נכסי הקרן'!$C$41</f>
        <v>9.2444288973060105E-5</v>
      </c>
    </row>
    <row r="38" spans="1:12">
      <c r="A38" s="69" t="s">
        <v>1856</v>
      </c>
      <c r="B38" s="54">
        <v>8773</v>
      </c>
      <c r="C38" s="70" t="s">
        <v>27</v>
      </c>
      <c r="D38" s="116" t="s">
        <v>3180</v>
      </c>
      <c r="E38" s="70" t="s">
        <v>1857</v>
      </c>
      <c r="F38" s="70" t="s">
        <v>132</v>
      </c>
      <c r="G38" s="72">
        <v>4250.5600000000004</v>
      </c>
      <c r="H38" s="72">
        <v>2472.2510000000002</v>
      </c>
      <c r="I38" s="72">
        <v>381.14152000000001</v>
      </c>
      <c r="J38" s="73">
        <v>2.105682248751405E-6</v>
      </c>
      <c r="K38" s="73">
        <f t="shared" si="1"/>
        <v>0.10544904751634335</v>
      </c>
      <c r="L38" s="73">
        <f>I38/'סכום נכסי הקרן'!$C$41</f>
        <v>1.9376454911544671E-4</v>
      </c>
    </row>
    <row r="39" spans="1:12">
      <c r="A39" s="69" t="s">
        <v>1858</v>
      </c>
      <c r="B39" s="54">
        <v>8432</v>
      </c>
      <c r="C39" s="70" t="s">
        <v>27</v>
      </c>
      <c r="D39" s="116" t="s">
        <v>3180</v>
      </c>
      <c r="E39" s="70" t="s">
        <v>3059</v>
      </c>
      <c r="F39" s="70" t="s">
        <v>132</v>
      </c>
      <c r="G39" s="72">
        <v>4329</v>
      </c>
      <c r="H39" s="72">
        <v>3687.6464000000001</v>
      </c>
      <c r="I39" s="72">
        <v>579.00779</v>
      </c>
      <c r="J39" s="73">
        <v>1.0561188497221608E-4</v>
      </c>
      <c r="K39" s="73">
        <f t="shared" si="1"/>
        <v>0.16019199367217443</v>
      </c>
      <c r="L39" s="73">
        <f>I39/'סכום נכסי הקרן'!$C$41</f>
        <v>2.9435571166238006E-4</v>
      </c>
    </row>
    <row r="40" spans="1:12">
      <c r="A40" s="127" t="s">
        <v>3180</v>
      </c>
      <c r="B40" s="128" t="s">
        <v>3180</v>
      </c>
      <c r="C40" s="128" t="s">
        <v>3180</v>
      </c>
      <c r="D40" s="128" t="s">
        <v>3180</v>
      </c>
      <c r="E40" s="128" t="s">
        <v>3180</v>
      </c>
      <c r="F40" s="128" t="s">
        <v>3180</v>
      </c>
      <c r="G40" s="128" t="s">
        <v>3180</v>
      </c>
      <c r="H40" s="128" t="s">
        <v>3180</v>
      </c>
      <c r="I40" s="128" t="s">
        <v>3180</v>
      </c>
      <c r="J40" s="128" t="s">
        <v>3180</v>
      </c>
      <c r="K40" s="128" t="s">
        <v>3180</v>
      </c>
      <c r="L40" s="128" t="s">
        <v>3180</v>
      </c>
    </row>
    <row r="41" spans="1:12">
      <c r="A41" s="127" t="s">
        <v>3180</v>
      </c>
      <c r="B41" s="128" t="s">
        <v>3180</v>
      </c>
      <c r="C41" s="128" t="s">
        <v>3180</v>
      </c>
      <c r="D41" s="128" t="s">
        <v>3180</v>
      </c>
      <c r="E41" s="128" t="s">
        <v>3180</v>
      </c>
      <c r="F41" s="128" t="s">
        <v>3180</v>
      </c>
      <c r="G41" s="128" t="s">
        <v>3180</v>
      </c>
      <c r="H41" s="128" t="s">
        <v>3180</v>
      </c>
      <c r="I41" s="128" t="s">
        <v>3180</v>
      </c>
      <c r="J41" s="128" t="s">
        <v>3180</v>
      </c>
      <c r="K41" s="128" t="s">
        <v>3180</v>
      </c>
      <c r="L41" s="128" t="s">
        <v>3180</v>
      </c>
    </row>
    <row r="42" spans="1:12">
      <c r="A42" s="127" t="s">
        <v>3180</v>
      </c>
      <c r="B42" s="128" t="s">
        <v>3180</v>
      </c>
      <c r="C42" s="128" t="s">
        <v>3180</v>
      </c>
      <c r="D42" s="128" t="s">
        <v>3180</v>
      </c>
      <c r="E42" s="128" t="s">
        <v>3180</v>
      </c>
      <c r="F42" s="128" t="s">
        <v>3180</v>
      </c>
      <c r="G42" s="128" t="s">
        <v>3180</v>
      </c>
      <c r="H42" s="128" t="s">
        <v>3180</v>
      </c>
      <c r="I42" s="128" t="s">
        <v>3180</v>
      </c>
      <c r="J42" s="128" t="s">
        <v>3180</v>
      </c>
      <c r="K42" s="128" t="s">
        <v>3180</v>
      </c>
      <c r="L42" s="128" t="s">
        <v>3180</v>
      </c>
    </row>
    <row r="43" spans="1:12">
      <c r="A43" s="83" t="s">
        <v>209</v>
      </c>
      <c r="B43" s="128" t="s">
        <v>3180</v>
      </c>
      <c r="C43" s="128" t="s">
        <v>3180</v>
      </c>
      <c r="D43" s="128" t="s">
        <v>3180</v>
      </c>
      <c r="E43" s="128" t="s">
        <v>3180</v>
      </c>
      <c r="F43" s="128" t="s">
        <v>3180</v>
      </c>
      <c r="G43" s="128" t="s">
        <v>3180</v>
      </c>
      <c r="H43" s="128" t="s">
        <v>3180</v>
      </c>
      <c r="I43" s="128" t="s">
        <v>3180</v>
      </c>
      <c r="J43" s="128" t="s">
        <v>3180</v>
      </c>
      <c r="K43" s="128" t="s">
        <v>3180</v>
      </c>
      <c r="L43" s="128" t="s">
        <v>3180</v>
      </c>
    </row>
    <row r="44" spans="1:12">
      <c r="A44" s="83" t="s">
        <v>113</v>
      </c>
      <c r="B44" s="128" t="s">
        <v>3180</v>
      </c>
      <c r="C44" s="128" t="s">
        <v>3180</v>
      </c>
      <c r="D44" s="128" t="s">
        <v>3180</v>
      </c>
      <c r="E44" s="128" t="s">
        <v>3180</v>
      </c>
      <c r="F44" s="128" t="s">
        <v>3180</v>
      </c>
      <c r="G44" s="128" t="s">
        <v>3180</v>
      </c>
      <c r="H44" s="128" t="s">
        <v>3180</v>
      </c>
      <c r="I44" s="128" t="s">
        <v>3180</v>
      </c>
      <c r="J44" s="128" t="s">
        <v>3180</v>
      </c>
      <c r="K44" s="128" t="s">
        <v>3180</v>
      </c>
      <c r="L44" s="128" t="s">
        <v>3180</v>
      </c>
    </row>
    <row r="45" spans="1:12">
      <c r="A45" s="83" t="s">
        <v>192</v>
      </c>
      <c r="B45" s="128" t="s">
        <v>3180</v>
      </c>
      <c r="C45" s="128" t="s">
        <v>3180</v>
      </c>
      <c r="D45" s="128" t="s">
        <v>3180</v>
      </c>
      <c r="E45" s="128" t="s">
        <v>3180</v>
      </c>
      <c r="F45" s="128" t="s">
        <v>3180</v>
      </c>
      <c r="G45" s="128" t="s">
        <v>3180</v>
      </c>
      <c r="H45" s="128" t="s">
        <v>3180</v>
      </c>
      <c r="I45" s="128" t="s">
        <v>3180</v>
      </c>
      <c r="J45" s="128" t="s">
        <v>3180</v>
      </c>
      <c r="K45" s="128" t="s">
        <v>3180</v>
      </c>
      <c r="L45" s="128" t="s">
        <v>3180</v>
      </c>
    </row>
    <row r="46" spans="1:12">
      <c r="A46" s="83" t="s">
        <v>200</v>
      </c>
      <c r="B46" s="128" t="s">
        <v>3180</v>
      </c>
      <c r="C46" s="128" t="s">
        <v>3180</v>
      </c>
      <c r="D46" s="128" t="s">
        <v>3180</v>
      </c>
      <c r="E46" s="128" t="s">
        <v>3180</v>
      </c>
      <c r="F46" s="128" t="s">
        <v>3180</v>
      </c>
      <c r="G46" s="128" t="s">
        <v>3180</v>
      </c>
      <c r="H46" s="128" t="s">
        <v>3180</v>
      </c>
      <c r="I46" s="128" t="s">
        <v>3180</v>
      </c>
      <c r="J46" s="128" t="s">
        <v>3180</v>
      </c>
      <c r="K46" s="128" t="s">
        <v>3180</v>
      </c>
      <c r="L46" s="128" t="s">
        <v>3180</v>
      </c>
    </row>
    <row r="47" spans="1:12" hidden="1">
      <c r="B47" s="1"/>
      <c r="C47" s="1"/>
      <c r="D47" s="1"/>
    </row>
    <row r="48" spans="1:12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7109375" style="2" bestFit="1" customWidth="1"/>
    <col min="2" max="2" width="20.28515625" style="2" customWidth="1"/>
    <col min="3" max="3" width="12.28515625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1.28515625" style="1" bestFit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146</v>
      </c>
      <c r="B1" s="36" t="s" vm="1">
        <v>217</v>
      </c>
    </row>
    <row r="2" spans="1:10">
      <c r="A2" s="36" t="s">
        <v>145</v>
      </c>
      <c r="B2" s="36" t="s">
        <v>218</v>
      </c>
    </row>
    <row r="3" spans="1:10">
      <c r="A3" s="36" t="s">
        <v>147</v>
      </c>
      <c r="B3" s="36" t="s">
        <v>219</v>
      </c>
    </row>
    <row r="4" spans="1:10">
      <c r="A4" s="36" t="s">
        <v>148</v>
      </c>
      <c r="B4" s="36">
        <v>414</v>
      </c>
    </row>
    <row r="5" spans="1:10" ht="18.75">
      <c r="A5" s="142" t="s">
        <v>99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s="3" customFormat="1">
      <c r="A6" s="37" t="s">
        <v>117</v>
      </c>
      <c r="B6" s="38" t="s">
        <v>46</v>
      </c>
      <c r="C6" s="38" t="s">
        <v>104</v>
      </c>
      <c r="D6" s="38" t="s">
        <v>105</v>
      </c>
      <c r="E6" s="38" t="s">
        <v>194</v>
      </c>
      <c r="F6" s="38" t="s">
        <v>193</v>
      </c>
      <c r="G6" s="38" t="s">
        <v>112</v>
      </c>
      <c r="H6" s="38" t="s">
        <v>61</v>
      </c>
      <c r="I6" s="38" t="s">
        <v>149</v>
      </c>
      <c r="J6" s="40" t="s">
        <v>151</v>
      </c>
    </row>
    <row r="7" spans="1:10" s="3" customFormat="1">
      <c r="A7" s="111" t="s">
        <v>3180</v>
      </c>
      <c r="B7" s="112" t="s">
        <v>3180</v>
      </c>
      <c r="C7" s="112" t="s">
        <v>3180</v>
      </c>
      <c r="D7" s="26" t="s">
        <v>21</v>
      </c>
      <c r="E7" s="26" t="s">
        <v>201</v>
      </c>
      <c r="F7" s="112" t="s">
        <v>3180</v>
      </c>
      <c r="G7" s="26" t="s">
        <v>197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3" t="s">
        <v>3180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1859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61">
        <v>220536.41314181796</v>
      </c>
      <c r="H9" s="114" t="s">
        <v>3180</v>
      </c>
      <c r="I9" s="62">
        <f>IFERROR(G9/$G$9,0)</f>
        <v>1</v>
      </c>
      <c r="J9" s="62">
        <f>G9/'סכום נכסי הקרן'!$C$41</f>
        <v>0.11211619940006072</v>
      </c>
    </row>
    <row r="10" spans="1:10">
      <c r="A10" s="63" t="s">
        <v>1860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66">
        <v>16093.944507484</v>
      </c>
      <c r="H10" s="115" t="s">
        <v>3180</v>
      </c>
      <c r="I10" s="67">
        <f t="shared" ref="I10:I68" si="0">IFERROR(G10/$G$9,0)</f>
        <v>7.297635922433654E-2</v>
      </c>
      <c r="J10" s="67">
        <f>G10/'סכום נכסי הקרן'!$C$41</f>
        <v>8.1818320422861763E-3</v>
      </c>
    </row>
    <row r="11" spans="1:10">
      <c r="A11" s="68" t="s">
        <v>180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66">
        <v>2954.859102503</v>
      </c>
      <c r="H11" s="115" t="s">
        <v>3180</v>
      </c>
      <c r="I11" s="67">
        <f t="shared" si="0"/>
        <v>1.3398508937400968E-2</v>
      </c>
      <c r="J11" s="67">
        <f>G11/'סכום נכסי הקרן'!$C$41</f>
        <v>1.5021898996891425E-3</v>
      </c>
    </row>
    <row r="12" spans="1:10">
      <c r="A12" s="69" t="s">
        <v>1861</v>
      </c>
      <c r="B12" s="54">
        <v>5224</v>
      </c>
      <c r="C12" s="70" t="s">
        <v>132</v>
      </c>
      <c r="D12" s="77">
        <v>40801</v>
      </c>
      <c r="E12" s="72">
        <v>133782.97928299999</v>
      </c>
      <c r="F12" s="78">
        <v>120.56959999999999</v>
      </c>
      <c r="G12" s="72">
        <v>585.04091461400003</v>
      </c>
      <c r="H12" s="73">
        <v>1.6999999999999999E-3</v>
      </c>
      <c r="I12" s="73">
        <f t="shared" si="0"/>
        <v>2.6528086962119227E-3</v>
      </c>
      <c r="J12" s="73">
        <f>G12/'סכום נכסי הקרן'!$C$41</f>
        <v>2.9742282875471106E-4</v>
      </c>
    </row>
    <row r="13" spans="1:10">
      <c r="A13" s="69" t="s">
        <v>1862</v>
      </c>
      <c r="B13" s="54">
        <v>7034</v>
      </c>
      <c r="C13" s="70" t="s">
        <v>132</v>
      </c>
      <c r="D13" s="77">
        <v>43850</v>
      </c>
      <c r="E13" s="72">
        <v>175927.45311500001</v>
      </c>
      <c r="F13" s="78">
        <v>66</v>
      </c>
      <c r="G13" s="72">
        <v>421.13865583099999</v>
      </c>
      <c r="H13" s="73">
        <v>2.3999999999999998E-3</v>
      </c>
      <c r="I13" s="73">
        <f t="shared" si="0"/>
        <v>1.9096105256785098E-3</v>
      </c>
      <c r="J13" s="73">
        <f>G13/'סכום נכסי הקרן'!$C$41</f>
        <v>2.1409827447342657E-4</v>
      </c>
    </row>
    <row r="14" spans="1:10">
      <c r="A14" s="69" t="s">
        <v>1863</v>
      </c>
      <c r="B14" s="54">
        <v>83021</v>
      </c>
      <c r="C14" s="70" t="s">
        <v>132</v>
      </c>
      <c r="D14" s="77">
        <v>44255</v>
      </c>
      <c r="E14" s="72">
        <v>24820.29</v>
      </c>
      <c r="F14" s="78">
        <v>100</v>
      </c>
      <c r="G14" s="72">
        <v>90.023179999999996</v>
      </c>
      <c r="H14" s="73">
        <v>1E-4</v>
      </c>
      <c r="I14" s="73">
        <f t="shared" si="0"/>
        <v>4.0820098013523854E-4</v>
      </c>
      <c r="J14" s="73">
        <f>G14/'סכום נכסי הקרן'!$C$41</f>
        <v>4.5765942484142637E-5</v>
      </c>
    </row>
    <row r="15" spans="1:10">
      <c r="A15" s="69" t="s">
        <v>1864</v>
      </c>
      <c r="B15" s="54">
        <v>8401</v>
      </c>
      <c r="C15" s="70" t="s">
        <v>132</v>
      </c>
      <c r="D15" s="77">
        <v>44621</v>
      </c>
      <c r="E15" s="72">
        <v>28000.857250999998</v>
      </c>
      <c r="F15" s="78">
        <v>81.944800000000001</v>
      </c>
      <c r="G15" s="72">
        <v>83.222409092000007</v>
      </c>
      <c r="H15" s="73">
        <v>8.0000000000000004E-4</v>
      </c>
      <c r="I15" s="73">
        <f t="shared" si="0"/>
        <v>3.7736357414357272E-4</v>
      </c>
      <c r="J15" s="73">
        <f>G15/'סכום נכסי הקרן'!$C$41</f>
        <v>4.2308569725000401E-5</v>
      </c>
    </row>
    <row r="16" spans="1:10">
      <c r="A16" s="69" t="s">
        <v>1865</v>
      </c>
      <c r="B16" s="54">
        <v>8507</v>
      </c>
      <c r="C16" s="70" t="s">
        <v>132</v>
      </c>
      <c r="D16" s="77">
        <v>44621</v>
      </c>
      <c r="E16" s="72">
        <v>23894.063538999999</v>
      </c>
      <c r="F16" s="78">
        <v>100.4772</v>
      </c>
      <c r="G16" s="72">
        <v>87.077328118000011</v>
      </c>
      <c r="H16" s="73">
        <v>5.0000000000000001E-4</v>
      </c>
      <c r="I16" s="73">
        <f t="shared" si="0"/>
        <v>3.9484331352575384E-4</v>
      </c>
      <c r="J16" s="73">
        <f>G16/'סכום נכסי הקרן'!$C$41</f>
        <v>4.4268331671034113E-5</v>
      </c>
    </row>
    <row r="17" spans="1:10">
      <c r="A17" s="69" t="s">
        <v>1866</v>
      </c>
      <c r="B17" s="54">
        <v>8269</v>
      </c>
      <c r="C17" s="70" t="s">
        <v>132</v>
      </c>
      <c r="D17" s="77">
        <v>44255</v>
      </c>
      <c r="E17" s="116" t="s">
        <v>3180</v>
      </c>
      <c r="F17" s="78">
        <v>100.76260000000001</v>
      </c>
      <c r="G17" s="72">
        <v>-1.9999999989522621E-5</v>
      </c>
      <c r="H17" s="73">
        <v>2.7000000000000001E-3</v>
      </c>
      <c r="I17" s="73">
        <f t="shared" si="0"/>
        <v>-9.0687971680492678E-11</v>
      </c>
      <c r="J17" s="73">
        <f>G17/'סכום נכסי הקרן'!$C$41</f>
        <v>-1.0167590716117177E-11</v>
      </c>
    </row>
    <row r="18" spans="1:10">
      <c r="A18" s="69" t="s">
        <v>1867</v>
      </c>
      <c r="B18" s="54">
        <v>7992</v>
      </c>
      <c r="C18" s="70" t="s">
        <v>132</v>
      </c>
      <c r="D18" s="77">
        <v>44196</v>
      </c>
      <c r="E18" s="72">
        <v>87891.72</v>
      </c>
      <c r="F18" s="78">
        <v>113.8103</v>
      </c>
      <c r="G18" s="72">
        <v>362.80819000000002</v>
      </c>
      <c r="H18" s="73">
        <v>5.9999999999999995E-4</v>
      </c>
      <c r="I18" s="73">
        <f t="shared" si="0"/>
        <v>1.6451169438703663E-3</v>
      </c>
      <c r="J18" s="73">
        <f>G18/'סכום נכסי הקרן'!$C$41</f>
        <v>1.844442593153885E-4</v>
      </c>
    </row>
    <row r="19" spans="1:10">
      <c r="A19" s="69" t="s">
        <v>2928</v>
      </c>
      <c r="B19" s="54">
        <v>9867</v>
      </c>
      <c r="C19" s="70" t="s">
        <v>132</v>
      </c>
      <c r="D19" s="77">
        <v>45222</v>
      </c>
      <c r="E19" s="72">
        <v>29213.310453999999</v>
      </c>
      <c r="F19" s="78">
        <v>102</v>
      </c>
      <c r="G19" s="72">
        <v>108.075810629</v>
      </c>
      <c r="H19" s="73">
        <v>0</v>
      </c>
      <c r="I19" s="73">
        <f t="shared" si="0"/>
        <v>4.9005880294017868E-4</v>
      </c>
      <c r="J19" s="73">
        <f>G19/'סכום נכסי הקרן'!$C$41</f>
        <v>5.4943530468196142E-5</v>
      </c>
    </row>
    <row r="20" spans="1:10">
      <c r="A20" s="69" t="s">
        <v>1868</v>
      </c>
      <c r="B20" s="54">
        <v>5277</v>
      </c>
      <c r="C20" s="70" t="s">
        <v>132</v>
      </c>
      <c r="D20" s="77">
        <v>42481</v>
      </c>
      <c r="E20" s="72">
        <v>274994.76</v>
      </c>
      <c r="F20" s="78">
        <v>109.8112</v>
      </c>
      <c r="G20" s="72">
        <v>1095.2634699999999</v>
      </c>
      <c r="H20" s="73">
        <v>1.1000000000000001E-3</v>
      </c>
      <c r="I20" s="73">
        <f t="shared" si="0"/>
        <v>4.9663611301036291E-3</v>
      </c>
      <c r="J20" s="73">
        <f>G20/'סכום נכסי הקרן'!$C$41</f>
        <v>5.5680953475540946E-4</v>
      </c>
    </row>
    <row r="21" spans="1:10">
      <c r="A21" s="69" t="s">
        <v>1869</v>
      </c>
      <c r="B21" s="54">
        <v>8402</v>
      </c>
      <c r="C21" s="70" t="s">
        <v>132</v>
      </c>
      <c r="D21" s="77">
        <v>44560</v>
      </c>
      <c r="E21" s="72">
        <v>15297.991792000001</v>
      </c>
      <c r="F21" s="78">
        <v>99.982100000000003</v>
      </c>
      <c r="G21" s="72">
        <v>55.475884219000008</v>
      </c>
      <c r="H21" s="73">
        <v>5.0000000000000001E-4</v>
      </c>
      <c r="I21" s="73">
        <f t="shared" si="0"/>
        <v>2.5154977098192728E-4</v>
      </c>
      <c r="J21" s="73">
        <f>G21/'סכום נכסי הקרן'!$C$41</f>
        <v>2.8202804282449368E-5</v>
      </c>
    </row>
    <row r="22" spans="1:10">
      <c r="A22" s="69" t="s">
        <v>1870</v>
      </c>
      <c r="B22" s="54">
        <v>8291</v>
      </c>
      <c r="C22" s="70" t="s">
        <v>132</v>
      </c>
      <c r="D22" s="77">
        <v>44279</v>
      </c>
      <c r="E22" s="72">
        <v>18293.91</v>
      </c>
      <c r="F22" s="78">
        <v>100.5746</v>
      </c>
      <c r="G22" s="72">
        <v>66.733279999999993</v>
      </c>
      <c r="H22" s="73">
        <v>1.1999999999999999E-3</v>
      </c>
      <c r="I22" s="73">
        <f t="shared" si="0"/>
        <v>3.0259529049783966E-4</v>
      </c>
      <c r="J22" s="73">
        <f>G22/'סכום נכסי הקרן'!$C$41</f>
        <v>3.3925833926975093E-5</v>
      </c>
    </row>
    <row r="23" spans="1:10">
      <c r="A23" s="117" t="s">
        <v>3180</v>
      </c>
      <c r="B23" s="116" t="s">
        <v>3180</v>
      </c>
      <c r="C23" s="116" t="s">
        <v>3180</v>
      </c>
      <c r="D23" s="116" t="s">
        <v>3180</v>
      </c>
      <c r="E23" s="116" t="s">
        <v>3180</v>
      </c>
      <c r="F23" s="116" t="s">
        <v>3180</v>
      </c>
      <c r="G23" s="116" t="s">
        <v>3180</v>
      </c>
      <c r="H23" s="116" t="s">
        <v>3180</v>
      </c>
      <c r="I23" s="116" t="s">
        <v>3180</v>
      </c>
      <c r="J23" s="116" t="s">
        <v>3180</v>
      </c>
    </row>
    <row r="24" spans="1:10">
      <c r="A24" s="74" t="s">
        <v>182</v>
      </c>
      <c r="B24" s="116" t="s">
        <v>3180</v>
      </c>
      <c r="C24" s="116" t="s">
        <v>3180</v>
      </c>
      <c r="D24" s="116" t="s">
        <v>3180</v>
      </c>
      <c r="E24" s="116" t="s">
        <v>3180</v>
      </c>
      <c r="F24" s="116" t="s">
        <v>3180</v>
      </c>
      <c r="G24" s="72">
        <v>111.90634618899999</v>
      </c>
      <c r="H24" s="116" t="s">
        <v>3180</v>
      </c>
      <c r="I24" s="73">
        <f t="shared" si="0"/>
        <v>5.0742797796859778E-4</v>
      </c>
      <c r="J24" s="73">
        <f>G24/'סכום נכסי הקרן'!$C$41</f>
        <v>5.6890896359096931E-5</v>
      </c>
    </row>
    <row r="25" spans="1:10">
      <c r="A25" s="69" t="s">
        <v>1871</v>
      </c>
      <c r="B25" s="54" t="s">
        <v>1872</v>
      </c>
      <c r="C25" s="70" t="s">
        <v>133</v>
      </c>
      <c r="D25" s="77">
        <v>45158</v>
      </c>
      <c r="E25" s="72">
        <v>67.981425000000002</v>
      </c>
      <c r="F25" s="78">
        <v>164613.12</v>
      </c>
      <c r="G25" s="72">
        <v>111.90634618899999</v>
      </c>
      <c r="H25" s="73">
        <v>5.1540125094768766E-8</v>
      </c>
      <c r="I25" s="73">
        <f t="shared" si="0"/>
        <v>5.0742797796859778E-4</v>
      </c>
      <c r="J25" s="73">
        <f>G25/'סכום נכסי הקרן'!$C$41</f>
        <v>5.6890896359096931E-5</v>
      </c>
    </row>
    <row r="26" spans="1:10">
      <c r="A26" s="117" t="s">
        <v>3180</v>
      </c>
      <c r="B26" s="116" t="s">
        <v>3180</v>
      </c>
      <c r="C26" s="116" t="s">
        <v>3180</v>
      </c>
      <c r="D26" s="116" t="s">
        <v>3180</v>
      </c>
      <c r="E26" s="116" t="s">
        <v>3180</v>
      </c>
      <c r="F26" s="116" t="s">
        <v>3180</v>
      </c>
      <c r="G26" s="116" t="s">
        <v>3180</v>
      </c>
      <c r="H26" s="116" t="s">
        <v>3180</v>
      </c>
      <c r="I26" s="116" t="s">
        <v>3180</v>
      </c>
      <c r="J26" s="116" t="s">
        <v>3180</v>
      </c>
    </row>
    <row r="27" spans="1:10">
      <c r="A27" s="68" t="s">
        <v>183</v>
      </c>
      <c r="B27" s="116" t="s">
        <v>3180</v>
      </c>
      <c r="C27" s="116" t="s">
        <v>3180</v>
      </c>
      <c r="D27" s="116" t="s">
        <v>3180</v>
      </c>
      <c r="E27" s="116" t="s">
        <v>3180</v>
      </c>
      <c r="F27" s="116" t="s">
        <v>3180</v>
      </c>
      <c r="G27" s="72">
        <v>2509.4058100000002</v>
      </c>
      <c r="H27" s="116" t="s">
        <v>3180</v>
      </c>
      <c r="I27" s="73">
        <f t="shared" si="0"/>
        <v>1.1378646157568111E-2</v>
      </c>
      <c r="J27" s="73">
        <f>G27/'סכום נכסי הקרן'!$C$41</f>
        <v>1.2757305615046411E-3</v>
      </c>
    </row>
    <row r="28" spans="1:10">
      <c r="A28" s="69" t="s">
        <v>1873</v>
      </c>
      <c r="B28" s="54">
        <v>7004</v>
      </c>
      <c r="C28" s="70" t="s">
        <v>133</v>
      </c>
      <c r="D28" s="77">
        <v>43614</v>
      </c>
      <c r="E28" s="72">
        <v>2652270.36</v>
      </c>
      <c r="F28" s="78">
        <v>94.613511000000003</v>
      </c>
      <c r="G28" s="72">
        <v>2509.4058100000002</v>
      </c>
      <c r="H28" s="73">
        <v>2.3E-3</v>
      </c>
      <c r="I28" s="73">
        <f t="shared" si="0"/>
        <v>1.1378646157568111E-2</v>
      </c>
      <c r="J28" s="73">
        <f>G28/'סכום נכסי הקרן'!$C$41</f>
        <v>1.2757305615046411E-3</v>
      </c>
    </row>
    <row r="29" spans="1:10">
      <c r="A29" s="117" t="s">
        <v>3180</v>
      </c>
      <c r="B29" s="116" t="s">
        <v>3180</v>
      </c>
      <c r="C29" s="116" t="s">
        <v>3180</v>
      </c>
      <c r="D29" s="116" t="s">
        <v>3180</v>
      </c>
      <c r="E29" s="116" t="s">
        <v>3180</v>
      </c>
      <c r="F29" s="116" t="s">
        <v>3180</v>
      </c>
      <c r="G29" s="116" t="s">
        <v>3180</v>
      </c>
      <c r="H29" s="116" t="s">
        <v>3180</v>
      </c>
      <c r="I29" s="116" t="s">
        <v>3180</v>
      </c>
      <c r="J29" s="116" t="s">
        <v>3180</v>
      </c>
    </row>
    <row r="30" spans="1:10">
      <c r="A30" s="68" t="s">
        <v>184</v>
      </c>
      <c r="B30" s="115" t="s">
        <v>3180</v>
      </c>
      <c r="C30" s="115" t="s">
        <v>3180</v>
      </c>
      <c r="D30" s="115" t="s">
        <v>3180</v>
      </c>
      <c r="E30" s="115" t="s">
        <v>3180</v>
      </c>
      <c r="F30" s="115" t="s">
        <v>3180</v>
      </c>
      <c r="G30" s="66">
        <v>10517.773248792</v>
      </c>
      <c r="H30" s="115" t="s">
        <v>3180</v>
      </c>
      <c r="I30" s="67">
        <f t="shared" si="0"/>
        <v>4.7691776151398864E-2</v>
      </c>
      <c r="J30" s="67">
        <f>G30/'סכום נכסי הקרן'!$C$41</f>
        <v>5.3470206847332953E-3</v>
      </c>
    </row>
    <row r="31" spans="1:10">
      <c r="A31" s="69" t="s">
        <v>1874</v>
      </c>
      <c r="B31" s="54">
        <v>91381</v>
      </c>
      <c r="C31" s="70" t="s">
        <v>132</v>
      </c>
      <c r="D31" s="77">
        <v>44742</v>
      </c>
      <c r="E31" s="72">
        <v>44105.98</v>
      </c>
      <c r="F31" s="78">
        <v>100</v>
      </c>
      <c r="G31" s="72">
        <v>159.97236999999998</v>
      </c>
      <c r="H31" s="73">
        <v>2.9999999999999997E-4</v>
      </c>
      <c r="I31" s="73">
        <f t="shared" si="0"/>
        <v>7.2537848839106809E-4</v>
      </c>
      <c r="J31" s="73">
        <f>G31/'סכום נכסי הקרן'!$C$41</f>
        <v>8.1326679244967618E-5</v>
      </c>
    </row>
    <row r="32" spans="1:10">
      <c r="A32" s="69" t="s">
        <v>1875</v>
      </c>
      <c r="B32" s="54">
        <v>72111</v>
      </c>
      <c r="C32" s="70" t="s">
        <v>132</v>
      </c>
      <c r="D32" s="77">
        <v>43466</v>
      </c>
      <c r="E32" s="72">
        <v>64525.98</v>
      </c>
      <c r="F32" s="78">
        <v>100</v>
      </c>
      <c r="G32" s="72">
        <v>234.03574</v>
      </c>
      <c r="H32" s="73">
        <v>5.9999999999999995E-4</v>
      </c>
      <c r="I32" s="73">
        <f t="shared" si="0"/>
        <v>1.061211328623093E-3</v>
      </c>
      <c r="J32" s="73">
        <f>G32/'סכום נכסי הקרן'!$C$41</f>
        <v>1.1897898092551007E-4</v>
      </c>
    </row>
    <row r="33" spans="1:10">
      <c r="A33" s="69" t="s">
        <v>1876</v>
      </c>
      <c r="B33" s="54">
        <v>5272</v>
      </c>
      <c r="C33" s="70" t="s">
        <v>132</v>
      </c>
      <c r="D33" s="77">
        <v>42403</v>
      </c>
      <c r="E33" s="72">
        <v>188610.621697</v>
      </c>
      <c r="F33" s="78">
        <v>113.42319999999999</v>
      </c>
      <c r="G33" s="72">
        <v>775.91759084600005</v>
      </c>
      <c r="H33" s="73">
        <v>2.0000000000000001E-4</v>
      </c>
      <c r="I33" s="73">
        <f t="shared" si="0"/>
        <v>3.5183196270950463E-3</v>
      </c>
      <c r="J33" s="73">
        <f>G33/'סכום נכסי הקרן'!$C$41</f>
        <v>3.9446062486453551E-4</v>
      </c>
    </row>
    <row r="34" spans="1:10">
      <c r="A34" s="69" t="s">
        <v>1877</v>
      </c>
      <c r="B34" s="54">
        <v>8292</v>
      </c>
      <c r="C34" s="70" t="s">
        <v>132</v>
      </c>
      <c r="D34" s="77">
        <v>44317</v>
      </c>
      <c r="E34" s="72">
        <v>46398.97</v>
      </c>
      <c r="F34" s="78">
        <v>126.2667</v>
      </c>
      <c r="G34" s="72">
        <v>212.49305999999999</v>
      </c>
      <c r="H34" s="73">
        <v>1E-4</v>
      </c>
      <c r="I34" s="73">
        <f t="shared" si="0"/>
        <v>9.6352823088382406E-4</v>
      </c>
      <c r="J34" s="73">
        <f>G34/'סכום נכסי הקרן'!$C$41</f>
        <v>1.0802712326135857E-4</v>
      </c>
    </row>
    <row r="35" spans="1:10">
      <c r="A35" s="69" t="s">
        <v>1878</v>
      </c>
      <c r="B35" s="54">
        <v>7038</v>
      </c>
      <c r="C35" s="70" t="s">
        <v>132</v>
      </c>
      <c r="D35" s="77">
        <v>43556</v>
      </c>
      <c r="E35" s="72">
        <v>281168.866201</v>
      </c>
      <c r="F35" s="78">
        <v>117.4562</v>
      </c>
      <c r="G35" s="72">
        <v>1197.8177142459999</v>
      </c>
      <c r="H35" s="73">
        <v>5.0000000000000001E-4</v>
      </c>
      <c r="I35" s="73">
        <f t="shared" si="0"/>
        <v>5.431382950242019E-3</v>
      </c>
      <c r="J35" s="73">
        <f>G35/'סכום נכסי הקרן'!$C$41</f>
        <v>6.0894601386742432E-4</v>
      </c>
    </row>
    <row r="36" spans="1:10">
      <c r="A36" s="69" t="s">
        <v>1879</v>
      </c>
      <c r="B36" s="54">
        <v>9290</v>
      </c>
      <c r="C36" s="70" t="s">
        <v>132</v>
      </c>
      <c r="D36" s="77">
        <v>44853</v>
      </c>
      <c r="E36" s="72">
        <v>25672.263951000004</v>
      </c>
      <c r="F36" s="78">
        <v>111.11109999999999</v>
      </c>
      <c r="G36" s="72">
        <v>103.45921358199998</v>
      </c>
      <c r="H36" s="73">
        <v>2.9999999999999997E-4</v>
      </c>
      <c r="I36" s="73">
        <f t="shared" si="0"/>
        <v>4.6912531181628306E-4</v>
      </c>
      <c r="J36" s="73">
        <f>G36/'סכום נכסי הקרן'!$C$41</f>
        <v>5.2596547003210057E-5</v>
      </c>
    </row>
    <row r="37" spans="1:10">
      <c r="A37" s="69" t="s">
        <v>1880</v>
      </c>
      <c r="B37" s="54">
        <v>6662</v>
      </c>
      <c r="C37" s="70" t="s">
        <v>132</v>
      </c>
      <c r="D37" s="77">
        <v>43556</v>
      </c>
      <c r="E37" s="72">
        <v>151585.57552799999</v>
      </c>
      <c r="F37" s="78">
        <v>133.20480000000001</v>
      </c>
      <c r="G37" s="72">
        <v>732.36116615499998</v>
      </c>
      <c r="H37" s="73">
        <v>1E-3</v>
      </c>
      <c r="I37" s="73">
        <f t="shared" si="0"/>
        <v>3.3208174365475349E-3</v>
      </c>
      <c r="J37" s="73">
        <f>G37/'סכום נכסי הקרן'!$C$41</f>
        <v>3.7231742988716194E-4</v>
      </c>
    </row>
    <row r="38" spans="1:10">
      <c r="A38" s="69" t="s">
        <v>1881</v>
      </c>
      <c r="B38" s="54">
        <v>8283</v>
      </c>
      <c r="C38" s="70" t="s">
        <v>133</v>
      </c>
      <c r="D38" s="77">
        <v>44317</v>
      </c>
      <c r="E38" s="72">
        <v>831385</v>
      </c>
      <c r="F38" s="78">
        <v>107.82</v>
      </c>
      <c r="G38" s="72">
        <v>896.39931000000001</v>
      </c>
      <c r="H38" s="73">
        <v>5.9999999999999995E-4</v>
      </c>
      <c r="I38" s="73">
        <f t="shared" si="0"/>
        <v>4.0646317641139934E-3</v>
      </c>
      <c r="J38" s="73">
        <f>G38/'סכום נכסי הקרן'!$C$41</f>
        <v>4.5571106535322508E-4</v>
      </c>
    </row>
    <row r="39" spans="1:10">
      <c r="A39" s="69" t="s">
        <v>1882</v>
      </c>
      <c r="B39" s="54">
        <v>85741</v>
      </c>
      <c r="C39" s="70" t="s">
        <v>132</v>
      </c>
      <c r="D39" s="77">
        <v>44404</v>
      </c>
      <c r="E39" s="72">
        <v>24409.91</v>
      </c>
      <c r="F39" s="78">
        <v>100</v>
      </c>
      <c r="G39" s="72">
        <v>88.534739999999999</v>
      </c>
      <c r="H39" s="73">
        <v>1E-4</v>
      </c>
      <c r="I39" s="73">
        <f t="shared" si="0"/>
        <v>4.0145179990329723E-4</v>
      </c>
      <c r="J39" s="73">
        <f>G39/'סכום נכסי הקרן'!$C$41</f>
        <v>4.5009250047471358E-5</v>
      </c>
    </row>
    <row r="40" spans="1:10">
      <c r="A40" s="69" t="s">
        <v>1883</v>
      </c>
      <c r="B40" s="54">
        <v>72112</v>
      </c>
      <c r="C40" s="70" t="s">
        <v>132</v>
      </c>
      <c r="D40" s="77">
        <v>43466</v>
      </c>
      <c r="E40" s="72">
        <v>28718.75</v>
      </c>
      <c r="F40" s="78">
        <v>100</v>
      </c>
      <c r="G40" s="72">
        <v>104.16292</v>
      </c>
      <c r="H40" s="73">
        <v>1E-4</v>
      </c>
      <c r="I40" s="73">
        <f t="shared" si="0"/>
        <v>4.7231619720330303E-4</v>
      </c>
      <c r="J40" s="73">
        <f>G40/'סכום נכסי הקרן'!$C$41</f>
        <v>5.2954296945523924E-5</v>
      </c>
    </row>
    <row r="41" spans="1:10">
      <c r="A41" s="69" t="s">
        <v>1884</v>
      </c>
      <c r="B41" s="54">
        <v>5289</v>
      </c>
      <c r="C41" s="70" t="s">
        <v>132</v>
      </c>
      <c r="D41" s="77">
        <v>42736</v>
      </c>
      <c r="E41" s="72">
        <v>136143.80667699999</v>
      </c>
      <c r="F41" s="78">
        <v>112.22150000000001</v>
      </c>
      <c r="G41" s="72">
        <v>554.14256993200001</v>
      </c>
      <c r="H41" s="73">
        <v>8.0000000000000004E-4</v>
      </c>
      <c r="I41" s="73">
        <f t="shared" si="0"/>
        <v>2.5127032857637597E-3</v>
      </c>
      <c r="J41" s="73">
        <f>G41/'סכום נכסי הקרן'!$C$41</f>
        <v>2.8171474261987745E-4</v>
      </c>
    </row>
    <row r="42" spans="1:10">
      <c r="A42" s="69" t="s">
        <v>1885</v>
      </c>
      <c r="B42" s="54">
        <v>8405</v>
      </c>
      <c r="C42" s="70" t="s">
        <v>132</v>
      </c>
      <c r="D42" s="77">
        <v>44581</v>
      </c>
      <c r="E42" s="72">
        <v>22785.219569000001</v>
      </c>
      <c r="F42" s="78">
        <v>108.9652</v>
      </c>
      <c r="G42" s="72">
        <v>90.051011368000005</v>
      </c>
      <c r="H42" s="73">
        <v>6.9999999999999999E-4</v>
      </c>
      <c r="I42" s="73">
        <f t="shared" si="0"/>
        <v>4.0832717865095535E-4</v>
      </c>
      <c r="J42" s="73">
        <f>G42/'סכום נכסי הקרן'!$C$41</f>
        <v>4.5780091382094734E-5</v>
      </c>
    </row>
    <row r="43" spans="1:10">
      <c r="A43" s="69" t="s">
        <v>1886</v>
      </c>
      <c r="B43" s="54">
        <v>5230</v>
      </c>
      <c r="C43" s="70" t="s">
        <v>132</v>
      </c>
      <c r="D43" s="77">
        <v>40372</v>
      </c>
      <c r="E43" s="72">
        <v>73605.223637999996</v>
      </c>
      <c r="F43" s="78">
        <v>18.6633</v>
      </c>
      <c r="G43" s="72">
        <v>49.824692663</v>
      </c>
      <c r="H43" s="73">
        <v>8.0000000000000004E-4</v>
      </c>
      <c r="I43" s="73">
        <f t="shared" si="0"/>
        <v>2.2592501597892486E-4</v>
      </c>
      <c r="J43" s="73">
        <f>G43/'סכום נכסי הקרן'!$C$41</f>
        <v>2.5329854140955048E-5</v>
      </c>
    </row>
    <row r="44" spans="1:10">
      <c r="A44" s="69" t="s">
        <v>1887</v>
      </c>
      <c r="B44" s="54">
        <v>5310</v>
      </c>
      <c r="C44" s="70" t="s">
        <v>132</v>
      </c>
      <c r="D44" s="77">
        <v>42979</v>
      </c>
      <c r="E44" s="72">
        <v>445697.07</v>
      </c>
      <c r="F44" s="78">
        <v>119.8379</v>
      </c>
      <c r="G44" s="72">
        <v>1937.23152</v>
      </c>
      <c r="H44" s="73">
        <v>1.1999999999999999E-3</v>
      </c>
      <c r="I44" s="73">
        <f t="shared" si="0"/>
        <v>8.7841798658176481E-3</v>
      </c>
      <c r="J44" s="73">
        <f>G44/'סכום נכסי הקרן'!$C$41</f>
        <v>9.8484886140201024E-4</v>
      </c>
    </row>
    <row r="45" spans="1:10">
      <c r="A45" s="69" t="s">
        <v>1888</v>
      </c>
      <c r="B45" s="54">
        <v>6645</v>
      </c>
      <c r="C45" s="70" t="s">
        <v>132</v>
      </c>
      <c r="D45" s="77">
        <v>43466</v>
      </c>
      <c r="E45" s="72">
        <v>216721.19</v>
      </c>
      <c r="F45" s="78">
        <v>159.67689999999999</v>
      </c>
      <c r="G45" s="72">
        <v>1255.1366599999999</v>
      </c>
      <c r="H45" s="73">
        <v>3.3999999999999998E-3</v>
      </c>
      <c r="I45" s="73">
        <f t="shared" si="0"/>
        <v>5.6912898968428981E-3</v>
      </c>
      <c r="J45" s="73">
        <f>G45/'סכום נכסי הקרן'!$C$41</f>
        <v>6.3808579291798945E-4</v>
      </c>
    </row>
    <row r="46" spans="1:10">
      <c r="A46" s="69" t="s">
        <v>1889</v>
      </c>
      <c r="B46" s="54">
        <v>7029</v>
      </c>
      <c r="C46" s="70" t="s">
        <v>133</v>
      </c>
      <c r="D46" s="77">
        <v>43739</v>
      </c>
      <c r="E46" s="72">
        <v>1392462.68</v>
      </c>
      <c r="F46" s="78">
        <v>107.327808</v>
      </c>
      <c r="G46" s="72">
        <v>1494.49956</v>
      </c>
      <c r="H46" s="73">
        <v>1E-3</v>
      </c>
      <c r="I46" s="73">
        <f t="shared" si="0"/>
        <v>6.7766566922395181E-3</v>
      </c>
      <c r="J46" s="73">
        <f>G46/'סכום נכסי הקרן'!$C$41</f>
        <v>7.5977299297288179E-4</v>
      </c>
    </row>
    <row r="47" spans="1:10">
      <c r="A47" s="69" t="s">
        <v>1890</v>
      </c>
      <c r="B47" s="54">
        <v>7076</v>
      </c>
      <c r="C47" s="70" t="s">
        <v>133</v>
      </c>
      <c r="D47" s="77">
        <v>44104</v>
      </c>
      <c r="E47" s="72">
        <v>896202.89</v>
      </c>
      <c r="F47" s="78">
        <v>70.489953999999997</v>
      </c>
      <c r="G47" s="72">
        <v>631.73341000000005</v>
      </c>
      <c r="H47" s="73">
        <v>1.8E-3</v>
      </c>
      <c r="I47" s="73">
        <f t="shared" si="0"/>
        <v>2.8645310812856926E-3</v>
      </c>
      <c r="J47" s="73">
        <f>G47/'סכום נכסי הקרן'!$C$41</f>
        <v>3.2116033789709829E-4</v>
      </c>
    </row>
    <row r="48" spans="1:10">
      <c r="A48" s="117" t="s">
        <v>3180</v>
      </c>
      <c r="B48" s="116" t="s">
        <v>3180</v>
      </c>
      <c r="C48" s="116" t="s">
        <v>3180</v>
      </c>
      <c r="D48" s="116" t="s">
        <v>3180</v>
      </c>
      <c r="E48" s="116" t="s">
        <v>3180</v>
      </c>
      <c r="F48" s="116" t="s">
        <v>3180</v>
      </c>
      <c r="G48" s="116" t="s">
        <v>3180</v>
      </c>
      <c r="H48" s="116" t="s">
        <v>3180</v>
      </c>
      <c r="I48" s="116" t="s">
        <v>3180</v>
      </c>
      <c r="J48" s="116" t="s">
        <v>3180</v>
      </c>
    </row>
    <row r="49" spans="1:10">
      <c r="A49" s="63" t="s">
        <v>1891</v>
      </c>
      <c r="B49" s="115" t="s">
        <v>3180</v>
      </c>
      <c r="C49" s="115" t="s">
        <v>3180</v>
      </c>
      <c r="D49" s="115" t="s">
        <v>3180</v>
      </c>
      <c r="E49" s="115" t="s">
        <v>3180</v>
      </c>
      <c r="F49" s="115" t="s">
        <v>3180</v>
      </c>
      <c r="G49" s="66">
        <v>204442.46863433401</v>
      </c>
      <c r="H49" s="115" t="s">
        <v>3180</v>
      </c>
      <c r="I49" s="67">
        <f t="shared" si="0"/>
        <v>0.92702364077566368</v>
      </c>
      <c r="J49" s="67">
        <f>G49/'סכום נכסי הקרן'!$C$41</f>
        <v>0.10393436735777457</v>
      </c>
    </row>
    <row r="50" spans="1:10">
      <c r="A50" s="68" t="s">
        <v>180</v>
      </c>
      <c r="B50" s="115" t="s">
        <v>3180</v>
      </c>
      <c r="C50" s="115" t="s">
        <v>3180</v>
      </c>
      <c r="D50" s="115" t="s">
        <v>3180</v>
      </c>
      <c r="E50" s="115" t="s">
        <v>3180</v>
      </c>
      <c r="F50" s="115" t="s">
        <v>3180</v>
      </c>
      <c r="G50" s="66">
        <v>6495.5094261179993</v>
      </c>
      <c r="H50" s="115" t="s">
        <v>3180</v>
      </c>
      <c r="I50" s="67">
        <f t="shared" si="0"/>
        <v>2.945322875973775E-2</v>
      </c>
      <c r="J50" s="67">
        <f>G50/'סכום נכסי הקרן'!$C$41</f>
        <v>3.3021840686023609E-3</v>
      </c>
    </row>
    <row r="51" spans="1:10">
      <c r="A51" s="69" t="s">
        <v>1892</v>
      </c>
      <c r="B51" s="54">
        <v>8888</v>
      </c>
      <c r="C51" s="70" t="s">
        <v>132</v>
      </c>
      <c r="D51" s="77">
        <v>44476</v>
      </c>
      <c r="E51" s="72">
        <v>15758.884808000001</v>
      </c>
      <c r="F51" s="78">
        <v>89.915700000000001</v>
      </c>
      <c r="G51" s="72">
        <v>51.393543776000008</v>
      </c>
      <c r="H51" s="73">
        <v>1.5E-3</v>
      </c>
      <c r="I51" s="73">
        <f t="shared" si="0"/>
        <v>2.3303881224798429E-4</v>
      </c>
      <c r="J51" s="73">
        <f>G51/'סכום נכסי הקרן'!$C$41</f>
        <v>2.612742594194832E-5</v>
      </c>
    </row>
    <row r="52" spans="1:10">
      <c r="A52" s="69" t="s">
        <v>1893</v>
      </c>
      <c r="B52" s="54">
        <v>84032</v>
      </c>
      <c r="C52" s="70" t="s">
        <v>132</v>
      </c>
      <c r="D52" s="77">
        <v>44314</v>
      </c>
      <c r="E52" s="72">
        <v>74501.55</v>
      </c>
      <c r="F52" s="78">
        <v>100</v>
      </c>
      <c r="G52" s="72">
        <v>270.21713</v>
      </c>
      <c r="H52" s="73">
        <v>0</v>
      </c>
      <c r="I52" s="73">
        <f t="shared" si="0"/>
        <v>1.2252721722930825E-3</v>
      </c>
      <c r="J52" s="73">
        <f>G52/'סכום נכסי הקרן'!$C$41</f>
        <v>1.3737285918815679E-4</v>
      </c>
    </row>
    <row r="53" spans="1:10">
      <c r="A53" s="69" t="s">
        <v>1894</v>
      </c>
      <c r="B53" s="54">
        <v>84034</v>
      </c>
      <c r="C53" s="70" t="s">
        <v>132</v>
      </c>
      <c r="D53" s="77">
        <v>44314</v>
      </c>
      <c r="E53" s="72">
        <v>42870.38</v>
      </c>
      <c r="F53" s="78">
        <v>100</v>
      </c>
      <c r="G53" s="72">
        <v>155.49086</v>
      </c>
      <c r="H53" s="73">
        <v>0</v>
      </c>
      <c r="I53" s="73">
        <f t="shared" si="0"/>
        <v>7.050575357821304E-4</v>
      </c>
      <c r="J53" s="73">
        <f>G53/'סכום נכסי הקרן'!$C$41</f>
        <v>7.9048371270264782E-5</v>
      </c>
    </row>
    <row r="54" spans="1:10">
      <c r="A54" s="69" t="s">
        <v>1895</v>
      </c>
      <c r="B54" s="54">
        <v>9239</v>
      </c>
      <c r="C54" s="70" t="s">
        <v>132</v>
      </c>
      <c r="D54" s="77">
        <v>44742</v>
      </c>
      <c r="E54" s="72">
        <v>35664.390484000003</v>
      </c>
      <c r="F54" s="78">
        <v>106.13509999999999</v>
      </c>
      <c r="G54" s="72">
        <v>137.29078727599997</v>
      </c>
      <c r="H54" s="73">
        <v>2.0000000000000001E-4</v>
      </c>
      <c r="I54" s="73">
        <f t="shared" si="0"/>
        <v>6.2253115175004629E-4</v>
      </c>
      <c r="J54" s="73">
        <f>G54/'סכום נכסי הקרן'!$C$41</f>
        <v>6.9795826742357657E-5</v>
      </c>
    </row>
    <row r="55" spans="1:10">
      <c r="A55" s="69" t="s">
        <v>1896</v>
      </c>
      <c r="B55" s="54">
        <v>97211</v>
      </c>
      <c r="C55" s="70" t="s">
        <v>132</v>
      </c>
      <c r="D55" s="77">
        <v>45166</v>
      </c>
      <c r="E55" s="72">
        <v>24735.55</v>
      </c>
      <c r="F55" s="78">
        <v>100</v>
      </c>
      <c r="G55" s="72">
        <v>89.715850000000003</v>
      </c>
      <c r="H55" s="73">
        <v>2.0000000000000001E-4</v>
      </c>
      <c r="I55" s="73">
        <f t="shared" si="0"/>
        <v>4.0680742341768028E-4</v>
      </c>
      <c r="J55" s="73">
        <f>G55/'סכום נכסי הקרן'!$C$41</f>
        <v>4.5609702201321575E-5</v>
      </c>
    </row>
    <row r="56" spans="1:10">
      <c r="A56" s="69" t="s">
        <v>1897</v>
      </c>
      <c r="B56" s="54">
        <v>9616</v>
      </c>
      <c r="C56" s="70" t="s">
        <v>132</v>
      </c>
      <c r="D56" s="77">
        <v>45093</v>
      </c>
      <c r="E56" s="72">
        <v>7816.2563339999997</v>
      </c>
      <c r="F56" s="78">
        <v>98.447900000000004</v>
      </c>
      <c r="G56" s="72">
        <v>27.909547980999996</v>
      </c>
      <c r="H56" s="73">
        <v>1.5E-3</v>
      </c>
      <c r="I56" s="73">
        <f t="shared" si="0"/>
        <v>1.2655301491211116E-4</v>
      </c>
      <c r="J56" s="73">
        <f>G56/'סכום נכסי הקרן'!$C$41</f>
        <v>1.4188643054565113E-5</v>
      </c>
    </row>
    <row r="57" spans="1:10">
      <c r="A57" s="69" t="s">
        <v>1898</v>
      </c>
      <c r="B57" s="54">
        <v>8287</v>
      </c>
      <c r="C57" s="70" t="s">
        <v>132</v>
      </c>
      <c r="D57" s="77">
        <v>43800</v>
      </c>
      <c r="E57" s="72">
        <v>103057.22</v>
      </c>
      <c r="F57" s="78">
        <v>123.3766</v>
      </c>
      <c r="G57" s="72">
        <v>461.16757000000001</v>
      </c>
      <c r="H57" s="73">
        <v>8.0000000000000004E-4</v>
      </c>
      <c r="I57" s="73">
        <f t="shared" si="0"/>
        <v>2.0911175775015531E-3</v>
      </c>
      <c r="J57" s="73">
        <f>G57/'סכום נכסי הקרן'!$C$41</f>
        <v>2.3444815528813606E-4</v>
      </c>
    </row>
    <row r="58" spans="1:10">
      <c r="A58" s="69" t="s">
        <v>1899</v>
      </c>
      <c r="B58" s="54">
        <v>1181106</v>
      </c>
      <c r="C58" s="70" t="s">
        <v>132</v>
      </c>
      <c r="D58" s="77">
        <v>44287</v>
      </c>
      <c r="E58" s="72">
        <v>77886.3</v>
      </c>
      <c r="F58" s="78">
        <v>107.2026</v>
      </c>
      <c r="G58" s="72">
        <v>302.84050000000002</v>
      </c>
      <c r="H58" s="73">
        <v>4.0000000000000002E-4</v>
      </c>
      <c r="I58" s="73">
        <f t="shared" si="0"/>
        <v>1.3731995351046889E-3</v>
      </c>
      <c r="J58" s="73">
        <f>G58/'סכום נכסי הקרן'!$C$41</f>
        <v>1.5395791289386798E-4</v>
      </c>
    </row>
    <row r="59" spans="1:10">
      <c r="A59" s="69" t="s">
        <v>1900</v>
      </c>
      <c r="B59" s="54">
        <v>7046</v>
      </c>
      <c r="C59" s="70" t="s">
        <v>132</v>
      </c>
      <c r="D59" s="77">
        <v>43795</v>
      </c>
      <c r="E59" s="72">
        <v>302104.65999999997</v>
      </c>
      <c r="F59" s="78">
        <v>146.4255</v>
      </c>
      <c r="G59" s="72">
        <v>1604.4333700000002</v>
      </c>
      <c r="H59" s="73">
        <v>0</v>
      </c>
      <c r="I59" s="73">
        <f t="shared" si="0"/>
        <v>7.2751404049010929E-3</v>
      </c>
      <c r="J59" s="73">
        <f>G59/'סכום נכסי הקרן'!$C$41</f>
        <v>8.156610922993295E-4</v>
      </c>
    </row>
    <row r="60" spans="1:10">
      <c r="A60" s="69" t="s">
        <v>1901</v>
      </c>
      <c r="B60" s="54">
        <v>8315</v>
      </c>
      <c r="C60" s="70" t="s">
        <v>132</v>
      </c>
      <c r="D60" s="77">
        <v>44337</v>
      </c>
      <c r="E60" s="72">
        <v>524290.92000000004</v>
      </c>
      <c r="F60" s="78">
        <v>95.038200000000003</v>
      </c>
      <c r="G60" s="72">
        <v>1807.2494099999999</v>
      </c>
      <c r="H60" s="73">
        <v>0</v>
      </c>
      <c r="I60" s="73">
        <f t="shared" si="0"/>
        <v>8.1947891699763499E-3</v>
      </c>
      <c r="J60" s="73">
        <f>G60/'סכום נכסי הקרן'!$C$41</f>
        <v>9.1876861662252662E-4</v>
      </c>
    </row>
    <row r="61" spans="1:10">
      <c r="A61" s="69" t="s">
        <v>1902</v>
      </c>
      <c r="B61" s="54">
        <v>8338</v>
      </c>
      <c r="C61" s="70" t="s">
        <v>132</v>
      </c>
      <c r="D61" s="77">
        <v>44561</v>
      </c>
      <c r="E61" s="72">
        <v>24745.271683999999</v>
      </c>
      <c r="F61" s="78">
        <v>80.141499999999994</v>
      </c>
      <c r="G61" s="72">
        <v>71.92787799700001</v>
      </c>
      <c r="H61" s="73">
        <v>1E-3</v>
      </c>
      <c r="I61" s="73">
        <f t="shared" si="0"/>
        <v>3.2614966831235318E-4</v>
      </c>
      <c r="J61" s="73">
        <f>G61/'סכום נכסי הקרן'!$C$41</f>
        <v>3.6566661246771452E-5</v>
      </c>
    </row>
    <row r="62" spans="1:10">
      <c r="A62" s="69" t="s">
        <v>1903</v>
      </c>
      <c r="B62" s="54">
        <v>84031</v>
      </c>
      <c r="C62" s="70" t="s">
        <v>132</v>
      </c>
      <c r="D62" s="77">
        <v>44314</v>
      </c>
      <c r="E62" s="72">
        <v>44838.720000000001</v>
      </c>
      <c r="F62" s="78">
        <v>100</v>
      </c>
      <c r="G62" s="72">
        <v>162.63002</v>
      </c>
      <c r="H62" s="73">
        <v>0</v>
      </c>
      <c r="I62" s="73">
        <f t="shared" si="0"/>
        <v>7.3742933279421423E-4</v>
      </c>
      <c r="J62" s="73">
        <f>G62/'סכום נכסי הקרן'!$C$41</f>
        <v>8.2677774119009869E-5</v>
      </c>
    </row>
    <row r="63" spans="1:10">
      <c r="A63" s="69" t="s">
        <v>1904</v>
      </c>
      <c r="B63" s="54">
        <v>84033</v>
      </c>
      <c r="C63" s="70" t="s">
        <v>132</v>
      </c>
      <c r="D63" s="77">
        <v>44314</v>
      </c>
      <c r="E63" s="72">
        <v>43928.36</v>
      </c>
      <c r="F63" s="78">
        <v>100</v>
      </c>
      <c r="G63" s="72">
        <v>159.32816</v>
      </c>
      <c r="H63" s="73">
        <v>0</v>
      </c>
      <c r="I63" s="73">
        <f t="shared" si="0"/>
        <v>7.2245738347772334E-4</v>
      </c>
      <c r="J63" s="73">
        <f>G63/'סכום נכסי הקרן'!$C$41</f>
        <v>8.0999176064034569E-5</v>
      </c>
    </row>
    <row r="64" spans="1:10">
      <c r="A64" s="69" t="s">
        <v>1905</v>
      </c>
      <c r="B64" s="54">
        <v>84036</v>
      </c>
      <c r="C64" s="70" t="s">
        <v>132</v>
      </c>
      <c r="D64" s="77">
        <v>44314</v>
      </c>
      <c r="E64" s="72">
        <v>67046.48</v>
      </c>
      <c r="F64" s="78">
        <v>100</v>
      </c>
      <c r="G64" s="72">
        <v>243.17757</v>
      </c>
      <c r="H64" s="73">
        <v>1E-4</v>
      </c>
      <c r="I64" s="73">
        <f t="shared" si="0"/>
        <v>1.1026640296522027E-3</v>
      </c>
      <c r="J64" s="73">
        <f>G64/'סכום נכסי הקרן'!$C$41</f>
        <v>1.2362650021976085E-4</v>
      </c>
    </row>
    <row r="65" spans="1:10">
      <c r="A65" s="69" t="s">
        <v>1906</v>
      </c>
      <c r="B65" s="54">
        <v>84035</v>
      </c>
      <c r="C65" s="70" t="s">
        <v>132</v>
      </c>
      <c r="D65" s="77">
        <v>44314</v>
      </c>
      <c r="E65" s="72">
        <v>18625.39</v>
      </c>
      <c r="F65" s="78">
        <v>100</v>
      </c>
      <c r="G65" s="72">
        <v>67.554280000000006</v>
      </c>
      <c r="H65" s="73">
        <v>0</v>
      </c>
      <c r="I65" s="73">
        <f t="shared" si="0"/>
        <v>3.0631803173727419E-4</v>
      </c>
      <c r="J65" s="73">
        <f>G65/'סכום נכסי הקרן'!$C$41</f>
        <v>3.4343213526090363E-5</v>
      </c>
    </row>
    <row r="66" spans="1:10">
      <c r="A66" s="69" t="s">
        <v>1907</v>
      </c>
      <c r="B66" s="54">
        <v>8316</v>
      </c>
      <c r="C66" s="70" t="s">
        <v>132</v>
      </c>
      <c r="D66" s="77">
        <v>44378</v>
      </c>
      <c r="E66" s="72">
        <v>258065.19</v>
      </c>
      <c r="F66" s="78">
        <v>94.356899999999996</v>
      </c>
      <c r="G66" s="72">
        <v>883.18287999999995</v>
      </c>
      <c r="H66" s="73">
        <v>1.2999999999999999E-3</v>
      </c>
      <c r="I66" s="73">
        <f t="shared" si="0"/>
        <v>4.0047032026047378E-3</v>
      </c>
      <c r="J66" s="73">
        <f>G66/'סכום נכסי הקרן'!$C$41</f>
        <v>4.4899210280129455E-4</v>
      </c>
    </row>
    <row r="67" spans="1:10">
      <c r="A67" s="117" t="s">
        <v>3180</v>
      </c>
      <c r="B67" s="116" t="s">
        <v>3180</v>
      </c>
      <c r="C67" s="116" t="s">
        <v>3180</v>
      </c>
      <c r="D67" s="116" t="s">
        <v>3180</v>
      </c>
      <c r="E67" s="116" t="s">
        <v>3180</v>
      </c>
      <c r="F67" s="116" t="s">
        <v>3180</v>
      </c>
      <c r="G67" s="116" t="s">
        <v>3180</v>
      </c>
      <c r="H67" s="116" t="s">
        <v>3180</v>
      </c>
      <c r="I67" s="116" t="s">
        <v>3180</v>
      </c>
      <c r="J67" s="116" t="s">
        <v>3180</v>
      </c>
    </row>
    <row r="68" spans="1:10">
      <c r="A68" s="68" t="s">
        <v>1908</v>
      </c>
      <c r="B68" s="116" t="s">
        <v>3180</v>
      </c>
      <c r="C68" s="116" t="s">
        <v>3180</v>
      </c>
      <c r="D68" s="116" t="s">
        <v>3180</v>
      </c>
      <c r="E68" s="116" t="s">
        <v>3180</v>
      </c>
      <c r="F68" s="116" t="s">
        <v>3180</v>
      </c>
      <c r="G68" s="72">
        <v>192.41546016799995</v>
      </c>
      <c r="H68" s="116" t="s">
        <v>3180</v>
      </c>
      <c r="I68" s="73">
        <f t="shared" si="0"/>
        <v>8.7248839058729692E-4</v>
      </c>
      <c r="J68" s="73">
        <f>G68/'סכום נכסי הקרן'!$C$41</f>
        <v>9.7820082373323449E-5</v>
      </c>
    </row>
    <row r="69" spans="1:10">
      <c r="A69" s="69" t="s">
        <v>1909</v>
      </c>
      <c r="B69" s="54" t="s">
        <v>1910</v>
      </c>
      <c r="C69" s="70" t="s">
        <v>132</v>
      </c>
      <c r="D69" s="77">
        <v>44616</v>
      </c>
      <c r="E69" s="72">
        <v>29.219099999999997</v>
      </c>
      <c r="F69" s="78">
        <v>100927.1</v>
      </c>
      <c r="G69" s="72">
        <v>106.96019472099999</v>
      </c>
      <c r="H69" s="73">
        <v>3.7929147064184394E-5</v>
      </c>
      <c r="I69" s="73">
        <f t="shared" ref="I69:I130" si="1">IFERROR(G69/$G$9,0)</f>
        <v>4.8500015574397802E-4</v>
      </c>
      <c r="J69" s="73">
        <f>G69/'סכום נכסי הקרן'!$C$41</f>
        <v>5.4376374170452349E-5</v>
      </c>
    </row>
    <row r="70" spans="1:10">
      <c r="A70" s="69" t="s">
        <v>1911</v>
      </c>
      <c r="B70" s="54">
        <v>9628</v>
      </c>
      <c r="C70" s="70" t="s">
        <v>132</v>
      </c>
      <c r="D70" s="77">
        <v>45103</v>
      </c>
      <c r="E70" s="72">
        <v>9.8635889999999993</v>
      </c>
      <c r="F70" s="78">
        <v>130547.18</v>
      </c>
      <c r="G70" s="72">
        <v>46.703537969999992</v>
      </c>
      <c r="H70" s="73">
        <v>3.1722591432610785E-4</v>
      </c>
      <c r="I70" s="73">
        <f t="shared" si="1"/>
        <v>2.117724565510497E-4</v>
      </c>
      <c r="J70" s="73">
        <f>G70/'סכום נכסי הקרן'!$C$41</f>
        <v>2.3743122966118187E-5</v>
      </c>
    </row>
    <row r="71" spans="1:10">
      <c r="A71" s="69" t="s">
        <v>1912</v>
      </c>
      <c r="B71" s="54">
        <v>9768</v>
      </c>
      <c r="C71" s="70" t="s">
        <v>132</v>
      </c>
      <c r="D71" s="77">
        <v>45103</v>
      </c>
      <c r="E71" s="72">
        <v>8.1769650000000009</v>
      </c>
      <c r="F71" s="78">
        <v>130662.52</v>
      </c>
      <c r="G71" s="72">
        <v>38.751727477000003</v>
      </c>
      <c r="H71" s="73">
        <v>2.6321458105602025E-4</v>
      </c>
      <c r="I71" s="73">
        <f t="shared" si="1"/>
        <v>1.7571577829226934E-4</v>
      </c>
      <c r="J71" s="73">
        <f>G71/'סכום נכסי הקרן'!$C$41</f>
        <v>1.9700585236752934E-5</v>
      </c>
    </row>
    <row r="72" spans="1:10">
      <c r="A72" s="117" t="s">
        <v>3180</v>
      </c>
      <c r="B72" s="116" t="s">
        <v>3180</v>
      </c>
      <c r="C72" s="116" t="s">
        <v>3180</v>
      </c>
      <c r="D72" s="116" t="s">
        <v>3180</v>
      </c>
      <c r="E72" s="116" t="s">
        <v>3180</v>
      </c>
      <c r="F72" s="116" t="s">
        <v>3180</v>
      </c>
      <c r="G72" s="116" t="s">
        <v>3180</v>
      </c>
      <c r="H72" s="116" t="s">
        <v>3180</v>
      </c>
      <c r="I72" s="116" t="s">
        <v>3180</v>
      </c>
      <c r="J72" s="116" t="s">
        <v>3180</v>
      </c>
    </row>
    <row r="73" spans="1:10">
      <c r="A73" s="68" t="s">
        <v>183</v>
      </c>
      <c r="B73" s="115" t="s">
        <v>3180</v>
      </c>
      <c r="C73" s="115" t="s">
        <v>3180</v>
      </c>
      <c r="D73" s="115" t="s">
        <v>3180</v>
      </c>
      <c r="E73" s="115" t="s">
        <v>3180</v>
      </c>
      <c r="F73" s="115" t="s">
        <v>3180</v>
      </c>
      <c r="G73" s="66">
        <v>11566.208490000001</v>
      </c>
      <c r="H73" s="115" t="s">
        <v>3180</v>
      </c>
      <c r="I73" s="67">
        <f t="shared" si="1"/>
        <v>5.2445799427064434E-2</v>
      </c>
      <c r="J73" s="67">
        <f>G73/'סכום נכסי הקרן'!$C$41</f>
        <v>5.8800237062603461E-3</v>
      </c>
    </row>
    <row r="74" spans="1:10">
      <c r="A74" s="69" t="s">
        <v>1913</v>
      </c>
      <c r="B74" s="54">
        <v>7064</v>
      </c>
      <c r="C74" s="70" t="s">
        <v>132</v>
      </c>
      <c r="D74" s="77">
        <v>43466</v>
      </c>
      <c r="E74" s="72">
        <v>609856.06000000006</v>
      </c>
      <c r="F74" s="78">
        <v>113.7073</v>
      </c>
      <c r="G74" s="72">
        <v>2515.14624</v>
      </c>
      <c r="H74" s="73">
        <v>0</v>
      </c>
      <c r="I74" s="73">
        <f t="shared" si="1"/>
        <v>1.1404675555245438E-2</v>
      </c>
      <c r="J74" s="73">
        <f>G74/'סכום נכסי הקרן'!$C$41</f>
        <v>1.2786488786448958E-3</v>
      </c>
    </row>
    <row r="75" spans="1:10">
      <c r="A75" s="69" t="s">
        <v>1914</v>
      </c>
      <c r="B75" s="54">
        <v>7031</v>
      </c>
      <c r="C75" s="70" t="s">
        <v>132</v>
      </c>
      <c r="D75" s="77">
        <v>43090</v>
      </c>
      <c r="E75" s="72">
        <v>849006.32</v>
      </c>
      <c r="F75" s="78">
        <v>113.4705</v>
      </c>
      <c r="G75" s="72">
        <v>3494.1491900000001</v>
      </c>
      <c r="H75" s="73">
        <v>1E-4</v>
      </c>
      <c r="I75" s="73">
        <f t="shared" si="1"/>
        <v>1.5843865147806932E-2</v>
      </c>
      <c r="J75" s="73">
        <f>G75/'סכום נכסי הקרן'!$C$41</f>
        <v>1.7763539441791945E-3</v>
      </c>
    </row>
    <row r="76" spans="1:10">
      <c r="A76" s="69" t="s">
        <v>1915</v>
      </c>
      <c r="B76" s="54">
        <v>5344</v>
      </c>
      <c r="C76" s="70" t="s">
        <v>132</v>
      </c>
      <c r="D76" s="77">
        <v>43431</v>
      </c>
      <c r="E76" s="72">
        <v>664648.57999999996</v>
      </c>
      <c r="F76" s="78">
        <v>77.903300000000002</v>
      </c>
      <c r="G76" s="72">
        <v>1877.99956</v>
      </c>
      <c r="H76" s="73">
        <v>5.0000000000000001E-4</v>
      </c>
      <c r="I76" s="73">
        <f t="shared" si="1"/>
        <v>8.5155985501239439E-3</v>
      </c>
      <c r="J76" s="73">
        <f>G76/'סכום נכסי הקרן'!$C$41</f>
        <v>9.5473654505656409E-4</v>
      </c>
    </row>
    <row r="77" spans="1:10">
      <c r="A77" s="69" t="s">
        <v>1916</v>
      </c>
      <c r="B77" s="54">
        <v>7989</v>
      </c>
      <c r="C77" s="70" t="s">
        <v>132</v>
      </c>
      <c r="D77" s="77">
        <v>43830</v>
      </c>
      <c r="E77" s="72">
        <v>167514.19</v>
      </c>
      <c r="F77" s="78">
        <v>126.8155</v>
      </c>
      <c r="G77" s="72">
        <v>770.49797000000001</v>
      </c>
      <c r="H77" s="73">
        <v>2.0000000000000001E-4</v>
      </c>
      <c r="I77" s="73">
        <f t="shared" si="1"/>
        <v>3.4937449059921195E-3</v>
      </c>
      <c r="J77" s="73">
        <f>G77/'סכום נכסי הקרן'!$C$41</f>
        <v>3.9170540053315889E-4</v>
      </c>
    </row>
    <row r="78" spans="1:10">
      <c r="A78" s="69" t="s">
        <v>1917</v>
      </c>
      <c r="B78" s="54">
        <v>5299</v>
      </c>
      <c r="C78" s="70" t="s">
        <v>132</v>
      </c>
      <c r="D78" s="77">
        <v>42831</v>
      </c>
      <c r="E78" s="72">
        <v>589516.86</v>
      </c>
      <c r="F78" s="78">
        <v>136.0231</v>
      </c>
      <c r="G78" s="72">
        <v>2908.4155299999998</v>
      </c>
      <c r="H78" s="73">
        <v>5.9999999999999995E-4</v>
      </c>
      <c r="I78" s="73">
        <f t="shared" si="1"/>
        <v>1.3187915267895993E-2</v>
      </c>
      <c r="J78" s="73">
        <f>G78/'סכום נכסי הקרן'!$C$41</f>
        <v>1.4785789378465326E-3</v>
      </c>
    </row>
    <row r="79" spans="1:10">
      <c r="A79" s="117" t="s">
        <v>3180</v>
      </c>
      <c r="B79" s="116" t="s">
        <v>3180</v>
      </c>
      <c r="C79" s="116" t="s">
        <v>3180</v>
      </c>
      <c r="D79" s="116" t="s">
        <v>3180</v>
      </c>
      <c r="E79" s="116" t="s">
        <v>3180</v>
      </c>
      <c r="F79" s="116" t="s">
        <v>3180</v>
      </c>
      <c r="G79" s="116" t="s">
        <v>3180</v>
      </c>
      <c r="H79" s="116" t="s">
        <v>3180</v>
      </c>
      <c r="I79" s="116" t="s">
        <v>3180</v>
      </c>
      <c r="J79" s="116" t="s">
        <v>3180</v>
      </c>
    </row>
    <row r="80" spans="1:10">
      <c r="A80" s="68" t="s">
        <v>184</v>
      </c>
      <c r="B80" s="115" t="s">
        <v>3180</v>
      </c>
      <c r="C80" s="115" t="s">
        <v>3180</v>
      </c>
      <c r="D80" s="115" t="s">
        <v>3180</v>
      </c>
      <c r="E80" s="115" t="s">
        <v>3180</v>
      </c>
      <c r="F80" s="115" t="s">
        <v>3180</v>
      </c>
      <c r="G80" s="66">
        <v>186188.33525804803</v>
      </c>
      <c r="H80" s="115" t="s">
        <v>3180</v>
      </c>
      <c r="I80" s="67">
        <f t="shared" si="1"/>
        <v>0.84425212419827433</v>
      </c>
      <c r="J80" s="67">
        <f>G80/'סכום נכסי הקרן'!$C$41</f>
        <v>9.4654339500538559E-2</v>
      </c>
    </row>
    <row r="81" spans="1:10">
      <c r="A81" s="69" t="s">
        <v>1918</v>
      </c>
      <c r="B81" s="54">
        <v>76203</v>
      </c>
      <c r="C81" s="70" t="s">
        <v>132</v>
      </c>
      <c r="D81" s="77">
        <v>43466</v>
      </c>
      <c r="E81" s="72">
        <v>66058.28</v>
      </c>
      <c r="F81" s="78">
        <v>100</v>
      </c>
      <c r="G81" s="72">
        <v>239.59339000000003</v>
      </c>
      <c r="H81" s="73">
        <v>5.9999999999999995E-4</v>
      </c>
      <c r="I81" s="73">
        <f t="shared" si="1"/>
        <v>1.0864119289267994E-3</v>
      </c>
      <c r="J81" s="73">
        <f>G81/'סכום נכסי הקרן'!$C$41</f>
        <v>1.2180437645416165E-4</v>
      </c>
    </row>
    <row r="82" spans="1:10">
      <c r="A82" s="69" t="s">
        <v>1919</v>
      </c>
      <c r="B82" s="54">
        <v>7055</v>
      </c>
      <c r="C82" s="70" t="s">
        <v>132</v>
      </c>
      <c r="D82" s="77">
        <v>43914</v>
      </c>
      <c r="E82" s="72">
        <v>295558.21883099998</v>
      </c>
      <c r="F82" s="78">
        <v>113.4684</v>
      </c>
      <c r="G82" s="72">
        <v>1216.369514925</v>
      </c>
      <c r="H82" s="73">
        <v>1.5E-3</v>
      </c>
      <c r="I82" s="73">
        <f t="shared" si="1"/>
        <v>5.5155042090160519E-3</v>
      </c>
      <c r="J82" s="73">
        <f>G82/'סכום נכסי הקרן'!$C$41</f>
        <v>6.1837736968991793E-4</v>
      </c>
    </row>
    <row r="83" spans="1:10">
      <c r="A83" s="69" t="s">
        <v>1920</v>
      </c>
      <c r="B83" s="54">
        <v>5271</v>
      </c>
      <c r="C83" s="70" t="s">
        <v>132</v>
      </c>
      <c r="D83" s="77">
        <v>42352</v>
      </c>
      <c r="E83" s="72">
        <v>190322.50374800002</v>
      </c>
      <c r="F83" s="78">
        <v>84.997500000000002</v>
      </c>
      <c r="G83" s="72">
        <v>586.73750515200004</v>
      </c>
      <c r="H83" s="73">
        <v>1.6000000000000001E-3</v>
      </c>
      <c r="I83" s="73">
        <f t="shared" si="1"/>
        <v>2.6605017139491294E-3</v>
      </c>
      <c r="J83" s="73">
        <f>G83/'סכום נכסי הקרן'!$C$41</f>
        <v>2.9828534066532393E-4</v>
      </c>
    </row>
    <row r="84" spans="1:10">
      <c r="A84" s="69" t="s">
        <v>1921</v>
      </c>
      <c r="B84" s="54">
        <v>5238</v>
      </c>
      <c r="C84" s="70" t="s">
        <v>134</v>
      </c>
      <c r="D84" s="77">
        <v>43221</v>
      </c>
      <c r="E84" s="72">
        <v>437391.68656300002</v>
      </c>
      <c r="F84" s="78">
        <v>89.927700000000002</v>
      </c>
      <c r="G84" s="72">
        <v>1577.9078358910001</v>
      </c>
      <c r="H84" s="73">
        <v>1E-4</v>
      </c>
      <c r="I84" s="73">
        <f t="shared" si="1"/>
        <v>7.154863060533736E-3</v>
      </c>
      <c r="J84" s="73">
        <f>G84/'סכום נכסי הקרן'!$C$41</f>
        <v>8.0217605357492915E-4</v>
      </c>
    </row>
    <row r="85" spans="1:10">
      <c r="A85" s="69" t="s">
        <v>1922</v>
      </c>
      <c r="B85" s="54">
        <v>7070</v>
      </c>
      <c r="C85" s="70" t="s">
        <v>134</v>
      </c>
      <c r="D85" s="77">
        <v>44075</v>
      </c>
      <c r="E85" s="72">
        <v>1060540.2079040001</v>
      </c>
      <c r="F85" s="78">
        <v>101.8006</v>
      </c>
      <c r="G85" s="72">
        <v>4331.0689607200002</v>
      </c>
      <c r="H85" s="73">
        <v>1E-4</v>
      </c>
      <c r="I85" s="73">
        <f t="shared" si="1"/>
        <v>1.9638792973089965E-2</v>
      </c>
      <c r="J85" s="73">
        <f>G85/'סכום נכסי הקרן'!$C$41</f>
        <v>2.2018268289474663E-3</v>
      </c>
    </row>
    <row r="86" spans="1:10">
      <c r="A86" s="69" t="s">
        <v>1923</v>
      </c>
      <c r="B86" s="54">
        <v>5339</v>
      </c>
      <c r="C86" s="70" t="s">
        <v>132</v>
      </c>
      <c r="D86" s="77">
        <v>42916</v>
      </c>
      <c r="E86" s="72">
        <v>624676.92699299997</v>
      </c>
      <c r="F86" s="78">
        <v>77.599299999999999</v>
      </c>
      <c r="G86" s="72">
        <v>1758.1698341190001</v>
      </c>
      <c r="H86" s="73">
        <v>4.0000000000000002E-4</v>
      </c>
      <c r="I86" s="73">
        <f t="shared" si="1"/>
        <v>7.9722428104804302E-3</v>
      </c>
      <c r="J86" s="73">
        <f>G86/'סכום נכסי הקרן'!$C$41</f>
        <v>8.9381756460552443E-4</v>
      </c>
    </row>
    <row r="87" spans="1:10">
      <c r="A87" s="69" t="s">
        <v>1924</v>
      </c>
      <c r="B87" s="54">
        <v>7006</v>
      </c>
      <c r="C87" s="70" t="s">
        <v>134</v>
      </c>
      <c r="D87" s="77">
        <v>43617</v>
      </c>
      <c r="E87" s="72">
        <v>366001.68</v>
      </c>
      <c r="F87" s="78">
        <v>136.87729999999999</v>
      </c>
      <c r="G87" s="72">
        <v>2009.70417</v>
      </c>
      <c r="H87" s="73">
        <v>0</v>
      </c>
      <c r="I87" s="73">
        <f t="shared" si="1"/>
        <v>9.112799747530315E-3</v>
      </c>
      <c r="J87" s="73">
        <f>G87/'סכום נכסי הקרן'!$C$41</f>
        <v>1.0216924735869319E-3</v>
      </c>
    </row>
    <row r="88" spans="1:10">
      <c r="A88" s="69" t="s">
        <v>1925</v>
      </c>
      <c r="B88" s="54">
        <v>8417</v>
      </c>
      <c r="C88" s="70" t="s">
        <v>134</v>
      </c>
      <c r="D88" s="77">
        <v>44713</v>
      </c>
      <c r="E88" s="72">
        <v>97960</v>
      </c>
      <c r="F88" s="78">
        <v>104.3721</v>
      </c>
      <c r="G88" s="72">
        <v>410.15765999999996</v>
      </c>
      <c r="H88" s="73">
        <v>0</v>
      </c>
      <c r="I88" s="73">
        <f t="shared" si="1"/>
        <v>1.8598183137051583E-3</v>
      </c>
      <c r="J88" s="73">
        <f>G88/'סכום נכסי הקרן'!$C$41</f>
        <v>2.0851576090725221E-4</v>
      </c>
    </row>
    <row r="89" spans="1:10">
      <c r="A89" s="69" t="s">
        <v>1926</v>
      </c>
      <c r="B89" s="54">
        <v>60831</v>
      </c>
      <c r="C89" s="70" t="s">
        <v>132</v>
      </c>
      <c r="D89" s="77">
        <v>42555</v>
      </c>
      <c r="E89" s="72">
        <v>29594.880000000001</v>
      </c>
      <c r="F89" s="78">
        <v>100</v>
      </c>
      <c r="G89" s="72">
        <v>107.34062</v>
      </c>
      <c r="H89" s="73">
        <v>0</v>
      </c>
      <c r="I89" s="73">
        <f t="shared" si="1"/>
        <v>4.8672515559130652E-4</v>
      </c>
      <c r="J89" s="73">
        <f>G89/'סכום נכסי הקרן'!$C$41</f>
        <v>5.4569774597300505E-5</v>
      </c>
    </row>
    <row r="90" spans="1:10">
      <c r="A90" s="69" t="s">
        <v>1927</v>
      </c>
      <c r="B90" s="54">
        <v>8400</v>
      </c>
      <c r="C90" s="70" t="s">
        <v>132</v>
      </c>
      <c r="D90" s="77">
        <v>44544</v>
      </c>
      <c r="E90" s="72">
        <v>91850.243359999993</v>
      </c>
      <c r="F90" s="78">
        <v>115.3809</v>
      </c>
      <c r="G90" s="72">
        <v>384.38089077300003</v>
      </c>
      <c r="H90" s="73">
        <v>2.0000000000000001E-4</v>
      </c>
      <c r="I90" s="73">
        <f t="shared" si="1"/>
        <v>1.742936167760289E-3</v>
      </c>
      <c r="J90" s="73">
        <f>G90/'סכום נכסי הקרן'!$C$41</f>
        <v>1.9541137892619025E-4</v>
      </c>
    </row>
    <row r="91" spans="1:10">
      <c r="A91" s="69" t="s">
        <v>1928</v>
      </c>
      <c r="B91" s="54">
        <v>79692</v>
      </c>
      <c r="C91" s="70" t="s">
        <v>132</v>
      </c>
      <c r="D91" s="77">
        <v>43466</v>
      </c>
      <c r="E91" s="72">
        <v>29386.22</v>
      </c>
      <c r="F91" s="78">
        <v>100</v>
      </c>
      <c r="G91" s="72">
        <v>106.58382</v>
      </c>
      <c r="H91" s="73">
        <v>0</v>
      </c>
      <c r="I91" s="73">
        <f t="shared" si="1"/>
        <v>4.8329352274111893E-4</v>
      </c>
      <c r="J91" s="73">
        <f>G91/'סכום נכסי הקרן'!$C$41</f>
        <v>5.4185032964401076E-5</v>
      </c>
    </row>
    <row r="92" spans="1:10">
      <c r="A92" s="69" t="s">
        <v>1929</v>
      </c>
      <c r="B92" s="54">
        <v>79694</v>
      </c>
      <c r="C92" s="70" t="s">
        <v>132</v>
      </c>
      <c r="D92" s="77">
        <v>43466</v>
      </c>
      <c r="E92" s="72">
        <v>42358.73</v>
      </c>
      <c r="F92" s="78">
        <v>100</v>
      </c>
      <c r="G92" s="72">
        <v>153.63512</v>
      </c>
      <c r="H92" s="73">
        <v>0</v>
      </c>
      <c r="I92" s="73">
        <f t="shared" si="1"/>
        <v>6.9664287094940431E-4</v>
      </c>
      <c r="J92" s="73">
        <f>G92/'סכום נכסי הקרן'!$C$41</f>
        <v>7.8104951029994187E-5</v>
      </c>
    </row>
    <row r="93" spans="1:10">
      <c r="A93" s="69" t="s">
        <v>1930</v>
      </c>
      <c r="B93" s="54">
        <v>8843</v>
      </c>
      <c r="C93" s="70" t="s">
        <v>132</v>
      </c>
      <c r="D93" s="77">
        <v>44562</v>
      </c>
      <c r="E93" s="72">
        <v>52955.180312000004</v>
      </c>
      <c r="F93" s="78">
        <v>109.55670000000001</v>
      </c>
      <c r="G93" s="72">
        <v>210.42384323200002</v>
      </c>
      <c r="H93" s="73">
        <v>1E-4</v>
      </c>
      <c r="I93" s="73">
        <f t="shared" si="1"/>
        <v>9.5414557729604972E-4</v>
      </c>
      <c r="J93" s="73">
        <f>G93/'סכום נכסי הקרן'!$C$41</f>
        <v>1.0697517580080997E-4</v>
      </c>
    </row>
    <row r="94" spans="1:10">
      <c r="A94" s="69" t="s">
        <v>1931</v>
      </c>
      <c r="B94" s="54">
        <v>5291</v>
      </c>
      <c r="C94" s="70" t="s">
        <v>132</v>
      </c>
      <c r="D94" s="77">
        <v>42787</v>
      </c>
      <c r="E94" s="72">
        <v>361465.04334600002</v>
      </c>
      <c r="F94" s="78">
        <v>63.939500000000002</v>
      </c>
      <c r="G94" s="72">
        <v>838.26840041100002</v>
      </c>
      <c r="H94" s="73">
        <v>1E-4</v>
      </c>
      <c r="I94" s="73">
        <f t="shared" si="1"/>
        <v>3.8010430498474817E-3</v>
      </c>
      <c r="J94" s="73">
        <f>G94/'סכום נכסי הקרן'!$C$41</f>
        <v>4.2615850050491523E-4</v>
      </c>
    </row>
    <row r="95" spans="1:10">
      <c r="A95" s="69" t="s">
        <v>1932</v>
      </c>
      <c r="B95" s="54">
        <v>5281</v>
      </c>
      <c r="C95" s="70" t="s">
        <v>132</v>
      </c>
      <c r="D95" s="77">
        <v>42603</v>
      </c>
      <c r="E95" s="72">
        <v>873727.14</v>
      </c>
      <c r="F95" s="78">
        <v>22.7532</v>
      </c>
      <c r="G95" s="72">
        <v>721.05079000000001</v>
      </c>
      <c r="H95" s="73">
        <v>2.9999999999999997E-4</v>
      </c>
      <c r="I95" s="73">
        <f t="shared" si="1"/>
        <v>3.26953168289865E-3</v>
      </c>
      <c r="J95" s="73">
        <f>G95/'סכום נכסי הקרן'!$C$41</f>
        <v>3.6656746610468115E-4</v>
      </c>
    </row>
    <row r="96" spans="1:10">
      <c r="A96" s="69" t="s">
        <v>1933</v>
      </c>
      <c r="B96" s="54">
        <v>5302</v>
      </c>
      <c r="C96" s="70" t="s">
        <v>132</v>
      </c>
      <c r="D96" s="77">
        <v>42948</v>
      </c>
      <c r="E96" s="72">
        <v>754662.16</v>
      </c>
      <c r="F96" s="78">
        <v>112.99769999999999</v>
      </c>
      <c r="G96" s="72">
        <v>3092.9274799999998</v>
      </c>
      <c r="H96" s="73">
        <v>0</v>
      </c>
      <c r="I96" s="73">
        <f t="shared" si="1"/>
        <v>1.4024565993149914E-2</v>
      </c>
      <c r="J96" s="73">
        <f>G96/'סכום נכסי הקרן'!$C$41</f>
        <v>1.5723810373873064E-3</v>
      </c>
    </row>
    <row r="97" spans="1:10">
      <c r="A97" s="69" t="s">
        <v>1934</v>
      </c>
      <c r="B97" s="54">
        <v>7025</v>
      </c>
      <c r="C97" s="70" t="s">
        <v>132</v>
      </c>
      <c r="D97" s="77">
        <v>43556</v>
      </c>
      <c r="E97" s="72">
        <v>241502.6</v>
      </c>
      <c r="F97" s="78">
        <v>90.757199999999997</v>
      </c>
      <c r="G97" s="72">
        <v>794.96948999999995</v>
      </c>
      <c r="H97" s="73">
        <v>1E-4</v>
      </c>
      <c r="I97" s="73">
        <f t="shared" si="1"/>
        <v>3.6047085316871803E-3</v>
      </c>
      <c r="J97" s="73">
        <f>G97/'סכום נכסי הקרן'!$C$41</f>
        <v>4.0414622051774E-4</v>
      </c>
    </row>
    <row r="98" spans="1:10">
      <c r="A98" s="69" t="s">
        <v>1935</v>
      </c>
      <c r="B98" s="54">
        <v>9386</v>
      </c>
      <c r="C98" s="70" t="s">
        <v>132</v>
      </c>
      <c r="D98" s="77">
        <v>44896</v>
      </c>
      <c r="E98" s="72">
        <v>7284.48</v>
      </c>
      <c r="F98" s="78">
        <v>127.52209999999999</v>
      </c>
      <c r="G98" s="72">
        <v>33.692399999999999</v>
      </c>
      <c r="H98" s="73">
        <v>2.0000000000000001E-4</v>
      </c>
      <c r="I98" s="73">
        <f t="shared" si="1"/>
        <v>1.5277477093242553E-4</v>
      </c>
      <c r="J98" s="73">
        <f>G98/'סכום נכסי הקרן'!$C$41</f>
        <v>1.7128526681158422E-5</v>
      </c>
    </row>
    <row r="99" spans="1:10">
      <c r="A99" s="69" t="s">
        <v>1936</v>
      </c>
      <c r="B99" s="54">
        <v>7045</v>
      </c>
      <c r="C99" s="70" t="s">
        <v>134</v>
      </c>
      <c r="D99" s="77">
        <v>43909</v>
      </c>
      <c r="E99" s="72">
        <v>800252.00940800016</v>
      </c>
      <c r="F99" s="78">
        <v>97.9345</v>
      </c>
      <c r="G99" s="72">
        <v>3143.9824012190002</v>
      </c>
      <c r="H99" s="73">
        <v>2.9999999999999997E-4</v>
      </c>
      <c r="I99" s="73">
        <f t="shared" si="1"/>
        <v>1.4256069355754115E-2</v>
      </c>
      <c r="J99" s="73">
        <f>G99/'סכום נכסי הקרן'!$C$41</f>
        <v>1.5983363145508237E-3</v>
      </c>
    </row>
    <row r="100" spans="1:10">
      <c r="A100" s="69" t="s">
        <v>1937</v>
      </c>
      <c r="B100" s="54">
        <v>879510</v>
      </c>
      <c r="C100" s="70" t="s">
        <v>134</v>
      </c>
      <c r="D100" s="77">
        <v>44895</v>
      </c>
      <c r="E100" s="72">
        <v>29750.83</v>
      </c>
      <c r="F100" s="78">
        <v>100</v>
      </c>
      <c r="G100" s="72">
        <v>119.34844</v>
      </c>
      <c r="H100" s="73">
        <v>0</v>
      </c>
      <c r="I100" s="73">
        <f t="shared" si="1"/>
        <v>5.4117339762505294E-4</v>
      </c>
      <c r="J100" s="73">
        <f>G100/'סכום נכסי הקרן'!$C$41</f>
        <v>6.0674304558138781E-5</v>
      </c>
    </row>
    <row r="101" spans="1:10">
      <c r="A101" s="69" t="s">
        <v>1938</v>
      </c>
      <c r="B101" s="54">
        <v>9817</v>
      </c>
      <c r="C101" s="70" t="s">
        <v>134</v>
      </c>
      <c r="D101" s="77">
        <v>44776</v>
      </c>
      <c r="E101" s="72">
        <v>43728.135569999999</v>
      </c>
      <c r="F101" s="78">
        <v>100</v>
      </c>
      <c r="G101" s="72">
        <v>175.41978857999999</v>
      </c>
      <c r="H101" s="73">
        <v>0</v>
      </c>
      <c r="I101" s="73">
        <f t="shared" si="1"/>
        <v>7.9542324136375013E-4</v>
      </c>
      <c r="J101" s="73">
        <f>G101/'סכום נכסי הקרן'!$C$41</f>
        <v>8.9179830736180849E-5</v>
      </c>
    </row>
    <row r="102" spans="1:10">
      <c r="A102" s="69" t="s">
        <v>1939</v>
      </c>
      <c r="B102" s="54">
        <v>7086</v>
      </c>
      <c r="C102" s="70" t="s">
        <v>132</v>
      </c>
      <c r="D102" s="77">
        <v>44160</v>
      </c>
      <c r="E102" s="72">
        <v>548774.23612799996</v>
      </c>
      <c r="F102" s="78">
        <v>101.47490000000001</v>
      </c>
      <c r="G102" s="72">
        <v>2019.760625486</v>
      </c>
      <c r="H102" s="73">
        <v>2.0000000000000001E-4</v>
      </c>
      <c r="I102" s="73">
        <f t="shared" si="1"/>
        <v>9.1583997250702289E-3</v>
      </c>
      <c r="J102" s="73">
        <f>G102/'סכום נכסי הקרן'!$C$41</f>
        <v>1.0268049697614351E-3</v>
      </c>
    </row>
    <row r="103" spans="1:10">
      <c r="A103" s="69" t="s">
        <v>1940</v>
      </c>
      <c r="B103" s="54">
        <v>87952</v>
      </c>
      <c r="C103" s="70" t="s">
        <v>134</v>
      </c>
      <c r="D103" s="77">
        <v>44819</v>
      </c>
      <c r="E103" s="72">
        <v>19744.98</v>
      </c>
      <c r="F103" s="78">
        <v>100</v>
      </c>
      <c r="G103" s="72">
        <v>79.208939999999998</v>
      </c>
      <c r="H103" s="73">
        <v>0</v>
      </c>
      <c r="I103" s="73">
        <f t="shared" si="1"/>
        <v>3.5916490556624751E-4</v>
      </c>
      <c r="J103" s="73">
        <f>G103/'סכום נכסי הקרן'!$C$41</f>
        <v>4.0268204169969391E-5</v>
      </c>
    </row>
    <row r="104" spans="1:10">
      <c r="A104" s="69" t="s">
        <v>1941</v>
      </c>
      <c r="B104" s="54">
        <v>6650</v>
      </c>
      <c r="C104" s="70" t="s">
        <v>134</v>
      </c>
      <c r="D104" s="77">
        <v>43466</v>
      </c>
      <c r="E104" s="72">
        <v>733945.44</v>
      </c>
      <c r="F104" s="78">
        <v>145.56790000000001</v>
      </c>
      <c r="G104" s="72">
        <v>4285.9491900000003</v>
      </c>
      <c r="H104" s="73">
        <v>2.0000000000000001E-4</v>
      </c>
      <c r="I104" s="73">
        <f t="shared" si="1"/>
        <v>1.9434201948518505E-2</v>
      </c>
      <c r="J104" s="73">
        <f>G104/'סכום נכסי הקרן'!$C$41</f>
        <v>2.1788888608411492E-3</v>
      </c>
    </row>
    <row r="105" spans="1:10">
      <c r="A105" s="69" t="s">
        <v>1942</v>
      </c>
      <c r="B105" s="54">
        <v>9391</v>
      </c>
      <c r="C105" s="70" t="s">
        <v>134</v>
      </c>
      <c r="D105" s="77">
        <v>44608</v>
      </c>
      <c r="E105" s="72">
        <v>146900.95824899999</v>
      </c>
      <c r="F105" s="78">
        <v>96.610600000000005</v>
      </c>
      <c r="G105" s="72">
        <v>569.333882679</v>
      </c>
      <c r="H105" s="73">
        <v>0</v>
      </c>
      <c r="I105" s="73">
        <f t="shared" si="1"/>
        <v>2.5815867528093178E-3</v>
      </c>
      <c r="J105" s="73">
        <f>G105/'סכום נכסי הקרן'!$C$41</f>
        <v>2.8943769514652473E-4</v>
      </c>
    </row>
    <row r="106" spans="1:10">
      <c r="A106" s="69" t="s">
        <v>1943</v>
      </c>
      <c r="B106" s="54">
        <v>8314</v>
      </c>
      <c r="C106" s="70" t="s">
        <v>132</v>
      </c>
      <c r="D106" s="77">
        <v>44264</v>
      </c>
      <c r="E106" s="72">
        <v>144808.666937</v>
      </c>
      <c r="F106" s="78">
        <v>101.6375</v>
      </c>
      <c r="G106" s="72">
        <v>533.82152924599995</v>
      </c>
      <c r="H106" s="73">
        <v>2.0000000000000001E-4</v>
      </c>
      <c r="I106" s="73">
        <f t="shared" si="1"/>
        <v>2.4205595876029828E-3</v>
      </c>
      <c r="J106" s="73">
        <f>G106/'סכום נכסי הקרן'!$C$41</f>
        <v>2.7138394138342481E-4</v>
      </c>
    </row>
    <row r="107" spans="1:10">
      <c r="A107" s="69" t="s">
        <v>1944</v>
      </c>
      <c r="B107" s="54">
        <v>7032</v>
      </c>
      <c r="C107" s="70" t="s">
        <v>132</v>
      </c>
      <c r="D107" s="77">
        <v>43853</v>
      </c>
      <c r="E107" s="72">
        <v>196462.55</v>
      </c>
      <c r="F107" s="78">
        <v>70.628299999999996</v>
      </c>
      <c r="G107" s="72">
        <v>503.27584999999999</v>
      </c>
      <c r="H107" s="73">
        <v>2.9999999999999997E-4</v>
      </c>
      <c r="I107" s="73">
        <f t="shared" si="1"/>
        <v>2.2820533028092911E-3</v>
      </c>
      <c r="J107" s="73">
        <f>G107/'סכום נכסי הקרן'!$C$41</f>
        <v>2.5585514313933365E-4</v>
      </c>
    </row>
    <row r="108" spans="1:10">
      <c r="A108" s="69" t="s">
        <v>1945</v>
      </c>
      <c r="B108" s="54">
        <v>8337</v>
      </c>
      <c r="C108" s="70" t="s">
        <v>132</v>
      </c>
      <c r="D108" s="77">
        <v>44470</v>
      </c>
      <c r="E108" s="72">
        <v>112953.57828199999</v>
      </c>
      <c r="F108" s="78">
        <v>151.66829999999999</v>
      </c>
      <c r="G108" s="72">
        <v>621.35867783499998</v>
      </c>
      <c r="H108" s="73">
        <v>2.0000000000000001E-4</v>
      </c>
      <c r="I108" s="73">
        <f t="shared" si="1"/>
        <v>2.8174879104224371E-3</v>
      </c>
      <c r="J108" s="73">
        <f>G108/'סכום נכסי הקרן'!$C$41</f>
        <v>3.1588603637218237E-4</v>
      </c>
    </row>
    <row r="109" spans="1:10">
      <c r="A109" s="69" t="s">
        <v>1946</v>
      </c>
      <c r="B109" s="54">
        <v>9237</v>
      </c>
      <c r="C109" s="70" t="s">
        <v>132</v>
      </c>
      <c r="D109" s="77">
        <v>44712</v>
      </c>
      <c r="E109" s="72">
        <v>83716.05</v>
      </c>
      <c r="F109" s="78">
        <v>144.4239</v>
      </c>
      <c r="G109" s="72">
        <v>438.52598999999998</v>
      </c>
      <c r="H109" s="73">
        <v>0</v>
      </c>
      <c r="I109" s="73">
        <f t="shared" si="1"/>
        <v>1.9884516291556889E-3</v>
      </c>
      <c r="J109" s="73">
        <f>G109/'סכום נכסי הקרן'!$C$41</f>
        <v>2.229376393517948E-4</v>
      </c>
    </row>
    <row r="110" spans="1:10">
      <c r="A110" s="69" t="s">
        <v>1947</v>
      </c>
      <c r="B110" s="54">
        <v>6648</v>
      </c>
      <c r="C110" s="70" t="s">
        <v>132</v>
      </c>
      <c r="D110" s="77">
        <v>43466</v>
      </c>
      <c r="E110" s="72">
        <v>1270914.58</v>
      </c>
      <c r="F110" s="78">
        <v>132.08369999999999</v>
      </c>
      <c r="G110" s="72">
        <v>6088.5397199999998</v>
      </c>
      <c r="H110" s="73">
        <v>2.0000000000000001E-4</v>
      </c>
      <c r="I110" s="73">
        <f t="shared" si="1"/>
        <v>2.7607865899608643E-2</v>
      </c>
      <c r="J110" s="73">
        <f>G110/'סכום נכסי הקרן'!$C$41</f>
        <v>3.0952889982106598E-3</v>
      </c>
    </row>
    <row r="111" spans="1:10">
      <c r="A111" s="69" t="s">
        <v>1948</v>
      </c>
      <c r="B111" s="54">
        <v>6665</v>
      </c>
      <c r="C111" s="70" t="s">
        <v>132</v>
      </c>
      <c r="D111" s="77">
        <v>43586</v>
      </c>
      <c r="E111" s="72">
        <v>160126.76999999999</v>
      </c>
      <c r="F111" s="78">
        <v>264.0958</v>
      </c>
      <c r="G111" s="72">
        <v>1533.81502</v>
      </c>
      <c r="H111" s="73">
        <v>2.9999999999999997E-4</v>
      </c>
      <c r="I111" s="73">
        <f t="shared" si="1"/>
        <v>6.9549286584871866E-3</v>
      </c>
      <c r="J111" s="73">
        <f>G111/'סכום נכסי הקרן'!$C$41</f>
        <v>7.7976016828814633E-4</v>
      </c>
    </row>
    <row r="112" spans="1:10">
      <c r="A112" s="69" t="s">
        <v>1949</v>
      </c>
      <c r="B112" s="54">
        <v>7016</v>
      </c>
      <c r="C112" s="70" t="s">
        <v>132</v>
      </c>
      <c r="D112" s="77">
        <v>43627</v>
      </c>
      <c r="E112" s="72">
        <v>171458.68</v>
      </c>
      <c r="F112" s="78">
        <v>74.983400000000003</v>
      </c>
      <c r="G112" s="72">
        <v>466.30721</v>
      </c>
      <c r="H112" s="73">
        <v>8.0000000000000004E-4</v>
      </c>
      <c r="I112" s="73">
        <f t="shared" si="1"/>
        <v>2.1144227538521581E-3</v>
      </c>
      <c r="J112" s="73">
        <f>G112/'סכום נכסי הקרן'!$C$41</f>
        <v>2.3706104308691408E-4</v>
      </c>
    </row>
    <row r="113" spans="1:10">
      <c r="A113" s="69" t="s">
        <v>1950</v>
      </c>
      <c r="B113" s="54">
        <v>7042</v>
      </c>
      <c r="C113" s="70" t="s">
        <v>132</v>
      </c>
      <c r="D113" s="77">
        <v>43558</v>
      </c>
      <c r="E113" s="72">
        <v>343063.377248</v>
      </c>
      <c r="F113" s="78">
        <v>100.9816</v>
      </c>
      <c r="G113" s="72">
        <v>1256.504828305</v>
      </c>
      <c r="H113" s="73">
        <v>5.9999999999999995E-4</v>
      </c>
      <c r="I113" s="73">
        <f t="shared" si="1"/>
        <v>5.6974937172710478E-3</v>
      </c>
      <c r="J113" s="73">
        <f>G113/'סכום נכסי הקרן'!$C$41</f>
        <v>6.3878134168615403E-4</v>
      </c>
    </row>
    <row r="114" spans="1:10">
      <c r="A114" s="69" t="s">
        <v>1951</v>
      </c>
      <c r="B114" s="54">
        <v>7057</v>
      </c>
      <c r="C114" s="70" t="s">
        <v>132</v>
      </c>
      <c r="D114" s="77">
        <v>43917</v>
      </c>
      <c r="E114" s="72">
        <v>44994.522900000004</v>
      </c>
      <c r="F114" s="78">
        <v>117.6644</v>
      </c>
      <c r="G114" s="72">
        <v>192.02257565299999</v>
      </c>
      <c r="H114" s="73">
        <v>1.2999999999999999E-3</v>
      </c>
      <c r="I114" s="73">
        <f t="shared" si="1"/>
        <v>8.7070689559786264E-4</v>
      </c>
      <c r="J114" s="73">
        <f>G114/'סכום נכסי הקרן'!$C$41</f>
        <v>9.7620347925857819E-5</v>
      </c>
    </row>
    <row r="115" spans="1:10">
      <c r="A115" s="69" t="s">
        <v>1952</v>
      </c>
      <c r="B115" s="54">
        <v>87954</v>
      </c>
      <c r="C115" s="70" t="s">
        <v>134</v>
      </c>
      <c r="D115" s="77">
        <v>44837</v>
      </c>
      <c r="E115" s="72">
        <v>24068.19</v>
      </c>
      <c r="F115" s="78">
        <v>100</v>
      </c>
      <c r="G115" s="72">
        <v>96.551949999999991</v>
      </c>
      <c r="H115" s="73">
        <v>1E-4</v>
      </c>
      <c r="I115" s="73">
        <f t="shared" si="1"/>
        <v>4.3780502559416967E-4</v>
      </c>
      <c r="J115" s="73">
        <f>G115/'סכום נכסי הקרן'!$C$41</f>
        <v>4.9085035547864621E-5</v>
      </c>
    </row>
    <row r="116" spans="1:10">
      <c r="A116" s="69" t="s">
        <v>1953</v>
      </c>
      <c r="B116" s="54">
        <v>87953</v>
      </c>
      <c r="C116" s="70" t="s">
        <v>134</v>
      </c>
      <c r="D116" s="77">
        <v>44792</v>
      </c>
      <c r="E116" s="72">
        <v>30341.15</v>
      </c>
      <c r="F116" s="78">
        <v>100</v>
      </c>
      <c r="G116" s="72">
        <v>121.71653999999999</v>
      </c>
      <c r="H116" s="73">
        <v>1E-4</v>
      </c>
      <c r="I116" s="73">
        <f t="shared" si="1"/>
        <v>5.5191130691750691E-4</v>
      </c>
      <c r="J116" s="73">
        <f>G116/'סכום נכסי הקרן'!$C$41</f>
        <v>6.1878198137511314E-5</v>
      </c>
    </row>
    <row r="117" spans="1:10">
      <c r="A117" s="69" t="s">
        <v>1954</v>
      </c>
      <c r="B117" s="54">
        <v>5237</v>
      </c>
      <c r="C117" s="70" t="s">
        <v>132</v>
      </c>
      <c r="D117" s="77">
        <v>43007</v>
      </c>
      <c r="E117" s="72">
        <v>733624.20505800005</v>
      </c>
      <c r="F117" s="78">
        <v>34.284599999999998</v>
      </c>
      <c r="G117" s="72">
        <v>912.26349036800002</v>
      </c>
      <c r="H117" s="73">
        <v>2.9999999999999997E-4</v>
      </c>
      <c r="I117" s="73">
        <f t="shared" si="1"/>
        <v>4.136566281149048E-3</v>
      </c>
      <c r="J117" s="73">
        <f>G117/'סכום נכסי הקרן'!$C$41</f>
        <v>4.6377609000887438E-4</v>
      </c>
    </row>
    <row r="118" spans="1:10">
      <c r="A118" s="69" t="s">
        <v>1955</v>
      </c>
      <c r="B118" s="54">
        <v>87343</v>
      </c>
      <c r="C118" s="70" t="s">
        <v>132</v>
      </c>
      <c r="D118" s="77">
        <v>44421</v>
      </c>
      <c r="E118" s="72">
        <v>40516.370000000003</v>
      </c>
      <c r="F118" s="78">
        <v>100</v>
      </c>
      <c r="G118" s="72">
        <v>146.95286999999999</v>
      </c>
      <c r="H118" s="73">
        <v>0</v>
      </c>
      <c r="I118" s="73">
        <f t="shared" si="1"/>
        <v>6.663428859954324E-4</v>
      </c>
      <c r="J118" s="73">
        <f>G118/'סכום נכסי הקרן'!$C$41</f>
        <v>7.4707831875075838E-5</v>
      </c>
    </row>
    <row r="119" spans="1:10">
      <c r="A119" s="69" t="s">
        <v>1956</v>
      </c>
      <c r="B119" s="54">
        <v>87342</v>
      </c>
      <c r="C119" s="70" t="s">
        <v>132</v>
      </c>
      <c r="D119" s="77">
        <v>44421</v>
      </c>
      <c r="E119" s="72">
        <v>18998.900000000001</v>
      </c>
      <c r="F119" s="78">
        <v>100</v>
      </c>
      <c r="G119" s="72">
        <v>68.908990000000003</v>
      </c>
      <c r="H119" s="73">
        <v>0</v>
      </c>
      <c r="I119" s="73">
        <f t="shared" si="1"/>
        <v>3.124608268462562E-4</v>
      </c>
      <c r="J119" s="73">
        <f>G119/'סכום נכסי הקרן'!$C$41</f>
        <v>3.503192036740271E-5</v>
      </c>
    </row>
    <row r="120" spans="1:10">
      <c r="A120" s="69" t="s">
        <v>1957</v>
      </c>
      <c r="B120" s="54">
        <v>9730</v>
      </c>
      <c r="C120" s="70" t="s">
        <v>135</v>
      </c>
      <c r="D120" s="77">
        <v>45146</v>
      </c>
      <c r="E120" s="72">
        <v>75203.719073</v>
      </c>
      <c r="F120" s="78">
        <v>100.5967</v>
      </c>
      <c r="G120" s="72">
        <v>349.582450709</v>
      </c>
      <c r="H120" s="73">
        <v>2.9999999999999997E-4</v>
      </c>
      <c r="I120" s="73">
        <f t="shared" si="1"/>
        <v>1.58514617032516E-3</v>
      </c>
      <c r="J120" s="73">
        <f>G120/'סכום נכסי הקרן'!$C$41</f>
        <v>1.7772056411041826E-4</v>
      </c>
    </row>
    <row r="121" spans="1:10">
      <c r="A121" s="69" t="s">
        <v>1958</v>
      </c>
      <c r="B121" s="54">
        <v>9011</v>
      </c>
      <c r="C121" s="70" t="s">
        <v>135</v>
      </c>
      <c r="D121" s="77">
        <v>44644</v>
      </c>
      <c r="E121" s="72">
        <v>397499.85655600001</v>
      </c>
      <c r="F121" s="78">
        <v>107.1643</v>
      </c>
      <c r="G121" s="72">
        <v>1968.4014570960001</v>
      </c>
      <c r="H121" s="73">
        <v>4.0000000000000002E-4</v>
      </c>
      <c r="I121" s="73">
        <f t="shared" si="1"/>
        <v>8.9255167845239299E-3</v>
      </c>
      <c r="J121" s="73">
        <f>G121/'סכום נכסי הקרן'!$C$41</f>
        <v>1.0006950195622739E-3</v>
      </c>
    </row>
    <row r="122" spans="1:10">
      <c r="A122" s="69" t="s">
        <v>1959</v>
      </c>
      <c r="B122" s="54">
        <v>8329</v>
      </c>
      <c r="C122" s="70" t="s">
        <v>132</v>
      </c>
      <c r="D122" s="77">
        <v>43810</v>
      </c>
      <c r="E122" s="72">
        <v>317727</v>
      </c>
      <c r="F122" s="78">
        <v>110.0408</v>
      </c>
      <c r="G122" s="72">
        <v>1268.1055800000001</v>
      </c>
      <c r="H122" s="73">
        <v>0</v>
      </c>
      <c r="I122" s="73">
        <f t="shared" si="1"/>
        <v>5.7500961493580352E-3</v>
      </c>
      <c r="J122" s="73">
        <f>G122/'סכום נכסי הקרן'!$C$41</f>
        <v>6.4467892645094676E-4</v>
      </c>
    </row>
    <row r="123" spans="1:10">
      <c r="A123" s="69" t="s">
        <v>1960</v>
      </c>
      <c r="B123" s="54">
        <v>5290</v>
      </c>
      <c r="C123" s="70" t="s">
        <v>132</v>
      </c>
      <c r="D123" s="77">
        <v>42359</v>
      </c>
      <c r="E123" s="72">
        <v>442894.416731</v>
      </c>
      <c r="F123" s="78">
        <v>52.264800000000001</v>
      </c>
      <c r="G123" s="72">
        <v>839.57027474999995</v>
      </c>
      <c r="H123" s="73">
        <v>1E-4</v>
      </c>
      <c r="I123" s="73">
        <f t="shared" si="1"/>
        <v>3.8069462670099136E-3</v>
      </c>
      <c r="J123" s="73">
        <f>G123/'סכום נכסי הקרן'!$C$41</f>
        <v>4.2682034677740032E-4</v>
      </c>
    </row>
    <row r="124" spans="1:10">
      <c r="A124" s="69" t="s">
        <v>1961</v>
      </c>
      <c r="B124" s="54">
        <v>8278</v>
      </c>
      <c r="C124" s="70" t="s">
        <v>132</v>
      </c>
      <c r="D124" s="77">
        <v>44256</v>
      </c>
      <c r="E124" s="72">
        <v>50886.49</v>
      </c>
      <c r="F124" s="78">
        <v>126.0104</v>
      </c>
      <c r="G124" s="72">
        <v>232.57147000000001</v>
      </c>
      <c r="H124" s="73">
        <v>2.0000000000000001E-4</v>
      </c>
      <c r="I124" s="73">
        <f t="shared" si="1"/>
        <v>1.0545717448049851E-3</v>
      </c>
      <c r="J124" s="73">
        <f>G124/'סכום נכסי הקרן'!$C$41</f>
        <v>1.1823457602222567E-4</v>
      </c>
    </row>
    <row r="125" spans="1:10">
      <c r="A125" s="69" t="s">
        <v>1962</v>
      </c>
      <c r="B125" s="54">
        <v>8413</v>
      </c>
      <c r="C125" s="70" t="s">
        <v>134</v>
      </c>
      <c r="D125" s="77">
        <v>44661</v>
      </c>
      <c r="E125" s="72">
        <v>47430.1</v>
      </c>
      <c r="F125" s="78">
        <v>68.828199999999995</v>
      </c>
      <c r="G125" s="72">
        <v>130.95981</v>
      </c>
      <c r="H125" s="73">
        <v>1E-4</v>
      </c>
      <c r="I125" s="73">
        <f t="shared" si="1"/>
        <v>5.9382397733922111E-4</v>
      </c>
      <c r="J125" s="73">
        <f>G125/'סכום נכסי הקרן'!$C$41</f>
        <v>6.6577287451901254E-5</v>
      </c>
    </row>
    <row r="126" spans="1:10">
      <c r="A126" s="69" t="s">
        <v>1963</v>
      </c>
      <c r="B126" s="54">
        <v>7053</v>
      </c>
      <c r="C126" s="70" t="s">
        <v>139</v>
      </c>
      <c r="D126" s="77">
        <v>43096</v>
      </c>
      <c r="E126" s="72">
        <v>8168507.0199999996</v>
      </c>
      <c r="F126" s="78">
        <v>47.763199999999998</v>
      </c>
      <c r="G126" s="72">
        <v>2099.8090200000001</v>
      </c>
      <c r="H126" s="73">
        <v>4.0000000000000002E-4</v>
      </c>
      <c r="I126" s="73">
        <f t="shared" si="1"/>
        <v>9.5213710519981062E-3</v>
      </c>
      <c r="J126" s="73">
        <f>G126/'סכום נכסי הקרן'!$C$41</f>
        <v>1.0674999354277855E-3</v>
      </c>
    </row>
    <row r="127" spans="1:10">
      <c r="A127" s="69" t="s">
        <v>1964</v>
      </c>
      <c r="B127" s="54">
        <v>8281</v>
      </c>
      <c r="C127" s="70" t="s">
        <v>134</v>
      </c>
      <c r="D127" s="77">
        <v>44302</v>
      </c>
      <c r="E127" s="72">
        <v>371878.02</v>
      </c>
      <c r="F127" s="78">
        <v>103.93640000000001</v>
      </c>
      <c r="G127" s="72">
        <v>1550.5501200000001</v>
      </c>
      <c r="H127" s="73">
        <v>1E-4</v>
      </c>
      <c r="I127" s="73">
        <f t="shared" si="1"/>
        <v>7.030812272270451E-3</v>
      </c>
      <c r="J127" s="73">
        <f>G127/'סכום נכסי הקרן'!$C$41</f>
        <v>7.8826795066226792E-4</v>
      </c>
    </row>
    <row r="128" spans="1:10">
      <c r="A128" s="69" t="s">
        <v>1965</v>
      </c>
      <c r="B128" s="54">
        <v>5332</v>
      </c>
      <c r="C128" s="70" t="s">
        <v>132</v>
      </c>
      <c r="D128" s="77">
        <v>43318</v>
      </c>
      <c r="E128" s="72">
        <v>683585.84</v>
      </c>
      <c r="F128" s="78">
        <v>111.1801</v>
      </c>
      <c r="G128" s="72">
        <v>2756.56142</v>
      </c>
      <c r="H128" s="73">
        <v>2.9999999999999997E-4</v>
      </c>
      <c r="I128" s="73">
        <f t="shared" si="1"/>
        <v>1.2499348206172954E-2</v>
      </c>
      <c r="J128" s="73">
        <f>G128/'סכום נכסי הקרן'!$C$41</f>
        <v>1.4013794158540783E-3</v>
      </c>
    </row>
    <row r="129" spans="1:10">
      <c r="A129" s="69" t="s">
        <v>1966</v>
      </c>
      <c r="B129" s="54">
        <v>5294</v>
      </c>
      <c r="C129" s="70" t="s">
        <v>135</v>
      </c>
      <c r="D129" s="77">
        <v>42646</v>
      </c>
      <c r="E129" s="72">
        <v>724053.84</v>
      </c>
      <c r="F129" s="78">
        <v>40.900599999999997</v>
      </c>
      <c r="G129" s="72">
        <v>1368.4442799999999</v>
      </c>
      <c r="H129" s="73">
        <v>1.1999999999999999E-3</v>
      </c>
      <c r="I129" s="73">
        <f t="shared" si="1"/>
        <v>6.2050718087992536E-3</v>
      </c>
      <c r="J129" s="73">
        <f>G129/'סכום נכסי הקרן'!$C$41</f>
        <v>6.9568906820703267E-4</v>
      </c>
    </row>
    <row r="130" spans="1:10">
      <c r="A130" s="69" t="s">
        <v>1967</v>
      </c>
      <c r="B130" s="54">
        <v>8323</v>
      </c>
      <c r="C130" s="70" t="s">
        <v>132</v>
      </c>
      <c r="D130" s="77">
        <v>44406</v>
      </c>
      <c r="E130" s="72">
        <v>504198.704325</v>
      </c>
      <c r="F130" s="78">
        <v>83.801400000000001</v>
      </c>
      <c r="G130" s="72">
        <v>1532.500253729</v>
      </c>
      <c r="H130" s="73">
        <v>2.0000000000000001E-4</v>
      </c>
      <c r="I130" s="73">
        <f t="shared" si="1"/>
        <v>6.9489669841665174E-3</v>
      </c>
      <c r="J130" s="73">
        <f>G130/'סכום נכסי הקרן'!$C$41</f>
        <v>7.7909176802125194E-4</v>
      </c>
    </row>
    <row r="131" spans="1:10">
      <c r="A131" s="69" t="s">
        <v>1968</v>
      </c>
      <c r="B131" s="54">
        <v>60832</v>
      </c>
      <c r="C131" s="70" t="s">
        <v>132</v>
      </c>
      <c r="D131" s="77">
        <v>42555</v>
      </c>
      <c r="E131" s="72">
        <v>2509.7800000000002</v>
      </c>
      <c r="F131" s="78">
        <v>100</v>
      </c>
      <c r="G131" s="72">
        <v>9.1029599999999995</v>
      </c>
      <c r="H131" s="73">
        <v>2.9999999999999997E-4</v>
      </c>
      <c r="I131" s="73">
        <f t="shared" ref="I131:I193" si="2">IFERROR(G131/$G$9,0)</f>
        <v>4.1276448956056328E-5</v>
      </c>
      <c r="J131" s="73">
        <f>G131/'סכום נכסי הקרן'!$C$41</f>
        <v>4.6277585816836398E-6</v>
      </c>
    </row>
    <row r="132" spans="1:10">
      <c r="A132" s="69" t="s">
        <v>1969</v>
      </c>
      <c r="B132" s="54">
        <v>9697</v>
      </c>
      <c r="C132" s="70" t="s">
        <v>132</v>
      </c>
      <c r="D132" s="77">
        <v>45014</v>
      </c>
      <c r="E132" s="72">
        <v>46161.644360999999</v>
      </c>
      <c r="F132" s="78">
        <v>104.8687</v>
      </c>
      <c r="G132" s="72">
        <v>175.57986461799999</v>
      </c>
      <c r="H132" s="73">
        <v>2.0000000000000001E-4</v>
      </c>
      <c r="I132" s="73">
        <f t="shared" si="2"/>
        <v>7.9614908992417391E-4</v>
      </c>
      <c r="J132" s="73">
        <f>G132/'סכום נכסי הקרן'!$C$41</f>
        <v>8.9261210118115559E-5</v>
      </c>
    </row>
    <row r="133" spans="1:10">
      <c r="A133" s="69" t="s">
        <v>1970</v>
      </c>
      <c r="B133" s="54">
        <v>7060</v>
      </c>
      <c r="C133" s="70" t="s">
        <v>134</v>
      </c>
      <c r="D133" s="77">
        <v>44197</v>
      </c>
      <c r="E133" s="72">
        <v>339652.57</v>
      </c>
      <c r="F133" s="78">
        <v>116.8475</v>
      </c>
      <c r="G133" s="72">
        <v>1592.10592</v>
      </c>
      <c r="H133" s="73">
        <v>0</v>
      </c>
      <c r="I133" s="73">
        <f t="shared" si="2"/>
        <v>7.2192428330471745E-3</v>
      </c>
      <c r="J133" s="73">
        <f>G133/'סכום נכסי הקרן'!$C$41</f>
        <v>8.0939406898737631E-4</v>
      </c>
    </row>
    <row r="134" spans="1:10">
      <c r="A134" s="69" t="s">
        <v>1971</v>
      </c>
      <c r="B134" s="54">
        <v>9704</v>
      </c>
      <c r="C134" s="70" t="s">
        <v>132</v>
      </c>
      <c r="D134" s="77">
        <v>44760</v>
      </c>
      <c r="E134" s="72">
        <v>148295.919869</v>
      </c>
      <c r="F134" s="78">
        <v>99.445899999999995</v>
      </c>
      <c r="G134" s="72">
        <v>534.88896766800008</v>
      </c>
      <c r="H134" s="73">
        <v>1E-4</v>
      </c>
      <c r="I134" s="73">
        <f t="shared" si="2"/>
        <v>2.4253997788747693E-3</v>
      </c>
      <c r="J134" s="73">
        <f>G134/'סכום נכסי הקרן'!$C$41</f>
        <v>2.7192660523318684E-4</v>
      </c>
    </row>
    <row r="135" spans="1:10">
      <c r="A135" s="69" t="s">
        <v>1972</v>
      </c>
      <c r="B135" s="54">
        <v>9649</v>
      </c>
      <c r="C135" s="70" t="s">
        <v>134</v>
      </c>
      <c r="D135" s="77">
        <v>44743</v>
      </c>
      <c r="E135" s="72">
        <v>38139.544269999999</v>
      </c>
      <c r="F135" s="78">
        <v>108.01560000000001</v>
      </c>
      <c r="G135" s="72">
        <v>165.26451168399998</v>
      </c>
      <c r="H135" s="73">
        <v>0</v>
      </c>
      <c r="I135" s="73">
        <f t="shared" ref="I135:I152" si="3">IFERROR(G135/$G$9,0)</f>
        <v>7.4937516816202645E-4</v>
      </c>
      <c r="J135" s="73">
        <f>G135/'סכום נכסי הקרן'!$C$41</f>
        <v>8.4017095779107795E-5</v>
      </c>
    </row>
    <row r="136" spans="1:10">
      <c r="A136" s="69" t="s">
        <v>1973</v>
      </c>
      <c r="B136" s="54">
        <v>9648</v>
      </c>
      <c r="C136" s="70" t="s">
        <v>134</v>
      </c>
      <c r="D136" s="77">
        <v>44743</v>
      </c>
      <c r="E136" s="72">
        <v>48832.515807999996</v>
      </c>
      <c r="F136" s="78">
        <v>105.0476</v>
      </c>
      <c r="G136" s="72">
        <v>205.784593065</v>
      </c>
      <c r="H136" s="73">
        <v>2.9999999999999997E-4</v>
      </c>
      <c r="I136" s="73">
        <f t="shared" si="3"/>
        <v>9.3310936789684851E-4</v>
      </c>
      <c r="J136" s="73">
        <f>G136/'סכום נכסי הקרן'!$C$41</f>
        <v>1.046166759531877E-4</v>
      </c>
    </row>
    <row r="137" spans="1:10">
      <c r="A137" s="69" t="s">
        <v>1974</v>
      </c>
      <c r="B137" s="54">
        <v>9317</v>
      </c>
      <c r="C137" s="70" t="s">
        <v>134</v>
      </c>
      <c r="D137" s="77">
        <v>44545</v>
      </c>
      <c r="E137" s="72">
        <v>405791.23231200001</v>
      </c>
      <c r="F137" s="78">
        <v>106.4143</v>
      </c>
      <c r="G137" s="72">
        <v>1732.288707792</v>
      </c>
      <c r="H137" s="73">
        <v>1E-4</v>
      </c>
      <c r="I137" s="73">
        <f t="shared" si="3"/>
        <v>7.8548874678488392E-3</v>
      </c>
      <c r="J137" s="73">
        <f>G137/'סכום נכסי הקרן'!$C$41</f>
        <v>8.8066012961037854E-4</v>
      </c>
    </row>
    <row r="138" spans="1:10">
      <c r="A138" s="69" t="s">
        <v>1975</v>
      </c>
      <c r="B138" s="54">
        <v>60833</v>
      </c>
      <c r="C138" s="70" t="s">
        <v>132</v>
      </c>
      <c r="D138" s="77">
        <v>42555</v>
      </c>
      <c r="E138" s="72">
        <v>194381.44</v>
      </c>
      <c r="F138" s="78">
        <v>100</v>
      </c>
      <c r="G138" s="72">
        <v>705.02148999999997</v>
      </c>
      <c r="H138" s="73">
        <v>1E-4</v>
      </c>
      <c r="I138" s="73">
        <f t="shared" si="3"/>
        <v>3.1968484476376673E-3</v>
      </c>
      <c r="J138" s="73">
        <f>G138/'סכום נכסי הקרן'!$C$41</f>
        <v>3.5841849800711926E-4</v>
      </c>
    </row>
    <row r="139" spans="1:10">
      <c r="A139" s="69" t="s">
        <v>1976</v>
      </c>
      <c r="B139" s="54">
        <v>8313</v>
      </c>
      <c r="C139" s="70" t="s">
        <v>132</v>
      </c>
      <c r="D139" s="77">
        <v>44357</v>
      </c>
      <c r="E139" s="72">
        <v>58317.21</v>
      </c>
      <c r="F139" s="78">
        <v>99.3459</v>
      </c>
      <c r="G139" s="72">
        <v>210.13300000000001</v>
      </c>
      <c r="H139" s="73">
        <v>4.1000000000000003E-3</v>
      </c>
      <c r="I139" s="73">
        <f t="shared" si="3"/>
        <v>9.5282677815600484E-4</v>
      </c>
      <c r="J139" s="73">
        <f>G139/'סכום נכסי הקרן'!$C$41</f>
        <v>1.0682731705345607E-4</v>
      </c>
    </row>
    <row r="140" spans="1:10">
      <c r="A140" s="69" t="s">
        <v>1977</v>
      </c>
      <c r="B140" s="54">
        <v>6657</v>
      </c>
      <c r="C140" s="70" t="s">
        <v>132</v>
      </c>
      <c r="D140" s="77">
        <v>42916</v>
      </c>
      <c r="E140" s="72">
        <v>94679.039999999994</v>
      </c>
      <c r="F140" s="78">
        <v>0</v>
      </c>
      <c r="G140" s="72">
        <v>0</v>
      </c>
      <c r="H140" s="73">
        <v>4.1000000000000003E-3</v>
      </c>
      <c r="I140" s="73">
        <f t="shared" si="3"/>
        <v>0</v>
      </c>
      <c r="J140" s="73">
        <f>G140/'סכום נכסי הקרן'!$C$41</f>
        <v>0</v>
      </c>
    </row>
    <row r="141" spans="1:10">
      <c r="A141" s="69" t="s">
        <v>1978</v>
      </c>
      <c r="B141" s="54">
        <v>7009</v>
      </c>
      <c r="C141" s="70" t="s">
        <v>132</v>
      </c>
      <c r="D141" s="77">
        <v>42916</v>
      </c>
      <c r="E141" s="72">
        <v>65393.94</v>
      </c>
      <c r="F141" s="78">
        <v>97.136200000000002</v>
      </c>
      <c r="G141" s="72">
        <v>230.39135999999999</v>
      </c>
      <c r="H141" s="73">
        <v>4.1000000000000003E-3</v>
      </c>
      <c r="I141" s="73">
        <f t="shared" si="3"/>
        <v>1.0446862571027885E-3</v>
      </c>
      <c r="J141" s="73">
        <f>G141/'סכום נכסי הקרן'!$C$41</f>
        <v>1.1712625271183933E-4</v>
      </c>
    </row>
    <row r="142" spans="1:10">
      <c r="A142" s="69" t="s">
        <v>1979</v>
      </c>
      <c r="B142" s="54">
        <v>7987</v>
      </c>
      <c r="C142" s="70" t="s">
        <v>132</v>
      </c>
      <c r="D142" s="77">
        <v>42916</v>
      </c>
      <c r="E142" s="72">
        <v>77996.070000000007</v>
      </c>
      <c r="F142" s="78">
        <v>98.339500000000001</v>
      </c>
      <c r="G142" s="72">
        <v>278.19434999999999</v>
      </c>
      <c r="H142" s="73">
        <v>4.1000000000000003E-3</v>
      </c>
      <c r="I142" s="73">
        <f t="shared" si="3"/>
        <v>1.2614440673844847E-3</v>
      </c>
      <c r="J142" s="73">
        <f>G142/'סכום נכסי הקרן'!$C$41</f>
        <v>1.4142831459090254E-4</v>
      </c>
    </row>
    <row r="143" spans="1:10">
      <c r="A143" s="69" t="s">
        <v>1980</v>
      </c>
      <c r="B143" s="54">
        <v>7988</v>
      </c>
      <c r="C143" s="70" t="s">
        <v>132</v>
      </c>
      <c r="D143" s="77">
        <v>42916</v>
      </c>
      <c r="E143" s="72">
        <v>76551.63</v>
      </c>
      <c r="F143" s="78">
        <v>0</v>
      </c>
      <c r="G143" s="72">
        <v>0</v>
      </c>
      <c r="H143" s="73">
        <v>4.1000000000000003E-3</v>
      </c>
      <c r="I143" s="73">
        <f t="shared" si="3"/>
        <v>0</v>
      </c>
      <c r="J143" s="73">
        <f>G143/'סכום נכסי הקרן'!$C$41</f>
        <v>0</v>
      </c>
    </row>
    <row r="144" spans="1:10">
      <c r="A144" s="69" t="s">
        <v>1981</v>
      </c>
      <c r="B144" s="54">
        <v>8271</v>
      </c>
      <c r="C144" s="70" t="s">
        <v>132</v>
      </c>
      <c r="D144" s="77">
        <v>42916</v>
      </c>
      <c r="E144" s="72">
        <v>51502.720000000001</v>
      </c>
      <c r="F144" s="78">
        <v>100.5502</v>
      </c>
      <c r="G144" s="72">
        <v>187.82814999999999</v>
      </c>
      <c r="H144" s="73">
        <v>4.1000000000000003E-3</v>
      </c>
      <c r="I144" s="73">
        <f t="shared" si="3"/>
        <v>8.5168769784613923E-4</v>
      </c>
      <c r="J144" s="73">
        <f>G144/'סכום נכסי הקרן'!$C$41</f>
        <v>9.5487987758296423E-5</v>
      </c>
    </row>
    <row r="145" spans="1:10">
      <c r="A145" s="69" t="s">
        <v>1982</v>
      </c>
      <c r="B145" s="54">
        <v>60834</v>
      </c>
      <c r="C145" s="70" t="s">
        <v>132</v>
      </c>
      <c r="D145" s="77">
        <v>42555</v>
      </c>
      <c r="E145" s="72">
        <v>20120.73</v>
      </c>
      <c r="F145" s="78">
        <v>100</v>
      </c>
      <c r="G145" s="72">
        <v>72.977899999999991</v>
      </c>
      <c r="H145" s="73">
        <v>1E-4</v>
      </c>
      <c r="I145" s="73">
        <f t="shared" si="3"/>
        <v>3.3091088659844523E-4</v>
      </c>
      <c r="J145" s="73">
        <f>G145/'סכום נכסי הקרן'!$C$41</f>
        <v>3.710047094552217E-5</v>
      </c>
    </row>
    <row r="146" spans="1:10">
      <c r="A146" s="69" t="s">
        <v>1983</v>
      </c>
      <c r="B146" s="54">
        <v>87957</v>
      </c>
      <c r="C146" s="70" t="s">
        <v>134</v>
      </c>
      <c r="D146" s="77">
        <v>44895</v>
      </c>
      <c r="E146" s="72">
        <v>42834.2</v>
      </c>
      <c r="F146" s="78">
        <v>100</v>
      </c>
      <c r="G146" s="72">
        <v>171.83367999999999</v>
      </c>
      <c r="H146" s="73">
        <v>1E-4</v>
      </c>
      <c r="I146" s="73">
        <f t="shared" si="3"/>
        <v>7.7916239568792103E-4</v>
      </c>
      <c r="J146" s="73">
        <f>G146/'סכום נכסי הקרן'!$C$41</f>
        <v>8.735672651997597E-5</v>
      </c>
    </row>
    <row r="147" spans="1:10">
      <c r="A147" s="69" t="s">
        <v>1984</v>
      </c>
      <c r="B147" s="54">
        <v>87958</v>
      </c>
      <c r="C147" s="70" t="s">
        <v>134</v>
      </c>
      <c r="D147" s="77">
        <v>44895</v>
      </c>
      <c r="E147" s="72">
        <v>57595.97</v>
      </c>
      <c r="F147" s="78">
        <v>100</v>
      </c>
      <c r="G147" s="72">
        <v>231.05201</v>
      </c>
      <c r="H147" s="73">
        <v>1E-4</v>
      </c>
      <c r="I147" s="73">
        <f t="shared" si="3"/>
        <v>1.0476819075288936E-3</v>
      </c>
      <c r="J147" s="73">
        <f>G147/'סכום נכסי הקרן'!$C$41</f>
        <v>1.1746211365234542E-4</v>
      </c>
    </row>
    <row r="148" spans="1:10">
      <c r="A148" s="69" t="s">
        <v>1985</v>
      </c>
      <c r="B148" s="54">
        <v>87959</v>
      </c>
      <c r="C148" s="70" t="s">
        <v>134</v>
      </c>
      <c r="D148" s="77">
        <v>44895</v>
      </c>
      <c r="E148" s="72">
        <v>24408.15</v>
      </c>
      <c r="F148" s="78">
        <v>100</v>
      </c>
      <c r="G148" s="72">
        <v>97.915720000000007</v>
      </c>
      <c r="H148" s="73">
        <v>1E-4</v>
      </c>
      <c r="I148" s="73">
        <f t="shared" si="3"/>
        <v>4.439889023543446E-4</v>
      </c>
      <c r="J148" s="73">
        <f>G148/'סכום נכסי הקרן'!$C$41</f>
        <v>4.9778348307773787E-5</v>
      </c>
    </row>
    <row r="149" spans="1:10">
      <c r="A149" s="69" t="s">
        <v>1986</v>
      </c>
      <c r="B149" s="54">
        <v>9600</v>
      </c>
      <c r="C149" s="70" t="s">
        <v>132</v>
      </c>
      <c r="D149" s="77">
        <v>44967</v>
      </c>
      <c r="E149" s="72">
        <v>191139.75886799998</v>
      </c>
      <c r="F149" s="78">
        <v>98.753500000000003</v>
      </c>
      <c r="G149" s="72">
        <v>684.62237092800001</v>
      </c>
      <c r="H149" s="73">
        <v>8.0000000000000004E-4</v>
      </c>
      <c r="I149" s="73">
        <f t="shared" si="3"/>
        <v>3.1043507109537838E-3</v>
      </c>
      <c r="J149" s="73">
        <f>G149/'סכום נכסי הקרן'!$C$41</f>
        <v>3.4804800331701474E-4</v>
      </c>
    </row>
    <row r="150" spans="1:10">
      <c r="A150" s="69" t="s">
        <v>1987</v>
      </c>
      <c r="B150" s="54">
        <v>7991</v>
      </c>
      <c r="C150" s="70" t="s">
        <v>132</v>
      </c>
      <c r="D150" s="77">
        <v>44105</v>
      </c>
      <c r="E150" s="72">
        <v>362768.82</v>
      </c>
      <c r="F150" s="78">
        <v>114.3656</v>
      </c>
      <c r="G150" s="72">
        <v>1504.7796599999999</v>
      </c>
      <c r="H150" s="73">
        <v>1E-4</v>
      </c>
      <c r="I150" s="73">
        <f t="shared" si="3"/>
        <v>6.8232707631475696E-3</v>
      </c>
      <c r="J150" s="73">
        <f>G150/'סכום נכסי הקרן'!$C$41</f>
        <v>7.649991854416574E-4</v>
      </c>
    </row>
    <row r="151" spans="1:10">
      <c r="A151" s="69" t="s">
        <v>1988</v>
      </c>
      <c r="B151" s="54">
        <v>9229</v>
      </c>
      <c r="C151" s="70" t="s">
        <v>132</v>
      </c>
      <c r="D151" s="77">
        <v>44735</v>
      </c>
      <c r="E151" s="72">
        <v>88835.87</v>
      </c>
      <c r="F151" s="78">
        <v>102.47839999999999</v>
      </c>
      <c r="G151" s="72">
        <v>330.19329999999997</v>
      </c>
      <c r="H151" s="73">
        <v>2.9999999999999997E-4</v>
      </c>
      <c r="I151" s="73">
        <f t="shared" si="3"/>
        <v>1.4972280327587722E-3</v>
      </c>
      <c r="J151" s="73">
        <f>G151/'סכום נכסי הקרן'!$C$41</f>
        <v>1.6786351666814317E-4</v>
      </c>
    </row>
    <row r="152" spans="1:10">
      <c r="A152" s="69" t="s">
        <v>1989</v>
      </c>
      <c r="B152" s="54">
        <v>9385</v>
      </c>
      <c r="C152" s="70" t="s">
        <v>134</v>
      </c>
      <c r="D152" s="77">
        <v>44896</v>
      </c>
      <c r="E152" s="72">
        <v>160201.85</v>
      </c>
      <c r="F152" s="78">
        <v>106.015</v>
      </c>
      <c r="G152" s="72">
        <v>681.32207999999991</v>
      </c>
      <c r="H152" s="73">
        <v>4.0000000000000002E-4</v>
      </c>
      <c r="I152" s="73">
        <f t="shared" si="3"/>
        <v>3.0893858764351515E-3</v>
      </c>
      <c r="J152" s="73">
        <f>G152/'סכום נכסי הקרן'!$C$41</f>
        <v>3.4637020294613481E-4</v>
      </c>
    </row>
    <row r="153" spans="1:10">
      <c r="A153" s="69" t="s">
        <v>1990</v>
      </c>
      <c r="B153" s="54">
        <v>7027</v>
      </c>
      <c r="C153" s="70" t="s">
        <v>135</v>
      </c>
      <c r="D153" s="77">
        <v>43738</v>
      </c>
      <c r="E153" s="72">
        <v>312184.01</v>
      </c>
      <c r="F153" s="78">
        <v>135.77610000000001</v>
      </c>
      <c r="G153" s="72">
        <v>1958.6667600000001</v>
      </c>
      <c r="H153" s="73">
        <v>1E-4</v>
      </c>
      <c r="I153" s="73">
        <f t="shared" si="2"/>
        <v>8.8813757877727953E-3</v>
      </c>
      <c r="J153" s="73">
        <f>G153/'סכום נכסי הקרן'!$C$41</f>
        <v>9.9574609876880611E-4</v>
      </c>
    </row>
    <row r="154" spans="1:10">
      <c r="A154" s="69" t="s">
        <v>1991</v>
      </c>
      <c r="B154" s="54">
        <v>9246</v>
      </c>
      <c r="C154" s="70" t="s">
        <v>134</v>
      </c>
      <c r="D154" s="77">
        <v>44816</v>
      </c>
      <c r="E154" s="72">
        <v>328145.46999999997</v>
      </c>
      <c r="F154" s="78">
        <v>70.760599999999997</v>
      </c>
      <c r="G154" s="72">
        <v>931.48430000000008</v>
      </c>
      <c r="H154" s="73">
        <v>2.0000000000000001E-4</v>
      </c>
      <c r="I154" s="73">
        <f t="shared" si="2"/>
        <v>4.2237210931738538E-3</v>
      </c>
      <c r="J154" s="73">
        <f>G154/'סכום נכסי הקרן'!$C$41</f>
        <v>4.735475562925223E-4</v>
      </c>
    </row>
    <row r="155" spans="1:10">
      <c r="A155" s="69" t="s">
        <v>1992</v>
      </c>
      <c r="B155" s="54">
        <v>9245</v>
      </c>
      <c r="C155" s="70" t="s">
        <v>132</v>
      </c>
      <c r="D155" s="77">
        <v>44816</v>
      </c>
      <c r="E155" s="72">
        <v>30903.17</v>
      </c>
      <c r="F155" s="78">
        <v>101.8539</v>
      </c>
      <c r="G155" s="72">
        <v>114.16374999999999</v>
      </c>
      <c r="H155" s="73">
        <v>2.0000000000000001E-4</v>
      </c>
      <c r="I155" s="73">
        <f t="shared" si="2"/>
        <v>5.1766394661813037E-4</v>
      </c>
      <c r="J155" s="73">
        <f>G155/'סכום נכסי הקרן'!$C$41</f>
        <v>5.8038514261260694E-5</v>
      </c>
    </row>
    <row r="156" spans="1:10">
      <c r="A156" s="69" t="s">
        <v>1993</v>
      </c>
      <c r="B156" s="54">
        <v>9534</v>
      </c>
      <c r="C156" s="70" t="s">
        <v>134</v>
      </c>
      <c r="D156" s="77">
        <v>45007</v>
      </c>
      <c r="E156" s="72">
        <v>76008.327044999998</v>
      </c>
      <c r="F156" s="78">
        <v>100.85209999999999</v>
      </c>
      <c r="G156" s="72">
        <v>307.51318547400001</v>
      </c>
      <c r="H156" s="73">
        <v>8.0000000000000004E-4</v>
      </c>
      <c r="I156" s="73">
        <f t="shared" si="2"/>
        <v>1.3943873535126865E-3</v>
      </c>
      <c r="J156" s="73">
        <f>G156/'סכום נכסי הקרן'!$C$41</f>
        <v>1.5633341056735134E-4</v>
      </c>
    </row>
    <row r="157" spans="1:10">
      <c r="A157" s="69" t="s">
        <v>1994</v>
      </c>
      <c r="B157" s="54">
        <v>8412</v>
      </c>
      <c r="C157" s="70" t="s">
        <v>134</v>
      </c>
      <c r="D157" s="77">
        <v>44440</v>
      </c>
      <c r="E157" s="72">
        <v>68518.3</v>
      </c>
      <c r="F157" s="78">
        <v>298.11810000000003</v>
      </c>
      <c r="G157" s="72">
        <v>819.43127000000004</v>
      </c>
      <c r="H157" s="73">
        <v>4.0000000000000002E-4</v>
      </c>
      <c r="I157" s="73">
        <f t="shared" si="2"/>
        <v>3.7156279923400101E-3</v>
      </c>
      <c r="J157" s="73">
        <f>G157/'סכום נכסי הקרן'!$C$41</f>
        <v>4.1658208888563987E-4</v>
      </c>
    </row>
    <row r="158" spans="1:10">
      <c r="A158" s="69" t="s">
        <v>1995</v>
      </c>
      <c r="B158" s="54">
        <v>9495</v>
      </c>
      <c r="C158" s="70" t="s">
        <v>132</v>
      </c>
      <c r="D158" s="77">
        <v>44980</v>
      </c>
      <c r="E158" s="72">
        <v>206735.15</v>
      </c>
      <c r="F158" s="78">
        <v>98.696700000000007</v>
      </c>
      <c r="G158" s="72">
        <v>740.05588</v>
      </c>
      <c r="H158" s="73">
        <v>5.0000000000000001E-4</v>
      </c>
      <c r="I158" s="73">
        <f t="shared" si="2"/>
        <v>3.3557083361290558E-3</v>
      </c>
      <c r="J158" s="73">
        <f>G158/'סכום נכסי הקרן'!$C$41</f>
        <v>3.7622926494189124E-4</v>
      </c>
    </row>
    <row r="159" spans="1:10">
      <c r="A159" s="69" t="s">
        <v>1996</v>
      </c>
      <c r="B159" s="54">
        <v>7018</v>
      </c>
      <c r="C159" s="70" t="s">
        <v>132</v>
      </c>
      <c r="D159" s="77">
        <v>43525</v>
      </c>
      <c r="E159" s="72">
        <v>547850.51</v>
      </c>
      <c r="F159" s="78">
        <v>110.3725</v>
      </c>
      <c r="G159" s="72">
        <v>2193.1609700000004</v>
      </c>
      <c r="H159" s="73">
        <v>0</v>
      </c>
      <c r="I159" s="73">
        <f t="shared" si="2"/>
        <v>9.9446660021157967E-3</v>
      </c>
      <c r="J159" s="73">
        <f>G159/'סכום נכסי הקרן'!$C$41</f>
        <v>1.1149581564602194E-3</v>
      </c>
    </row>
    <row r="160" spans="1:10">
      <c r="A160" s="69" t="s">
        <v>1997</v>
      </c>
      <c r="B160" s="54">
        <v>62171</v>
      </c>
      <c r="C160" s="70" t="s">
        <v>132</v>
      </c>
      <c r="D160" s="77">
        <v>42549</v>
      </c>
      <c r="E160" s="72">
        <v>27060.19</v>
      </c>
      <c r="F160" s="78">
        <v>100</v>
      </c>
      <c r="G160" s="72">
        <v>98.147300000000001</v>
      </c>
      <c r="H160" s="73">
        <v>0</v>
      </c>
      <c r="I160" s="73">
        <f t="shared" si="2"/>
        <v>4.4503897837898306E-4</v>
      </c>
      <c r="J160" s="73">
        <f>G160/'סכום נכסי הקרן'!$C$41</f>
        <v>4.9896078840737383E-5</v>
      </c>
    </row>
    <row r="161" spans="1:10">
      <c r="A161" s="69" t="s">
        <v>1998</v>
      </c>
      <c r="B161" s="54">
        <v>62172</v>
      </c>
      <c r="C161" s="70" t="s">
        <v>132</v>
      </c>
      <c r="D161" s="77">
        <v>42549</v>
      </c>
      <c r="E161" s="72">
        <v>75475.490000000005</v>
      </c>
      <c r="F161" s="78">
        <v>100</v>
      </c>
      <c r="G161" s="72">
        <v>273.74960999999996</v>
      </c>
      <c r="H161" s="73">
        <v>0</v>
      </c>
      <c r="I161" s="73">
        <f t="shared" si="2"/>
        <v>1.2412898446115689E-3</v>
      </c>
      <c r="J161" s="73">
        <f>G161/'סכום נכסי הקרן'!$C$41</f>
        <v>1.3916869973174103E-4</v>
      </c>
    </row>
    <row r="162" spans="1:10">
      <c r="A162" s="69" t="s">
        <v>1999</v>
      </c>
      <c r="B162" s="54">
        <v>62173</v>
      </c>
      <c r="C162" s="70" t="s">
        <v>132</v>
      </c>
      <c r="D162" s="77">
        <v>42549</v>
      </c>
      <c r="E162" s="72">
        <v>190819.35</v>
      </c>
      <c r="F162" s="78">
        <v>100</v>
      </c>
      <c r="G162" s="72">
        <v>692.10176999999999</v>
      </c>
      <c r="H162" s="73">
        <v>2.0000000000000001E-4</v>
      </c>
      <c r="I162" s="73">
        <f t="shared" si="2"/>
        <v>3.1382652875329826E-3</v>
      </c>
      <c r="J162" s="73">
        <f>G162/'סכום נכסי הקרן'!$C$41</f>
        <v>3.5185037674733679E-4</v>
      </c>
    </row>
    <row r="163" spans="1:10">
      <c r="A163" s="69" t="s">
        <v>2000</v>
      </c>
      <c r="B163" s="54">
        <v>87956</v>
      </c>
      <c r="C163" s="70" t="s">
        <v>134</v>
      </c>
      <c r="D163" s="77">
        <v>44837</v>
      </c>
      <c r="E163" s="72">
        <v>29572.16</v>
      </c>
      <c r="F163" s="78">
        <v>100</v>
      </c>
      <c r="G163" s="72">
        <v>118.63167</v>
      </c>
      <c r="H163" s="73">
        <v>1E-4</v>
      </c>
      <c r="I163" s="73">
        <f t="shared" si="2"/>
        <v>5.3792327675027899E-4</v>
      </c>
      <c r="J163" s="73">
        <f>G163/'סכום נכסי הקרן'!$C$41</f>
        <v>6.0309913358068324E-5</v>
      </c>
    </row>
    <row r="164" spans="1:10">
      <c r="A164" s="69" t="s">
        <v>2001</v>
      </c>
      <c r="B164" s="54">
        <v>5295</v>
      </c>
      <c r="C164" s="70" t="s">
        <v>132</v>
      </c>
      <c r="D164" s="77">
        <v>42879</v>
      </c>
      <c r="E164" s="72">
        <v>448889</v>
      </c>
      <c r="F164" s="78">
        <v>195.47139999999999</v>
      </c>
      <c r="G164" s="72">
        <v>3182.5097400000004</v>
      </c>
      <c r="H164" s="73">
        <v>2.9999999999999997E-4</v>
      </c>
      <c r="I164" s="73">
        <f t="shared" si="2"/>
        <v>1.443076766626044E-2</v>
      </c>
      <c r="J164" s="73">
        <f>G164/'סכום נכסי הקרן'!$C$41</f>
        <v>1.6179228251664043E-3</v>
      </c>
    </row>
    <row r="165" spans="1:10">
      <c r="A165" s="69" t="s">
        <v>2002</v>
      </c>
      <c r="B165" s="54">
        <v>8299</v>
      </c>
      <c r="C165" s="70" t="s">
        <v>135</v>
      </c>
      <c r="D165" s="77">
        <v>44286</v>
      </c>
      <c r="E165" s="72">
        <v>176100.24</v>
      </c>
      <c r="F165" s="78">
        <v>101.83750000000001</v>
      </c>
      <c r="G165" s="72">
        <v>828.69408999999996</v>
      </c>
      <c r="H165" s="73">
        <v>5.9999999999999995E-4</v>
      </c>
      <c r="I165" s="73">
        <f t="shared" si="2"/>
        <v>3.7576293102540878E-3</v>
      </c>
      <c r="J165" s="73">
        <f>G165/'סכום נכסי הקרן'!$C$41</f>
        <v>4.2129111701995998E-4</v>
      </c>
    </row>
    <row r="166" spans="1:10">
      <c r="A166" s="69" t="s">
        <v>2003</v>
      </c>
      <c r="B166" s="54">
        <v>9157</v>
      </c>
      <c r="C166" s="70" t="s">
        <v>134</v>
      </c>
      <c r="D166" s="77">
        <v>44763</v>
      </c>
      <c r="E166" s="72">
        <v>268714.08153299999</v>
      </c>
      <c r="F166" s="78">
        <v>98.095699999999994</v>
      </c>
      <c r="G166" s="72">
        <v>1057.4455615960001</v>
      </c>
      <c r="H166" s="73">
        <v>2.0000000000000001E-4</v>
      </c>
      <c r="I166" s="73">
        <f t="shared" si="2"/>
        <v>4.7948796596959248E-3</v>
      </c>
      <c r="J166" s="73">
        <f>G166/'סכום נכסי הקרן'!$C$41</f>
        <v>5.3758368402576366E-4</v>
      </c>
    </row>
    <row r="167" spans="1:10">
      <c r="A167" s="69" t="s">
        <v>2004</v>
      </c>
      <c r="B167" s="54">
        <v>5326</v>
      </c>
      <c r="C167" s="70" t="s">
        <v>135</v>
      </c>
      <c r="D167" s="77">
        <v>43220</v>
      </c>
      <c r="E167" s="72">
        <v>927147.31</v>
      </c>
      <c r="F167" s="78">
        <v>93.928799999999995</v>
      </c>
      <c r="G167" s="72">
        <v>4024.1493100000002</v>
      </c>
      <c r="H167" s="73">
        <v>8.9999999999999998E-4</v>
      </c>
      <c r="I167" s="73">
        <f t="shared" si="2"/>
        <v>1.8247096942726797E-2</v>
      </c>
      <c r="J167" s="73">
        <f>G167/'סכום נכסי הקרן'!$C$41</f>
        <v>2.0457951593029961E-3</v>
      </c>
    </row>
    <row r="168" spans="1:10">
      <c r="A168" s="69" t="s">
        <v>2005</v>
      </c>
      <c r="B168" s="54">
        <v>7036</v>
      </c>
      <c r="C168" s="70" t="s">
        <v>132</v>
      </c>
      <c r="D168" s="77">
        <v>37987</v>
      </c>
      <c r="E168" s="72">
        <v>1294979.18</v>
      </c>
      <c r="F168" s="78">
        <v>134.52520000000001</v>
      </c>
      <c r="G168" s="72">
        <v>6318.499960000001</v>
      </c>
      <c r="H168" s="73">
        <v>0</v>
      </c>
      <c r="I168" s="73">
        <f t="shared" si="2"/>
        <v>2.8650597286792871E-2</v>
      </c>
      <c r="J168" s="73">
        <f>G168/'סכום נכסי הקרן'!$C$41</f>
        <v>3.2121960783369082E-3</v>
      </c>
    </row>
    <row r="169" spans="1:10">
      <c r="A169" s="69" t="s">
        <v>2006</v>
      </c>
      <c r="B169" s="54">
        <v>62174</v>
      </c>
      <c r="C169" s="70" t="s">
        <v>132</v>
      </c>
      <c r="D169" s="77">
        <v>42549</v>
      </c>
      <c r="E169" s="72">
        <v>52953.37</v>
      </c>
      <c r="F169" s="78">
        <v>100</v>
      </c>
      <c r="G169" s="72">
        <v>192.06186</v>
      </c>
      <c r="H169" s="73">
        <v>1E-4</v>
      </c>
      <c r="I169" s="73">
        <f t="shared" si="2"/>
        <v>8.7088502648536713E-4</v>
      </c>
      <c r="J169" s="73">
        <f>G169/'סכום נכסי הקרן'!$C$41</f>
        <v>9.7640319283960592E-5</v>
      </c>
    </row>
    <row r="170" spans="1:10">
      <c r="A170" s="69" t="s">
        <v>2007</v>
      </c>
      <c r="B170" s="54">
        <v>60837</v>
      </c>
      <c r="C170" s="70" t="s">
        <v>132</v>
      </c>
      <c r="D170" s="77">
        <v>42555</v>
      </c>
      <c r="E170" s="72">
        <v>23161.599999999999</v>
      </c>
      <c r="F170" s="78">
        <v>100</v>
      </c>
      <c r="G170" s="72">
        <v>84.007139999999993</v>
      </c>
      <c r="H170" s="73">
        <v>0</v>
      </c>
      <c r="I170" s="73">
        <f t="shared" si="2"/>
        <v>3.8092185686351227E-4</v>
      </c>
      <c r="J170" s="73">
        <f>G170/'סכום נכסי הקרן'!$C$41</f>
        <v>4.2707510859950936E-5</v>
      </c>
    </row>
    <row r="171" spans="1:10">
      <c r="A171" s="69" t="s">
        <v>2008</v>
      </c>
      <c r="B171" s="54">
        <v>5309</v>
      </c>
      <c r="C171" s="70" t="s">
        <v>132</v>
      </c>
      <c r="D171" s="77">
        <v>42795</v>
      </c>
      <c r="E171" s="72">
        <v>680737.62</v>
      </c>
      <c r="F171" s="78">
        <v>123.6459</v>
      </c>
      <c r="G171" s="72">
        <v>3052.8609900000001</v>
      </c>
      <c r="H171" s="73">
        <v>8.9999999999999998E-4</v>
      </c>
      <c r="I171" s="73">
        <f t="shared" si="2"/>
        <v>1.3842888557531902E-2</v>
      </c>
      <c r="J171" s="73">
        <f>G171/'סכום נכסי הקרן'!$C$41</f>
        <v>1.5520120537890658E-3</v>
      </c>
    </row>
    <row r="172" spans="1:10">
      <c r="A172" s="69" t="s">
        <v>2009</v>
      </c>
      <c r="B172" s="54">
        <v>87344</v>
      </c>
      <c r="C172" s="70" t="s">
        <v>132</v>
      </c>
      <c r="D172" s="77">
        <v>44421</v>
      </c>
      <c r="E172" s="72">
        <v>22905.18</v>
      </c>
      <c r="F172" s="78">
        <v>100</v>
      </c>
      <c r="G172" s="72">
        <v>83.077089999999998</v>
      </c>
      <c r="H172" s="73">
        <v>2.0000000000000001E-4</v>
      </c>
      <c r="I172" s="73">
        <f t="shared" si="2"/>
        <v>3.7670463945823094E-4</v>
      </c>
      <c r="J172" s="73">
        <f>G172/'סכום נכסי הקרן'!$C$41</f>
        <v>4.2234692472427004E-5</v>
      </c>
    </row>
    <row r="173" spans="1:10">
      <c r="A173" s="69" t="s">
        <v>2010</v>
      </c>
      <c r="B173" s="54">
        <v>62175</v>
      </c>
      <c r="C173" s="70" t="s">
        <v>132</v>
      </c>
      <c r="D173" s="77">
        <v>42549</v>
      </c>
      <c r="E173" s="72">
        <v>161559.60999999999</v>
      </c>
      <c r="F173" s="78">
        <v>100</v>
      </c>
      <c r="G173" s="72">
        <v>585.97668999999996</v>
      </c>
      <c r="H173" s="73">
        <v>0</v>
      </c>
      <c r="I173" s="73">
        <f t="shared" si="2"/>
        <v>2.6570518747993889E-3</v>
      </c>
      <c r="J173" s="73">
        <f>G173/'סכום נכסי הקרן'!$C$41</f>
        <v>2.9789855781131347E-4</v>
      </c>
    </row>
    <row r="174" spans="1:10">
      <c r="A174" s="69" t="s">
        <v>2011</v>
      </c>
      <c r="B174" s="54">
        <v>87346</v>
      </c>
      <c r="C174" s="70" t="s">
        <v>132</v>
      </c>
      <c r="D174" s="77">
        <v>44421</v>
      </c>
      <c r="E174" s="72">
        <v>31492.35</v>
      </c>
      <c r="F174" s="78">
        <v>100</v>
      </c>
      <c r="G174" s="72">
        <v>114.22275999999999</v>
      </c>
      <c r="H174" s="73">
        <v>4.0000000000000002E-4</v>
      </c>
      <c r="I174" s="73">
        <f t="shared" si="2"/>
        <v>5.1793152147871385E-4</v>
      </c>
      <c r="J174" s="73">
        <f>G174/'סכום נכסי הקרן'!$C$41</f>
        <v>5.8068513737684311E-5</v>
      </c>
    </row>
    <row r="175" spans="1:10">
      <c r="A175" s="69" t="s">
        <v>2012</v>
      </c>
      <c r="B175" s="54">
        <v>62176</v>
      </c>
      <c r="C175" s="70" t="s">
        <v>132</v>
      </c>
      <c r="D175" s="77">
        <v>42549</v>
      </c>
      <c r="E175" s="72">
        <v>47172.47</v>
      </c>
      <c r="F175" s="78">
        <v>100</v>
      </c>
      <c r="G175" s="72">
        <v>171.09453999999999</v>
      </c>
      <c r="H175" s="73">
        <v>0</v>
      </c>
      <c r="I175" s="73">
        <f t="shared" si="2"/>
        <v>7.7581084031676933E-4</v>
      </c>
      <c r="J175" s="73">
        <f>G175/'סכום נכסי הקרן'!$C$41</f>
        <v>8.6980962869683573E-5</v>
      </c>
    </row>
    <row r="176" spans="1:10">
      <c r="A176" s="69" t="s">
        <v>2013</v>
      </c>
      <c r="B176" s="54">
        <v>9457</v>
      </c>
      <c r="C176" s="70" t="s">
        <v>132</v>
      </c>
      <c r="D176" s="77">
        <v>44893</v>
      </c>
      <c r="E176" s="72">
        <v>5009.0990750000001</v>
      </c>
      <c r="F176" s="78">
        <v>82.376199999999997</v>
      </c>
      <c r="G176" s="72">
        <v>14.966109958999999</v>
      </c>
      <c r="H176" s="73">
        <v>2.3999999999999998E-3</v>
      </c>
      <c r="I176" s="73">
        <f t="shared" si="2"/>
        <v>6.7862307841997521E-5</v>
      </c>
      <c r="J176" s="73">
        <f>G176/'סכום נכסי הקרן'!$C$41</f>
        <v>7.6084640377616994E-6</v>
      </c>
    </row>
    <row r="177" spans="1:10">
      <c r="A177" s="69" t="s">
        <v>2014</v>
      </c>
      <c r="B177" s="54">
        <v>8296</v>
      </c>
      <c r="C177" s="70" t="s">
        <v>132</v>
      </c>
      <c r="D177" s="77">
        <v>44085</v>
      </c>
      <c r="E177" s="72">
        <v>273586</v>
      </c>
      <c r="F177" s="78">
        <v>123.3293</v>
      </c>
      <c r="G177" s="72">
        <v>1223.79224</v>
      </c>
      <c r="H177" s="73">
        <v>1E-4</v>
      </c>
      <c r="I177" s="73">
        <f t="shared" si="2"/>
        <v>5.5491618031033689E-3</v>
      </c>
      <c r="J177" s="73">
        <f>G177/'סכום נכסי הקרן'!$C$41</f>
        <v>6.2215093121993777E-4</v>
      </c>
    </row>
    <row r="178" spans="1:10">
      <c r="A178" s="69" t="s">
        <v>2015</v>
      </c>
      <c r="B178" s="54">
        <v>87955</v>
      </c>
      <c r="C178" s="70" t="s">
        <v>134</v>
      </c>
      <c r="D178" s="77">
        <v>44827</v>
      </c>
      <c r="E178" s="72">
        <v>57044.34</v>
      </c>
      <c r="F178" s="78">
        <v>100</v>
      </c>
      <c r="G178" s="72">
        <v>228.83905999999999</v>
      </c>
      <c r="H178" s="73">
        <v>1E-4</v>
      </c>
      <c r="I178" s="73">
        <f t="shared" si="2"/>
        <v>1.0376475101771196E-3</v>
      </c>
      <c r="J178" s="73">
        <f>G178/'סכום נכסי הקרן'!$C$41</f>
        <v>1.1633709515799447E-4</v>
      </c>
    </row>
    <row r="179" spans="1:10">
      <c r="A179" s="69" t="s">
        <v>2016</v>
      </c>
      <c r="B179" s="54">
        <v>6653</v>
      </c>
      <c r="C179" s="70" t="s">
        <v>132</v>
      </c>
      <c r="D179" s="77">
        <v>39264</v>
      </c>
      <c r="E179" s="72">
        <v>3131720.74</v>
      </c>
      <c r="F179" s="78">
        <v>89.492800000000003</v>
      </c>
      <c r="G179" s="72">
        <v>10165.264429999999</v>
      </c>
      <c r="H179" s="73">
        <v>1E-4</v>
      </c>
      <c r="I179" s="73">
        <f t="shared" si="2"/>
        <v>4.6093360661774857E-2</v>
      </c>
      <c r="J179" s="73">
        <f>G179/'סכום נכסי הקרן'!$C$41</f>
        <v>5.1678124149744644E-3</v>
      </c>
    </row>
    <row r="180" spans="1:10">
      <c r="A180" s="69" t="s">
        <v>2017</v>
      </c>
      <c r="B180" s="54">
        <v>8410</v>
      </c>
      <c r="C180" s="70" t="s">
        <v>134</v>
      </c>
      <c r="D180" s="77">
        <v>44651</v>
      </c>
      <c r="E180" s="72">
        <v>105616.058318</v>
      </c>
      <c r="F180" s="78">
        <v>119.0085</v>
      </c>
      <c r="G180" s="72">
        <v>504.22637524099997</v>
      </c>
      <c r="H180" s="73">
        <v>4.0000000000000002E-4</v>
      </c>
      <c r="I180" s="73">
        <f t="shared" si="2"/>
        <v>2.286363363118419E-3</v>
      </c>
      <c r="J180" s="73">
        <f>G180/'סכום נכסי הקרן'!$C$41</f>
        <v>2.5633837072037811E-4</v>
      </c>
    </row>
    <row r="181" spans="1:10">
      <c r="A181" s="69" t="s">
        <v>2018</v>
      </c>
      <c r="B181" s="54">
        <v>7001</v>
      </c>
      <c r="C181" s="70" t="s">
        <v>134</v>
      </c>
      <c r="D181" s="77">
        <v>43602</v>
      </c>
      <c r="E181" s="72">
        <v>186242.30874699997</v>
      </c>
      <c r="F181" s="78">
        <v>63.311199999999999</v>
      </c>
      <c r="G181" s="72">
        <v>473.01674450100001</v>
      </c>
      <c r="H181" s="73">
        <v>2.9999999999999997E-4</v>
      </c>
      <c r="I181" s="73">
        <f t="shared" si="2"/>
        <v>2.144846457608895E-3</v>
      </c>
      <c r="J181" s="73">
        <f>G181/'סכום נכסי הקרן'!$C$41</f>
        <v>2.4047203312379276E-4</v>
      </c>
    </row>
    <row r="182" spans="1:10">
      <c r="A182" s="69" t="s">
        <v>2019</v>
      </c>
      <c r="B182" s="54">
        <v>8319</v>
      </c>
      <c r="C182" s="70" t="s">
        <v>134</v>
      </c>
      <c r="D182" s="77">
        <v>44377</v>
      </c>
      <c r="E182" s="72">
        <v>130374.86675300001</v>
      </c>
      <c r="F182" s="78">
        <v>94.475399999999993</v>
      </c>
      <c r="G182" s="72">
        <v>494.11750447400004</v>
      </c>
      <c r="H182" s="73">
        <v>1E-4</v>
      </c>
      <c r="I182" s="73">
        <f t="shared" si="2"/>
        <v>2.2405257138024335E-3</v>
      </c>
      <c r="J182" s="73">
        <f>G182/'סכום נכסי הקרן'!$C$41</f>
        <v>2.5119922768963702E-4</v>
      </c>
    </row>
    <row r="183" spans="1:10">
      <c r="A183" s="69" t="s">
        <v>2020</v>
      </c>
      <c r="B183" s="54">
        <v>8411</v>
      </c>
      <c r="C183" s="70" t="s">
        <v>134</v>
      </c>
      <c r="D183" s="77">
        <v>44651</v>
      </c>
      <c r="E183" s="72">
        <v>142581.67271000001</v>
      </c>
      <c r="F183" s="78">
        <v>103.7527</v>
      </c>
      <c r="G183" s="72">
        <v>593.44535579199999</v>
      </c>
      <c r="H183" s="73">
        <v>4.0000000000000002E-4</v>
      </c>
      <c r="I183" s="73">
        <f t="shared" si="2"/>
        <v>2.6909177824089281E-3</v>
      </c>
      <c r="J183" s="73">
        <f>G183/'סכום נכסי הקרן'!$C$41</f>
        <v>3.0169547466172859E-4</v>
      </c>
    </row>
    <row r="184" spans="1:10">
      <c r="A184" s="69" t="s">
        <v>2021</v>
      </c>
      <c r="B184" s="54">
        <v>9384</v>
      </c>
      <c r="C184" s="70" t="s">
        <v>134</v>
      </c>
      <c r="D184" s="77">
        <v>44910</v>
      </c>
      <c r="E184" s="72">
        <v>21496.280261</v>
      </c>
      <c r="F184" s="78">
        <v>101.1901</v>
      </c>
      <c r="G184" s="72">
        <v>87.260754599000009</v>
      </c>
      <c r="H184" s="73">
        <v>1E-4</v>
      </c>
      <c r="I184" s="73">
        <f t="shared" si="2"/>
        <v>3.9567504230190857E-4</v>
      </c>
      <c r="J184" s="73">
        <f>G184/'סכום נכסי הקרן'!$C$41</f>
        <v>4.4361581940348243E-5</v>
      </c>
    </row>
    <row r="185" spans="1:10">
      <c r="A185" s="69" t="s">
        <v>2022</v>
      </c>
      <c r="B185" s="54">
        <v>5303</v>
      </c>
      <c r="C185" s="70" t="s">
        <v>134</v>
      </c>
      <c r="D185" s="77">
        <v>42788</v>
      </c>
      <c r="E185" s="72">
        <v>385623.215608</v>
      </c>
      <c r="F185" s="78">
        <v>53.851300000000002</v>
      </c>
      <c r="G185" s="72">
        <v>833.06135103599991</v>
      </c>
      <c r="H185" s="73">
        <v>5.0000000000000001E-4</v>
      </c>
      <c r="I185" s="73">
        <f t="shared" si="2"/>
        <v>3.7774322125221659E-3</v>
      </c>
      <c r="J185" s="73">
        <f>G185/'סכום נכסי הקרן'!$C$41</f>
        <v>4.2351134315934773E-4</v>
      </c>
    </row>
    <row r="186" spans="1:10">
      <c r="A186" s="69" t="s">
        <v>2023</v>
      </c>
      <c r="B186" s="54">
        <v>7011</v>
      </c>
      <c r="C186" s="70" t="s">
        <v>134</v>
      </c>
      <c r="D186" s="77">
        <v>43651</v>
      </c>
      <c r="E186" s="72">
        <v>623285.12276699999</v>
      </c>
      <c r="F186" s="78">
        <v>92.157700000000006</v>
      </c>
      <c r="G186" s="72">
        <v>2304.2840346140001</v>
      </c>
      <c r="H186" s="73">
        <v>5.9999999999999995E-4</v>
      </c>
      <c r="I186" s="73">
        <f t="shared" si="2"/>
        <v>1.044854226921796E-2</v>
      </c>
      <c r="J186" s="73">
        <f>G186/'סכום נכסי הקרן'!$C$41</f>
        <v>1.1714508484956037E-3</v>
      </c>
    </row>
    <row r="187" spans="1:10">
      <c r="A187" s="69" t="s">
        <v>2024</v>
      </c>
      <c r="B187" s="54">
        <v>62177</v>
      </c>
      <c r="C187" s="70" t="s">
        <v>132</v>
      </c>
      <c r="D187" s="77">
        <v>42549</v>
      </c>
      <c r="E187" s="72">
        <v>121245.92</v>
      </c>
      <c r="F187" s="78">
        <v>100</v>
      </c>
      <c r="G187" s="72">
        <v>439.75894</v>
      </c>
      <c r="H187" s="73">
        <v>0</v>
      </c>
      <c r="I187" s="73">
        <f t="shared" si="2"/>
        <v>1.9940423158927908E-3</v>
      </c>
      <c r="J187" s="73">
        <f>G187/'סכום נכסי הקרן'!$C$41</f>
        <v>2.2356444590079501E-4</v>
      </c>
    </row>
    <row r="188" spans="1:10">
      <c r="A188" s="69" t="s">
        <v>2025</v>
      </c>
      <c r="B188" s="54">
        <v>9736</v>
      </c>
      <c r="C188" s="70" t="s">
        <v>132</v>
      </c>
      <c r="D188" s="77">
        <v>44621</v>
      </c>
      <c r="E188" s="72">
        <v>291202.34999999998</v>
      </c>
      <c r="F188" s="78">
        <v>118.51260000000001</v>
      </c>
      <c r="G188" s="72">
        <v>1251.7193</v>
      </c>
      <c r="H188" s="73">
        <v>2.9999999999999997E-4</v>
      </c>
      <c r="I188" s="73">
        <f t="shared" si="2"/>
        <v>5.6757942244896782E-3</v>
      </c>
      <c r="J188" s="73">
        <f>G188/'סכום נכסי הקרן'!$C$41</f>
        <v>6.3634847702659782E-4</v>
      </c>
    </row>
    <row r="189" spans="1:10">
      <c r="A189" s="69" t="s">
        <v>2026</v>
      </c>
      <c r="B189" s="54">
        <v>8502</v>
      </c>
      <c r="C189" s="70" t="s">
        <v>132</v>
      </c>
      <c r="D189" s="77">
        <v>44621</v>
      </c>
      <c r="E189" s="72">
        <v>248130.465929</v>
      </c>
      <c r="F189" s="78">
        <v>102.521</v>
      </c>
      <c r="G189" s="72">
        <v>922.65742353799999</v>
      </c>
      <c r="H189" s="73">
        <v>2.0000000000000001E-4</v>
      </c>
      <c r="I189" s="73">
        <f t="shared" si="2"/>
        <v>4.183696517022233E-3</v>
      </c>
      <c r="J189" s="73">
        <f>G189/'סכום נכסי הקרן'!$C$41</f>
        <v>4.690601529318042E-4</v>
      </c>
    </row>
    <row r="190" spans="1:10">
      <c r="A190" s="69" t="s">
        <v>2027</v>
      </c>
      <c r="B190" s="54">
        <v>7017</v>
      </c>
      <c r="C190" s="70" t="s">
        <v>133</v>
      </c>
      <c r="D190" s="77">
        <v>43709</v>
      </c>
      <c r="E190" s="72">
        <v>1043753.839497</v>
      </c>
      <c r="F190" s="78">
        <v>95.538200000000003</v>
      </c>
      <c r="G190" s="72">
        <v>997.18363054399993</v>
      </c>
      <c r="H190" s="73">
        <v>5.9999999999999995E-4</v>
      </c>
      <c r="I190" s="73">
        <f t="shared" si="2"/>
        <v>4.5216280447199974E-3</v>
      </c>
      <c r="J190" s="73">
        <f>G190/'סכום נכסי הקרן'!$C$41</f>
        <v>5.06947751474734E-4</v>
      </c>
    </row>
    <row r="191" spans="1:10">
      <c r="A191" s="69" t="s">
        <v>2028</v>
      </c>
      <c r="B191" s="54">
        <v>9536</v>
      </c>
      <c r="C191" s="70" t="s">
        <v>133</v>
      </c>
      <c r="D191" s="77">
        <v>45015</v>
      </c>
      <c r="E191" s="72">
        <v>415288.21083800006</v>
      </c>
      <c r="F191" s="78">
        <v>106.45387700000001</v>
      </c>
      <c r="G191" s="72">
        <v>442.09049661400002</v>
      </c>
      <c r="H191" s="73">
        <v>5.9999999999999995E-4</v>
      </c>
      <c r="I191" s="73">
        <f t="shared" si="2"/>
        <v>2.0046145229074244E-3</v>
      </c>
      <c r="J191" s="73">
        <f>G191/'סכום נכסי הקרן'!$C$41</f>
        <v>2.2474976157054637E-4</v>
      </c>
    </row>
    <row r="192" spans="1:10">
      <c r="A192" s="69" t="s">
        <v>2029</v>
      </c>
      <c r="B192" s="54">
        <v>6885</v>
      </c>
      <c r="C192" s="70" t="s">
        <v>134</v>
      </c>
      <c r="D192" s="77">
        <v>43602</v>
      </c>
      <c r="E192" s="72">
        <v>275304.00295300002</v>
      </c>
      <c r="F192" s="78">
        <v>92.204800000000006</v>
      </c>
      <c r="G192" s="72">
        <v>1018.3186059120001</v>
      </c>
      <c r="H192" s="73">
        <v>4.0000000000000002E-4</v>
      </c>
      <c r="I192" s="73">
        <f t="shared" si="2"/>
        <v>4.6174624471522572E-3</v>
      </c>
      <c r="J192" s="73">
        <f>G192/'סכום נכסי הקרן'!$C$41</f>
        <v>5.1769234044721484E-4</v>
      </c>
    </row>
    <row r="193" spans="1:10">
      <c r="A193" s="69" t="s">
        <v>2030</v>
      </c>
      <c r="B193" s="54">
        <v>76202</v>
      </c>
      <c r="C193" s="70" t="s">
        <v>132</v>
      </c>
      <c r="D193" s="77">
        <v>43466</v>
      </c>
      <c r="E193" s="72">
        <v>74169.78</v>
      </c>
      <c r="F193" s="78">
        <v>100</v>
      </c>
      <c r="G193" s="72">
        <v>269.01380999999998</v>
      </c>
      <c r="H193" s="73">
        <v>0</v>
      </c>
      <c r="I193" s="73">
        <f t="shared" si="2"/>
        <v>1.2198158397860954E-3</v>
      </c>
      <c r="J193" s="73">
        <f>G193/'סכום נכסי הקרן'!$C$41</f>
        <v>1.3676111592481041E-4</v>
      </c>
    </row>
    <row r="194" spans="1:10">
      <c r="A194" s="69" t="s">
        <v>2031</v>
      </c>
      <c r="B194" s="54">
        <v>76201</v>
      </c>
      <c r="C194" s="70" t="s">
        <v>132</v>
      </c>
      <c r="D194" s="77">
        <v>43466</v>
      </c>
      <c r="E194" s="72">
        <v>71182.64</v>
      </c>
      <c r="F194" s="78">
        <v>100</v>
      </c>
      <c r="G194" s="72">
        <v>258.17941999999999</v>
      </c>
      <c r="H194" s="73">
        <v>1E-4</v>
      </c>
      <c r="I194" s="73">
        <f t="shared" ref="I194:I253" si="4">IFERROR(G194/$G$9,0)</f>
        <v>1.1706883970855886E-3</v>
      </c>
      <c r="J194" s="73">
        <f>G194/'סכום נכסי הקרן'!$C$41</f>
        <v>1.3125313376298532E-4</v>
      </c>
    </row>
    <row r="195" spans="1:10">
      <c r="A195" s="69" t="s">
        <v>2032</v>
      </c>
      <c r="B195" s="54">
        <v>5317</v>
      </c>
      <c r="C195" s="70" t="s">
        <v>132</v>
      </c>
      <c r="D195" s="77">
        <v>43191</v>
      </c>
      <c r="E195" s="72">
        <v>749401.13</v>
      </c>
      <c r="F195" s="78">
        <v>133.60480000000001</v>
      </c>
      <c r="G195" s="72">
        <v>3631.4825799999999</v>
      </c>
      <c r="H195" s="73">
        <v>4.0000000000000002E-4</v>
      </c>
      <c r="I195" s="73">
        <f t="shared" si="4"/>
        <v>1.6466589477288459E-2</v>
      </c>
      <c r="J195" s="73">
        <f>G195/'סכום נכסי הקרן'!$C$41</f>
        <v>1.8461714292746145E-3</v>
      </c>
    </row>
    <row r="196" spans="1:10">
      <c r="A196" s="69" t="s">
        <v>2033</v>
      </c>
      <c r="B196" s="54">
        <v>60838</v>
      </c>
      <c r="C196" s="70" t="s">
        <v>132</v>
      </c>
      <c r="D196" s="77">
        <v>42555</v>
      </c>
      <c r="E196" s="72">
        <v>26771.52</v>
      </c>
      <c r="F196" s="78">
        <v>100</v>
      </c>
      <c r="G196" s="72">
        <v>97.100300000000004</v>
      </c>
      <c r="H196" s="73">
        <v>0</v>
      </c>
      <c r="I196" s="73">
        <f t="shared" si="4"/>
        <v>4.4029146305902221E-4</v>
      </c>
      <c r="J196" s="73">
        <f>G196/'סכום נכסי הקרן'!$C$41</f>
        <v>4.9363805466469809E-5</v>
      </c>
    </row>
    <row r="197" spans="1:10">
      <c r="A197" s="69" t="s">
        <v>2034</v>
      </c>
      <c r="B197" s="54">
        <v>87345</v>
      </c>
      <c r="C197" s="70" t="s">
        <v>132</v>
      </c>
      <c r="D197" s="77">
        <v>44421</v>
      </c>
      <c r="E197" s="72">
        <v>21652.23</v>
      </c>
      <c r="F197" s="78">
        <v>100</v>
      </c>
      <c r="G197" s="72">
        <v>78.532619999999994</v>
      </c>
      <c r="H197" s="73">
        <v>1E-4</v>
      </c>
      <c r="I197" s="73">
        <f t="shared" si="4"/>
        <v>3.5609820111429341E-4</v>
      </c>
      <c r="J197" s="73">
        <f>G197/'סכום נכסי הקרן'!$C$41</f>
        <v>3.9924376922133051E-5</v>
      </c>
    </row>
    <row r="198" spans="1:10">
      <c r="A198" s="69" t="s">
        <v>2035</v>
      </c>
      <c r="B198" s="54">
        <v>7077</v>
      </c>
      <c r="C198" s="70" t="s">
        <v>132</v>
      </c>
      <c r="D198" s="77">
        <v>44012</v>
      </c>
      <c r="E198" s="72">
        <v>772805.86944599997</v>
      </c>
      <c r="F198" s="78">
        <v>117.1358</v>
      </c>
      <c r="G198" s="72">
        <v>3283.2776882610001</v>
      </c>
      <c r="H198" s="73">
        <v>2.9999999999999997E-4</v>
      </c>
      <c r="I198" s="73">
        <f t="shared" si="4"/>
        <v>1.4887689708409551E-2</v>
      </c>
      <c r="J198" s="73">
        <f>G198/'סכום נכסי הקרן'!$C$41</f>
        <v>1.6691511879542772E-3</v>
      </c>
    </row>
    <row r="199" spans="1:10">
      <c r="A199" s="69" t="s">
        <v>2036</v>
      </c>
      <c r="B199" s="54">
        <v>9172</v>
      </c>
      <c r="C199" s="70" t="s">
        <v>134</v>
      </c>
      <c r="D199" s="77">
        <v>44743</v>
      </c>
      <c r="E199" s="72">
        <v>19039.696803999999</v>
      </c>
      <c r="F199" s="78">
        <v>89.972800000000007</v>
      </c>
      <c r="G199" s="72">
        <v>68.720907818000001</v>
      </c>
      <c r="H199" s="73">
        <v>2.9999999999999997E-4</v>
      </c>
      <c r="I199" s="73">
        <f t="shared" si="4"/>
        <v>3.1160798726606836E-4</v>
      </c>
      <c r="J199" s="73">
        <f>G199/'סכום נכסי הקרן'!$C$41</f>
        <v>3.4936303234974103E-5</v>
      </c>
    </row>
    <row r="200" spans="1:10">
      <c r="A200" s="69" t="s">
        <v>1905</v>
      </c>
      <c r="B200" s="54">
        <v>83111</v>
      </c>
      <c r="C200" s="70" t="s">
        <v>132</v>
      </c>
      <c r="D200" s="77">
        <v>44256</v>
      </c>
      <c r="E200" s="72">
        <v>67758.350000000006</v>
      </c>
      <c r="F200" s="78">
        <v>100</v>
      </c>
      <c r="G200" s="72">
        <v>245.75954000000002</v>
      </c>
      <c r="H200" s="73">
        <v>1E-4</v>
      </c>
      <c r="I200" s="73">
        <f t="shared" si="4"/>
        <v>1.1143717107703302E-3</v>
      </c>
      <c r="J200" s="73">
        <f>G200/'סכום נכסי הקרן'!$C$41</f>
        <v>1.2493912093051315E-4</v>
      </c>
    </row>
    <row r="201" spans="1:10">
      <c r="A201" s="69" t="s">
        <v>2037</v>
      </c>
      <c r="B201" s="54">
        <v>8275</v>
      </c>
      <c r="C201" s="70" t="s">
        <v>132</v>
      </c>
      <c r="D201" s="77">
        <v>44256</v>
      </c>
      <c r="E201" s="72">
        <v>38312.410000000003</v>
      </c>
      <c r="F201" s="78">
        <v>133.5506</v>
      </c>
      <c r="G201" s="72">
        <v>185.58072000000001</v>
      </c>
      <c r="H201" s="73">
        <v>1E-4</v>
      </c>
      <c r="I201" s="73">
        <f t="shared" si="4"/>
        <v>8.4149695443110626E-4</v>
      </c>
      <c r="J201" s="73">
        <f>G201/'סכום נכסי הקרן'!$C$41</f>
        <v>9.4345440337541731E-5</v>
      </c>
    </row>
    <row r="202" spans="1:10">
      <c r="A202" s="69" t="s">
        <v>2038</v>
      </c>
      <c r="B202" s="54">
        <v>9667</v>
      </c>
      <c r="C202" s="70" t="s">
        <v>132</v>
      </c>
      <c r="D202" s="77">
        <v>44959</v>
      </c>
      <c r="E202" s="72">
        <v>295939.855224</v>
      </c>
      <c r="F202" s="78">
        <v>103.92870000000001</v>
      </c>
      <c r="G202" s="72">
        <v>1115.5434932570001</v>
      </c>
      <c r="H202" s="73">
        <v>2.0000000000000001E-4</v>
      </c>
      <c r="I202" s="73">
        <f t="shared" si="4"/>
        <v>5.0583188388923315E-3</v>
      </c>
      <c r="J202" s="73">
        <f>G202/'סכום נכסי הקרן'!$C$41</f>
        <v>5.6711948357033627E-4</v>
      </c>
    </row>
    <row r="203" spans="1:10">
      <c r="A203" s="69" t="s">
        <v>2039</v>
      </c>
      <c r="B203" s="54">
        <v>6651</v>
      </c>
      <c r="C203" s="70" t="s">
        <v>134</v>
      </c>
      <c r="D203" s="77">
        <v>43465</v>
      </c>
      <c r="E203" s="72">
        <v>456789.07059799996</v>
      </c>
      <c r="F203" s="78">
        <v>103.34990000000001</v>
      </c>
      <c r="G203" s="72">
        <v>1893.8404471259998</v>
      </c>
      <c r="H203" s="73">
        <v>1.9E-3</v>
      </c>
      <c r="I203" s="73">
        <f t="shared" si="4"/>
        <v>8.5874274463153995E-3</v>
      </c>
      <c r="J203" s="73">
        <f>G203/'סכום נכסי הקרן'!$C$41</f>
        <v>9.6278972790465173E-4</v>
      </c>
    </row>
    <row r="204" spans="1:10">
      <c r="A204" s="69" t="s">
        <v>2040</v>
      </c>
      <c r="B204" s="54">
        <v>87341</v>
      </c>
      <c r="C204" s="70" t="s">
        <v>132</v>
      </c>
      <c r="D204" s="77">
        <v>44421</v>
      </c>
      <c r="E204" s="72">
        <v>19031.82</v>
      </c>
      <c r="F204" s="78">
        <v>100</v>
      </c>
      <c r="G204" s="72">
        <v>69.028399999999991</v>
      </c>
      <c r="H204" s="73">
        <v>1E-4</v>
      </c>
      <c r="I204" s="73">
        <f t="shared" si="4"/>
        <v>3.1300227938145818E-4</v>
      </c>
      <c r="J204" s="73">
        <f>G204/'סכום נכסי הקרן'!$C$41</f>
        <v>3.5092625967805078E-5</v>
      </c>
    </row>
    <row r="205" spans="1:10">
      <c r="A205" s="69" t="s">
        <v>2041</v>
      </c>
      <c r="B205" s="54">
        <v>8310</v>
      </c>
      <c r="C205" s="70" t="s">
        <v>132</v>
      </c>
      <c r="D205" s="77">
        <v>44377</v>
      </c>
      <c r="E205" s="72">
        <v>138496.47</v>
      </c>
      <c r="F205" s="78">
        <v>29.631699999999999</v>
      </c>
      <c r="G205" s="72">
        <v>148.84793999999999</v>
      </c>
      <c r="H205" s="73">
        <v>4.0000000000000002E-4</v>
      </c>
      <c r="I205" s="73">
        <f t="shared" si="4"/>
        <v>6.749358887245616E-4</v>
      </c>
      <c r="J205" s="73">
        <f>G205/'סכום נכסי הקרן'!$C$41</f>
        <v>7.5671246682500152E-5</v>
      </c>
    </row>
    <row r="206" spans="1:10">
      <c r="A206" s="69" t="s">
        <v>2042</v>
      </c>
      <c r="B206" s="54">
        <v>9695</v>
      </c>
      <c r="C206" s="70" t="s">
        <v>132</v>
      </c>
      <c r="D206" s="77">
        <v>45108</v>
      </c>
      <c r="E206" s="72">
        <v>616541.43644299998</v>
      </c>
      <c r="F206" s="78">
        <v>99.217799999999997</v>
      </c>
      <c r="G206" s="72">
        <v>2218.7042665680001</v>
      </c>
      <c r="H206" s="73">
        <v>2.0000000000000001E-4</v>
      </c>
      <c r="I206" s="73">
        <f t="shared" si="4"/>
        <v>1.0060489489965732E-2</v>
      </c>
      <c r="J206" s="73">
        <f>G206/'סכום נכסי הקרן'!$C$41</f>
        <v>1.1279438457192132E-3</v>
      </c>
    </row>
    <row r="207" spans="1:10">
      <c r="A207" s="69" t="s">
        <v>2043</v>
      </c>
      <c r="B207" s="54">
        <v>87951</v>
      </c>
      <c r="C207" s="70" t="s">
        <v>134</v>
      </c>
      <c r="D207" s="77">
        <v>44771</v>
      </c>
      <c r="E207" s="72">
        <v>43884.02</v>
      </c>
      <c r="F207" s="78">
        <v>100</v>
      </c>
      <c r="G207" s="72">
        <v>176.04510999999999</v>
      </c>
      <c r="H207" s="73">
        <v>2.0000000000000001E-4</v>
      </c>
      <c r="I207" s="73">
        <f t="shared" si="4"/>
        <v>7.9825869792664382E-4</v>
      </c>
      <c r="J207" s="73">
        <f>G207/'סכום נכסי הקרן'!$C$41</f>
        <v>8.949773134957644E-5</v>
      </c>
    </row>
    <row r="208" spans="1:10">
      <c r="A208" s="69" t="s">
        <v>2044</v>
      </c>
      <c r="B208" s="54">
        <v>7085</v>
      </c>
      <c r="C208" s="70" t="s">
        <v>132</v>
      </c>
      <c r="D208" s="77">
        <v>43983</v>
      </c>
      <c r="E208" s="72">
        <v>723508.84968999994</v>
      </c>
      <c r="F208" s="78">
        <v>99.367400000000004</v>
      </c>
      <c r="G208" s="72">
        <v>2607.566120082</v>
      </c>
      <c r="H208" s="73">
        <v>2.0000000000000001E-4</v>
      </c>
      <c r="I208" s="73">
        <f t="shared" si="4"/>
        <v>1.1823744128844522E-2</v>
      </c>
      <c r="J208" s="73">
        <f>G208/'סכום נכסי הקרן'!$C$41</f>
        <v>1.3256332544048298E-3</v>
      </c>
    </row>
    <row r="209" spans="1:10">
      <c r="A209" s="69" t="s">
        <v>2045</v>
      </c>
      <c r="B209" s="54">
        <v>608311</v>
      </c>
      <c r="C209" s="70" t="s">
        <v>132</v>
      </c>
      <c r="D209" s="77">
        <v>42555</v>
      </c>
      <c r="E209" s="72">
        <v>40689.300000000003</v>
      </c>
      <c r="F209" s="78">
        <v>100</v>
      </c>
      <c r="G209" s="72">
        <v>147.58008999999998</v>
      </c>
      <c r="H209" s="73">
        <v>0</v>
      </c>
      <c r="I209" s="73">
        <f t="shared" si="4"/>
        <v>6.6918695147679427E-4</v>
      </c>
      <c r="J209" s="73">
        <f>G209/'סכום נכסי הקרן'!$C$41</f>
        <v>7.5026697687691023E-5</v>
      </c>
    </row>
    <row r="210" spans="1:10">
      <c r="A210" s="69" t="s">
        <v>2046</v>
      </c>
      <c r="B210" s="54">
        <v>5331</v>
      </c>
      <c r="C210" s="70" t="s">
        <v>132</v>
      </c>
      <c r="D210" s="77">
        <v>43251</v>
      </c>
      <c r="E210" s="72">
        <v>650956.11</v>
      </c>
      <c r="F210" s="78">
        <v>140.6429</v>
      </c>
      <c r="G210" s="72">
        <v>3320.6039100000003</v>
      </c>
      <c r="H210" s="73">
        <v>6.9999999999999999E-4</v>
      </c>
      <c r="I210" s="73">
        <f t="shared" si="4"/>
        <v>1.5056941675498529E-2</v>
      </c>
      <c r="J210" s="73">
        <f>G210/'סכום נכסי הקרן'!$C$41</f>
        <v>1.6881270752452774E-3</v>
      </c>
    </row>
    <row r="211" spans="1:10">
      <c r="A211" s="69" t="s">
        <v>2047</v>
      </c>
      <c r="B211" s="54">
        <v>9828</v>
      </c>
      <c r="C211" s="70" t="s">
        <v>132</v>
      </c>
      <c r="D211" s="77">
        <v>44256</v>
      </c>
      <c r="E211" s="72">
        <v>55269.290368000002</v>
      </c>
      <c r="F211" s="78">
        <v>143.2039</v>
      </c>
      <c r="G211" s="72">
        <v>287.06899547899997</v>
      </c>
      <c r="H211" s="73">
        <v>2.0000000000000001E-4</v>
      </c>
      <c r="I211" s="73">
        <f t="shared" si="4"/>
        <v>1.3016852472992641E-3</v>
      </c>
      <c r="J211" s="73">
        <f>G211/'סכום נכסי הקרן'!$C$41</f>
        <v>1.4594000274232164E-4</v>
      </c>
    </row>
    <row r="212" spans="1:10">
      <c r="A212" s="69" t="s">
        <v>2048</v>
      </c>
      <c r="B212" s="54">
        <v>62178</v>
      </c>
      <c r="C212" s="70" t="s">
        <v>132</v>
      </c>
      <c r="D212" s="77">
        <v>42549</v>
      </c>
      <c r="E212" s="72">
        <v>33503.79</v>
      </c>
      <c r="F212" s="78">
        <v>100</v>
      </c>
      <c r="G212" s="72">
        <v>121.51824999999999</v>
      </c>
      <c r="H212" s="73">
        <v>1E-4</v>
      </c>
      <c r="I212" s="73">
        <f t="shared" si="4"/>
        <v>5.5101218102180966E-4</v>
      </c>
      <c r="J212" s="73">
        <f>G212/'סכום נכסי הקרן'!$C$41</f>
        <v>6.1777391559303564E-5</v>
      </c>
    </row>
    <row r="213" spans="1:10">
      <c r="A213" s="69" t="s">
        <v>2049</v>
      </c>
      <c r="B213" s="54">
        <v>5320</v>
      </c>
      <c r="C213" s="70" t="s">
        <v>132</v>
      </c>
      <c r="D213" s="77">
        <v>42948</v>
      </c>
      <c r="E213" s="72">
        <v>439910.46</v>
      </c>
      <c r="F213" s="78">
        <v>145.56209999999999</v>
      </c>
      <c r="G213" s="72">
        <v>2322.5237000000002</v>
      </c>
      <c r="H213" s="73">
        <v>2.9999999999999997E-4</v>
      </c>
      <c r="I213" s="73">
        <f t="shared" si="4"/>
        <v>1.0531248182160649E-2</v>
      </c>
      <c r="J213" s="73">
        <f>G213/'סכום נכסי הקרן'!$C$41</f>
        <v>1.1807235211226503E-3</v>
      </c>
    </row>
    <row r="214" spans="1:10">
      <c r="A214" s="69" t="s">
        <v>2050</v>
      </c>
      <c r="B214" s="54">
        <v>5287</v>
      </c>
      <c r="C214" s="70" t="s">
        <v>134</v>
      </c>
      <c r="D214" s="77">
        <v>42735</v>
      </c>
      <c r="E214" s="72">
        <v>302723.86242199998</v>
      </c>
      <c r="F214" s="78">
        <v>25.1159</v>
      </c>
      <c r="G214" s="72">
        <v>305.009259337</v>
      </c>
      <c r="H214" s="73">
        <v>2.0000000000000001E-4</v>
      </c>
      <c r="I214" s="73">
        <f t="shared" si="4"/>
        <v>1.3830335543766235E-3</v>
      </c>
      <c r="J214" s="73">
        <f>G214/'סכום נכסי הקרן'!$C$41</f>
        <v>1.5506046575946425E-4</v>
      </c>
    </row>
    <row r="215" spans="1:10">
      <c r="A215" s="69" t="s">
        <v>2051</v>
      </c>
      <c r="B215" s="54">
        <v>7028</v>
      </c>
      <c r="C215" s="70" t="s">
        <v>134</v>
      </c>
      <c r="D215" s="77">
        <v>43754</v>
      </c>
      <c r="E215" s="72">
        <v>410698.99</v>
      </c>
      <c r="F215" s="78">
        <v>117.4944</v>
      </c>
      <c r="G215" s="72">
        <v>1935.7908400000001</v>
      </c>
      <c r="H215" s="73">
        <v>0</v>
      </c>
      <c r="I215" s="73">
        <f t="shared" si="4"/>
        <v>8.7776472484621948E-3</v>
      </c>
      <c r="J215" s="73">
        <f>G215/'סכום נכסי הקרן'!$C$41</f>
        <v>9.8411644917198167E-4</v>
      </c>
    </row>
    <row r="216" spans="1:10">
      <c r="A216" s="69" t="s">
        <v>2052</v>
      </c>
      <c r="B216" s="54">
        <v>8416</v>
      </c>
      <c r="C216" s="70" t="s">
        <v>134</v>
      </c>
      <c r="D216" s="77">
        <v>44713</v>
      </c>
      <c r="E216" s="72">
        <v>109430.23</v>
      </c>
      <c r="F216" s="78">
        <v>112.74550000000001</v>
      </c>
      <c r="G216" s="72">
        <v>494.94182000000001</v>
      </c>
      <c r="H216" s="73">
        <v>0</v>
      </c>
      <c r="I216" s="73">
        <f t="shared" si="4"/>
        <v>2.2442634889582752E-3</v>
      </c>
      <c r="J216" s="73">
        <f>G216/'סכום נכסי הקרן'!$C$41</f>
        <v>2.5161829283432195E-4</v>
      </c>
    </row>
    <row r="217" spans="1:10">
      <c r="A217" s="69" t="s">
        <v>2053</v>
      </c>
      <c r="B217" s="54">
        <v>5335</v>
      </c>
      <c r="C217" s="70" t="s">
        <v>132</v>
      </c>
      <c r="D217" s="77">
        <v>43306</v>
      </c>
      <c r="E217" s="72">
        <v>556566.59</v>
      </c>
      <c r="F217" s="78">
        <v>149.9674</v>
      </c>
      <c r="G217" s="72">
        <v>3027.3424300000001</v>
      </c>
      <c r="H217" s="73">
        <v>6.9999999999999999E-4</v>
      </c>
      <c r="I217" s="73">
        <f t="shared" si="4"/>
        <v>1.3727177235140938E-2</v>
      </c>
      <c r="J217" s="73">
        <f>G217/'סכום נכסי הקרן'!$C$41</f>
        <v>1.5390389400950356E-3</v>
      </c>
    </row>
    <row r="218" spans="1:10">
      <c r="A218" s="69" t="s">
        <v>2054</v>
      </c>
      <c r="B218" s="54">
        <v>79693</v>
      </c>
      <c r="C218" s="70" t="s">
        <v>132</v>
      </c>
      <c r="D218" s="77">
        <v>43466</v>
      </c>
      <c r="E218" s="72">
        <v>14039.96</v>
      </c>
      <c r="F218" s="78">
        <v>100</v>
      </c>
      <c r="G218" s="72">
        <v>50.922940000000004</v>
      </c>
      <c r="H218" s="73">
        <v>1E-4</v>
      </c>
      <c r="I218" s="73">
        <f t="shared" si="4"/>
        <v>2.3090490715133532E-4</v>
      </c>
      <c r="J218" s="73">
        <f>G218/'סכום נכסי הקרן'!$C$41</f>
        <v>2.5888180612631618E-5</v>
      </c>
    </row>
    <row r="219" spans="1:10">
      <c r="A219" s="69" t="s">
        <v>2055</v>
      </c>
      <c r="B219" s="54">
        <v>8339</v>
      </c>
      <c r="C219" s="70" t="s">
        <v>132</v>
      </c>
      <c r="D219" s="77">
        <v>44539</v>
      </c>
      <c r="E219" s="72">
        <v>68934.704144999996</v>
      </c>
      <c r="F219" s="78">
        <v>98.227999999999994</v>
      </c>
      <c r="G219" s="72">
        <v>245.595708089</v>
      </c>
      <c r="H219" s="73">
        <v>2.0000000000000001E-4</v>
      </c>
      <c r="I219" s="73">
        <f t="shared" si="4"/>
        <v>1.1136288315846845E-3</v>
      </c>
      <c r="J219" s="73">
        <f>G219/'סכום נכסי הקרן'!$C$41</f>
        <v>1.2485583213960513E-4</v>
      </c>
    </row>
    <row r="220" spans="1:10">
      <c r="A220" s="69" t="s">
        <v>2056</v>
      </c>
      <c r="B220" s="54">
        <v>7013</v>
      </c>
      <c r="C220" s="70" t="s">
        <v>134</v>
      </c>
      <c r="D220" s="77">
        <v>43507</v>
      </c>
      <c r="E220" s="72">
        <v>404939.16340999998</v>
      </c>
      <c r="F220" s="78">
        <v>93.620599999999996</v>
      </c>
      <c r="G220" s="72">
        <v>1520.823532698</v>
      </c>
      <c r="H220" s="73">
        <v>2.9999999999999997E-4</v>
      </c>
      <c r="I220" s="73">
        <f t="shared" si="4"/>
        <v>6.896020076829764E-3</v>
      </c>
      <c r="J220" s="73">
        <f>G220/'סכום נכסי הקרן'!$C$41</f>
        <v>7.7315556200066788E-4</v>
      </c>
    </row>
    <row r="221" spans="1:10">
      <c r="A221" s="69" t="s">
        <v>2057</v>
      </c>
      <c r="B221" s="54">
        <v>608312</v>
      </c>
      <c r="C221" s="70" t="s">
        <v>132</v>
      </c>
      <c r="D221" s="77">
        <v>42555</v>
      </c>
      <c r="E221" s="72">
        <v>21844.81</v>
      </c>
      <c r="F221" s="78">
        <v>100</v>
      </c>
      <c r="G221" s="72">
        <v>79.231139999999996</v>
      </c>
      <c r="H221" s="73">
        <v>1E-4</v>
      </c>
      <c r="I221" s="73">
        <f t="shared" si="4"/>
        <v>3.5926556921486561E-4</v>
      </c>
      <c r="J221" s="73">
        <f>G221/'סכום נכסי הקרן'!$C$41</f>
        <v>4.0279490195670193E-5</v>
      </c>
    </row>
    <row r="222" spans="1:10">
      <c r="A222" s="69" t="s">
        <v>2058</v>
      </c>
      <c r="B222" s="54">
        <v>608314</v>
      </c>
      <c r="C222" s="70" t="s">
        <v>132</v>
      </c>
      <c r="D222" s="77">
        <v>42555</v>
      </c>
      <c r="E222" s="72">
        <v>8639.26</v>
      </c>
      <c r="F222" s="78">
        <v>100</v>
      </c>
      <c r="G222" s="72">
        <v>31.334610000000001</v>
      </c>
      <c r="H222" s="73">
        <v>2.9999999999999997E-4</v>
      </c>
      <c r="I222" s="73">
        <f t="shared" si="4"/>
        <v>1.4208361128939734E-4</v>
      </c>
      <c r="J222" s="73">
        <f>G222/'סכום נכסי הקרן'!$C$41</f>
        <v>1.592987449480279E-5</v>
      </c>
    </row>
    <row r="223" spans="1:10">
      <c r="A223" s="69" t="s">
        <v>2059</v>
      </c>
      <c r="B223" s="54">
        <v>608315</v>
      </c>
      <c r="C223" s="70" t="s">
        <v>132</v>
      </c>
      <c r="D223" s="77">
        <v>42555</v>
      </c>
      <c r="E223" s="72">
        <v>8909.5400000000009</v>
      </c>
      <c r="F223" s="78">
        <v>100</v>
      </c>
      <c r="G223" s="72">
        <v>32.314880000000002</v>
      </c>
      <c r="H223" s="73">
        <v>0</v>
      </c>
      <c r="I223" s="73">
        <f t="shared" si="4"/>
        <v>1.4652854619168773E-4</v>
      </c>
      <c r="J223" s="73">
        <f>G223/'סכום נכסי הקרן'!$C$41</f>
        <v>1.6428223702628269E-5</v>
      </c>
    </row>
    <row r="224" spans="1:10">
      <c r="A224" s="69" t="s">
        <v>2060</v>
      </c>
      <c r="B224" s="54">
        <v>608316</v>
      </c>
      <c r="C224" s="70" t="s">
        <v>132</v>
      </c>
      <c r="D224" s="77">
        <v>42555</v>
      </c>
      <c r="E224" s="72">
        <v>34602.199999999997</v>
      </c>
      <c r="F224" s="78">
        <v>100</v>
      </c>
      <c r="G224" s="72">
        <v>125.50218</v>
      </c>
      <c r="H224" s="73">
        <v>0</v>
      </c>
      <c r="I224" s="73">
        <f t="shared" si="4"/>
        <v>5.6907690758212649E-4</v>
      </c>
      <c r="J224" s="73">
        <f>G224/'סכום נכסי הקרן'!$C$41</f>
        <v>6.3802740044447621E-5</v>
      </c>
    </row>
    <row r="225" spans="1:10">
      <c r="A225" s="69" t="s">
        <v>2061</v>
      </c>
      <c r="B225" s="54">
        <v>608317</v>
      </c>
      <c r="C225" s="70" t="s">
        <v>132</v>
      </c>
      <c r="D225" s="77">
        <v>42555</v>
      </c>
      <c r="E225" s="72">
        <v>49.8</v>
      </c>
      <c r="F225" s="78">
        <v>100</v>
      </c>
      <c r="G225" s="72">
        <v>0.18062</v>
      </c>
      <c r="H225" s="73">
        <v>2.0000000000000001E-4</v>
      </c>
      <c r="I225" s="73">
        <f t="shared" si="4"/>
        <v>8.1900307267557965E-7</v>
      </c>
      <c r="J225" s="73">
        <f>G225/'סכום נכסי הקרן'!$C$41</f>
        <v>9.1823511805357724E-8</v>
      </c>
    </row>
    <row r="226" spans="1:10">
      <c r="A226" s="69" t="s">
        <v>2062</v>
      </c>
      <c r="B226" s="54">
        <v>7043</v>
      </c>
      <c r="C226" s="70" t="s">
        <v>134</v>
      </c>
      <c r="D226" s="77">
        <v>43860</v>
      </c>
      <c r="E226" s="72">
        <v>914450.93882200005</v>
      </c>
      <c r="F226" s="78">
        <v>93.663799999999995</v>
      </c>
      <c r="G226" s="72">
        <v>3435.9735038139997</v>
      </c>
      <c r="H226" s="73">
        <v>2.0000000000000001E-4</v>
      </c>
      <c r="I226" s="73">
        <f t="shared" ref="I226:I238" si="5">IFERROR(G226/$G$9,0)</f>
        <v>1.5580073398602278E-2</v>
      </c>
      <c r="J226" s="73">
        <f>G226/'סכום נכסי הקרן'!$C$41</f>
        <v>1.7467786158252747E-3</v>
      </c>
    </row>
    <row r="227" spans="1:10">
      <c r="A227" s="69" t="s">
        <v>2063</v>
      </c>
      <c r="B227" s="54">
        <v>5304</v>
      </c>
      <c r="C227" s="70" t="s">
        <v>134</v>
      </c>
      <c r="D227" s="77">
        <v>42928</v>
      </c>
      <c r="E227" s="72">
        <v>460042.33962699992</v>
      </c>
      <c r="F227" s="78">
        <v>56.852400000000003</v>
      </c>
      <c r="G227" s="72">
        <v>1049.2143676839999</v>
      </c>
      <c r="H227" s="73">
        <v>1E-4</v>
      </c>
      <c r="I227" s="73">
        <f t="shared" si="5"/>
        <v>4.757556145656967E-3</v>
      </c>
      <c r="J227" s="73">
        <f>G227/'סכום נכסי הקרן'!$C$41</f>
        <v>5.3339911348346085E-4</v>
      </c>
    </row>
    <row r="228" spans="1:10">
      <c r="A228" s="69" t="s">
        <v>2064</v>
      </c>
      <c r="B228" s="54">
        <v>5284</v>
      </c>
      <c r="C228" s="70" t="s">
        <v>134</v>
      </c>
      <c r="D228" s="77">
        <v>42531</v>
      </c>
      <c r="E228" s="72">
        <v>366236.29189699999</v>
      </c>
      <c r="F228" s="78">
        <v>44.164499999999997</v>
      </c>
      <c r="G228" s="72">
        <v>648.86196670600009</v>
      </c>
      <c r="H228" s="73">
        <v>1E-4</v>
      </c>
      <c r="I228" s="73">
        <f t="shared" si="5"/>
        <v>2.9421987846004528E-3</v>
      </c>
      <c r="J228" s="73">
        <f>G228/'סכום נכסי הקרן'!$C$41</f>
        <v>3.2986814560888067E-4</v>
      </c>
    </row>
    <row r="229" spans="1:10">
      <c r="A229" s="69" t="s">
        <v>2065</v>
      </c>
      <c r="B229" s="54">
        <v>7041</v>
      </c>
      <c r="C229" s="70" t="s">
        <v>132</v>
      </c>
      <c r="D229" s="77">
        <v>43516</v>
      </c>
      <c r="E229" s="72">
        <v>431003.71680699999</v>
      </c>
      <c r="F229" s="78">
        <v>79.245099999999994</v>
      </c>
      <c r="G229" s="72">
        <v>1238.799406568</v>
      </c>
      <c r="H229" s="73">
        <v>2.0000000000000001E-4</v>
      </c>
      <c r="I229" s="73">
        <f t="shared" si="5"/>
        <v>5.6172102779751786E-3</v>
      </c>
      <c r="J229" s="73">
        <f>G229/'סכום נכסי הקרן'!$C$41</f>
        <v>6.2978026759753563E-4</v>
      </c>
    </row>
    <row r="230" spans="1:10">
      <c r="A230" s="69" t="s">
        <v>2066</v>
      </c>
      <c r="B230" s="54">
        <v>7054</v>
      </c>
      <c r="C230" s="70" t="s">
        <v>132</v>
      </c>
      <c r="D230" s="77">
        <v>43973</v>
      </c>
      <c r="E230" s="72">
        <v>94088.66</v>
      </c>
      <c r="F230" s="78">
        <v>105.5343</v>
      </c>
      <c r="G230" s="72">
        <v>360.14590000000004</v>
      </c>
      <c r="H230" s="73">
        <v>2.9999999999999997E-4</v>
      </c>
      <c r="I230" s="73">
        <f t="shared" si="5"/>
        <v>1.6330450598577792E-3</v>
      </c>
      <c r="J230" s="73">
        <f>G230/'סכום נכסי הקרן'!$C$41</f>
        <v>1.8309080556029887E-4</v>
      </c>
    </row>
    <row r="231" spans="1:10">
      <c r="A231" s="69" t="s">
        <v>2067</v>
      </c>
      <c r="B231" s="54">
        <v>7071</v>
      </c>
      <c r="C231" s="70" t="s">
        <v>132</v>
      </c>
      <c r="D231" s="77">
        <v>44055</v>
      </c>
      <c r="E231" s="72">
        <v>125759.59</v>
      </c>
      <c r="F231" s="78">
        <v>0</v>
      </c>
      <c r="G231" s="72">
        <v>0</v>
      </c>
      <c r="H231" s="73">
        <v>4.0000000000000002E-4</v>
      </c>
      <c r="I231" s="73">
        <f t="shared" si="5"/>
        <v>0</v>
      </c>
      <c r="J231" s="73">
        <f>G231/'סכום נכסי הקרן'!$C$41</f>
        <v>0</v>
      </c>
    </row>
    <row r="232" spans="1:10">
      <c r="A232" s="69" t="s">
        <v>2068</v>
      </c>
      <c r="B232" s="54">
        <v>5327</v>
      </c>
      <c r="C232" s="70" t="s">
        <v>132</v>
      </c>
      <c r="D232" s="77">
        <v>43244</v>
      </c>
      <c r="E232" s="72">
        <v>371847.9</v>
      </c>
      <c r="F232" s="78">
        <v>169.0119</v>
      </c>
      <c r="G232" s="72">
        <v>2279.4504999999999</v>
      </c>
      <c r="H232" s="73">
        <v>5.9999999999999995E-4</v>
      </c>
      <c r="I232" s="73">
        <f t="shared" si="5"/>
        <v>1.0335937124968921E-2</v>
      </c>
      <c r="J232" s="73">
        <f>G232/'סכום נכסי הקרן'!$C$41</f>
        <v>1.1588259876895057E-3</v>
      </c>
    </row>
    <row r="233" spans="1:10">
      <c r="A233" s="69" t="s">
        <v>2069</v>
      </c>
      <c r="B233" s="54">
        <v>5288</v>
      </c>
      <c r="C233" s="70" t="s">
        <v>132</v>
      </c>
      <c r="D233" s="77">
        <v>42649</v>
      </c>
      <c r="E233" s="72">
        <v>375116.95</v>
      </c>
      <c r="F233" s="78">
        <v>262.49160000000001</v>
      </c>
      <c r="G233" s="72">
        <v>3571.3273599999998</v>
      </c>
      <c r="H233" s="73">
        <v>8.9999999999999998E-4</v>
      </c>
      <c r="I233" s="73">
        <f t="shared" si="5"/>
        <v>1.6193821732755874E-2</v>
      </c>
      <c r="J233" s="73">
        <f>G233/'סכום נכסי הקרן'!$C$41</f>
        <v>1.8155897464386945E-3</v>
      </c>
    </row>
    <row r="234" spans="1:10">
      <c r="A234" s="69" t="s">
        <v>2070</v>
      </c>
      <c r="B234" s="54">
        <v>7068</v>
      </c>
      <c r="C234" s="70" t="s">
        <v>132</v>
      </c>
      <c r="D234" s="77">
        <v>43885</v>
      </c>
      <c r="E234" s="72">
        <v>222903.36</v>
      </c>
      <c r="F234" s="78">
        <v>105.36</v>
      </c>
      <c r="G234" s="72">
        <v>851.80451000000005</v>
      </c>
      <c r="H234" s="73">
        <v>2.0000000000000001E-4</v>
      </c>
      <c r="I234" s="73">
        <f t="shared" si="5"/>
        <v>3.8624211660331998E-3</v>
      </c>
      <c r="J234" s="73">
        <f>G234/'סכום נכסי הקרן'!$C$41</f>
        <v>4.330399816179933E-4</v>
      </c>
    </row>
    <row r="235" spans="1:10">
      <c r="A235" s="69" t="s">
        <v>2071</v>
      </c>
      <c r="B235" s="54">
        <v>62179</v>
      </c>
      <c r="C235" s="70" t="s">
        <v>132</v>
      </c>
      <c r="D235" s="77">
        <v>42549</v>
      </c>
      <c r="E235" s="72">
        <v>66326.38</v>
      </c>
      <c r="F235" s="78">
        <v>100</v>
      </c>
      <c r="G235" s="72">
        <v>240.56576999999999</v>
      </c>
      <c r="H235" s="73">
        <v>0</v>
      </c>
      <c r="I235" s="73">
        <f t="shared" si="5"/>
        <v>1.090821087424243E-3</v>
      </c>
      <c r="J235" s="73">
        <f>G235/'סכום נכסי הקרן'!$C$41</f>
        <v>1.2229871454744751E-4</v>
      </c>
    </row>
    <row r="236" spans="1:10">
      <c r="A236" s="69" t="s">
        <v>2072</v>
      </c>
      <c r="B236" s="54">
        <v>6646</v>
      </c>
      <c r="C236" s="70" t="s">
        <v>134</v>
      </c>
      <c r="D236" s="77">
        <v>42947</v>
      </c>
      <c r="E236" s="72">
        <v>496661.68332000001</v>
      </c>
      <c r="F236" s="78">
        <v>63.564799999999998</v>
      </c>
      <c r="G236" s="72">
        <v>1266.4701661680001</v>
      </c>
      <c r="H236" s="73">
        <v>4.0000000000000002E-4</v>
      </c>
      <c r="I236" s="73">
        <f t="shared" si="5"/>
        <v>5.7426805311900347E-3</v>
      </c>
      <c r="J236" s="73">
        <f>G236/'סכום נכסי הקרן'!$C$41</f>
        <v>6.4384751552574863E-4</v>
      </c>
    </row>
    <row r="237" spans="1:10">
      <c r="A237" s="69" t="s">
        <v>2073</v>
      </c>
      <c r="B237" s="54">
        <v>621710</v>
      </c>
      <c r="C237" s="70" t="s">
        <v>132</v>
      </c>
      <c r="D237" s="77">
        <v>42549</v>
      </c>
      <c r="E237" s="72">
        <v>88137.23</v>
      </c>
      <c r="F237" s="78">
        <v>100</v>
      </c>
      <c r="G237" s="72">
        <v>319.67372999999998</v>
      </c>
      <c r="H237" s="73">
        <v>0</v>
      </c>
      <c r="I237" s="73">
        <f t="shared" si="5"/>
        <v>1.4495281094212358E-3</v>
      </c>
      <c r="J237" s="73">
        <f>G237/'סכום נכסי הקרן'!$C$41</f>
        <v>1.6251558255186432E-4</v>
      </c>
    </row>
    <row r="238" spans="1:10">
      <c r="A238" s="69" t="s">
        <v>2074</v>
      </c>
      <c r="B238" s="54">
        <v>5276</v>
      </c>
      <c r="C238" s="70" t="s">
        <v>132</v>
      </c>
      <c r="D238" s="77">
        <v>42423</v>
      </c>
      <c r="E238" s="72">
        <v>629689.17000000004</v>
      </c>
      <c r="F238" s="78">
        <v>106.55719999999999</v>
      </c>
      <c r="G238" s="72">
        <v>2433.64138</v>
      </c>
      <c r="H238" s="73">
        <v>1E-4</v>
      </c>
      <c r="I238" s="73">
        <f t="shared" si="5"/>
        <v>1.1035100033276703E-2</v>
      </c>
      <c r="J238" s="73">
        <f>G238/'סכום נכסי הקרן'!$C$41</f>
        <v>1.2372134757304676E-3</v>
      </c>
    </row>
    <row r="239" spans="1:10">
      <c r="A239" s="69" t="s">
        <v>2075</v>
      </c>
      <c r="B239" s="54">
        <v>6647</v>
      </c>
      <c r="C239" s="70" t="s">
        <v>132</v>
      </c>
      <c r="D239" s="77">
        <v>43454</v>
      </c>
      <c r="E239" s="72">
        <v>1067536.4099999999</v>
      </c>
      <c r="F239" s="78">
        <v>119.0748</v>
      </c>
      <c r="G239" s="72">
        <v>4610.5221700000002</v>
      </c>
      <c r="H239" s="73">
        <v>1E-4</v>
      </c>
      <c r="I239" s="73">
        <f t="shared" si="4"/>
        <v>2.0905945210214161E-2</v>
      </c>
      <c r="J239" s="73">
        <f>G239/'סכום נכסי הקרן'!$C$41</f>
        <v>2.3438951218351153E-3</v>
      </c>
    </row>
    <row r="240" spans="1:10">
      <c r="A240" s="69" t="s">
        <v>2076</v>
      </c>
      <c r="B240" s="54">
        <v>8000</v>
      </c>
      <c r="C240" s="70" t="s">
        <v>132</v>
      </c>
      <c r="D240" s="77">
        <v>44228</v>
      </c>
      <c r="E240" s="72">
        <v>283187</v>
      </c>
      <c r="F240" s="78">
        <v>102.9421</v>
      </c>
      <c r="G240" s="72">
        <v>1057.3381100000001</v>
      </c>
      <c r="H240" s="73">
        <v>0</v>
      </c>
      <c r="I240" s="73">
        <f t="shared" si="4"/>
        <v>4.7943924313309169E-3</v>
      </c>
      <c r="J240" s="73">
        <f>G240/'סכום נכסי הקרן'!$C$41</f>
        <v>5.3752905783323898E-4</v>
      </c>
    </row>
    <row r="241" spans="1:10">
      <c r="A241" s="69" t="s">
        <v>2077</v>
      </c>
      <c r="B241" s="54">
        <v>9618</v>
      </c>
      <c r="C241" s="70" t="s">
        <v>136</v>
      </c>
      <c r="D241" s="77">
        <v>45020</v>
      </c>
      <c r="E241" s="72">
        <v>230607.36795700004</v>
      </c>
      <c r="F241" s="78">
        <v>102.72450000000001</v>
      </c>
      <c r="G241" s="72">
        <v>586.37447463700005</v>
      </c>
      <c r="H241" s="73">
        <v>4.0000000000000002E-4</v>
      </c>
      <c r="I241" s="73">
        <f t="shared" si="4"/>
        <v>2.6588555888950936E-3</v>
      </c>
      <c r="J241" s="73">
        <f>G241/'סכום נכסי הקרן'!$C$41</f>
        <v>2.9810078338052818E-4</v>
      </c>
    </row>
    <row r="242" spans="1:10">
      <c r="A242" s="69" t="s">
        <v>2078</v>
      </c>
      <c r="B242" s="54">
        <v>8312</v>
      </c>
      <c r="C242" s="70" t="s">
        <v>134</v>
      </c>
      <c r="D242" s="77">
        <v>44377</v>
      </c>
      <c r="E242" s="72">
        <v>658202.99321500002</v>
      </c>
      <c r="F242" s="78">
        <v>91.874099999999999</v>
      </c>
      <c r="G242" s="72">
        <v>2425.8870340990002</v>
      </c>
      <c r="H242" s="73">
        <v>2.9999999999999997E-4</v>
      </c>
      <c r="I242" s="73">
        <f t="shared" si="4"/>
        <v>1.0999938738184752E-2</v>
      </c>
      <c r="J242" s="73">
        <f>G242/'סכום נכסי הקרן'!$C$41</f>
        <v>1.2332713249587741E-3</v>
      </c>
    </row>
    <row r="243" spans="1:10">
      <c r="A243" s="69" t="s">
        <v>2079</v>
      </c>
      <c r="B243" s="54">
        <v>5337</v>
      </c>
      <c r="C243" s="70" t="s">
        <v>132</v>
      </c>
      <c r="D243" s="77">
        <v>42985</v>
      </c>
      <c r="E243" s="72">
        <v>587148.91</v>
      </c>
      <c r="F243" s="78">
        <v>98.198700000000002</v>
      </c>
      <c r="G243" s="72">
        <v>2091.2288200000003</v>
      </c>
      <c r="H243" s="73">
        <v>1E-4</v>
      </c>
      <c r="I243" s="73">
        <f t="shared" si="4"/>
        <v>9.482465005247076E-3</v>
      </c>
      <c r="J243" s="73">
        <f>G243/'סכום נכסי הקרן'!$C$41</f>
        <v>1.0631379373323791E-3</v>
      </c>
    </row>
    <row r="244" spans="1:10">
      <c r="A244" s="69" t="s">
        <v>2080</v>
      </c>
      <c r="B244" s="54">
        <v>7049</v>
      </c>
      <c r="C244" s="70" t="s">
        <v>134</v>
      </c>
      <c r="D244" s="77">
        <v>43922</v>
      </c>
      <c r="E244" s="72">
        <v>136174.9</v>
      </c>
      <c r="F244" s="78">
        <v>147.3708</v>
      </c>
      <c r="G244" s="72">
        <v>805.05606999999998</v>
      </c>
      <c r="H244" s="73">
        <v>2.0000000000000001E-4</v>
      </c>
      <c r="I244" s="73">
        <f t="shared" si="4"/>
        <v>3.6504451057807912E-3</v>
      </c>
      <c r="J244" s="73">
        <f>G244/'סכום נכסי הקרן'!$C$41</f>
        <v>4.09274031378695E-4</v>
      </c>
    </row>
    <row r="245" spans="1:10">
      <c r="A245" s="69" t="s">
        <v>2081</v>
      </c>
      <c r="B245" s="54">
        <v>608318</v>
      </c>
      <c r="C245" s="70" t="s">
        <v>132</v>
      </c>
      <c r="D245" s="77">
        <v>42555</v>
      </c>
      <c r="E245" s="72">
        <v>11352.18</v>
      </c>
      <c r="F245" s="78">
        <v>100</v>
      </c>
      <c r="G245" s="72">
        <v>41.174349999999997</v>
      </c>
      <c r="H245" s="73">
        <v>1E-4</v>
      </c>
      <c r="I245" s="73">
        <f t="shared" si="4"/>
        <v>1.8670091443594148E-4</v>
      </c>
      <c r="J245" s="73">
        <f>G245/'סכום נכסי הקרן'!$C$41</f>
        <v>2.0932196951073691E-5</v>
      </c>
    </row>
    <row r="246" spans="1:10">
      <c r="A246" s="69" t="s">
        <v>2082</v>
      </c>
      <c r="B246" s="54">
        <v>5333</v>
      </c>
      <c r="C246" s="70" t="s">
        <v>132</v>
      </c>
      <c r="D246" s="77">
        <v>43321</v>
      </c>
      <c r="E246" s="72">
        <v>466229.48</v>
      </c>
      <c r="F246" s="78">
        <v>155.51730000000001</v>
      </c>
      <c r="G246" s="72">
        <v>2629.81979</v>
      </c>
      <c r="H246" s="73">
        <v>2.5000000000000001E-3</v>
      </c>
      <c r="I246" s="73">
        <f t="shared" si="4"/>
        <v>1.1924651138262915E-2</v>
      </c>
      <c r="J246" s="73">
        <f>G246/'סכום נכסי הקרן'!$C$41</f>
        <v>1.3369465647936462E-3</v>
      </c>
    </row>
    <row r="247" spans="1:10">
      <c r="A247" s="69" t="s">
        <v>2083</v>
      </c>
      <c r="B247" s="54">
        <v>8322</v>
      </c>
      <c r="C247" s="70" t="s">
        <v>132</v>
      </c>
      <c r="D247" s="77">
        <v>44197</v>
      </c>
      <c r="E247" s="72">
        <v>337203</v>
      </c>
      <c r="F247" s="78">
        <v>97.112700000000004</v>
      </c>
      <c r="G247" s="72">
        <v>1187.7225900000001</v>
      </c>
      <c r="H247" s="73">
        <v>1.5E-3</v>
      </c>
      <c r="I247" s="73">
        <f t="shared" si="4"/>
        <v>5.3856076331314237E-3</v>
      </c>
      <c r="J247" s="73">
        <f>G247/'סכום נכסי הקרן'!$C$41</f>
        <v>6.0381385928665184E-4</v>
      </c>
    </row>
    <row r="248" spans="1:10">
      <c r="A248" s="69" t="s">
        <v>2084</v>
      </c>
      <c r="B248" s="54">
        <v>9273</v>
      </c>
      <c r="C248" s="70" t="s">
        <v>132</v>
      </c>
      <c r="D248" s="77">
        <v>44852</v>
      </c>
      <c r="E248" s="72">
        <v>37991</v>
      </c>
      <c r="F248" s="78">
        <v>79.889200000000002</v>
      </c>
      <c r="G248" s="72">
        <v>110.08203</v>
      </c>
      <c r="H248" s="73">
        <v>1.1000000000000001E-3</v>
      </c>
      <c r="I248" s="73">
        <f t="shared" si="4"/>
        <v>4.9915580122004955E-4</v>
      </c>
      <c r="J248" s="73">
        <f>G248/'סכום נכסי הקרן'!$C$41</f>
        <v>5.596345134128415E-5</v>
      </c>
    </row>
    <row r="249" spans="1:10">
      <c r="A249" s="69" t="s">
        <v>2085</v>
      </c>
      <c r="B249" s="54">
        <v>7005</v>
      </c>
      <c r="C249" s="70" t="s">
        <v>132</v>
      </c>
      <c r="D249" s="77">
        <v>43621</v>
      </c>
      <c r="E249" s="72">
        <v>131560</v>
      </c>
      <c r="F249" s="78">
        <v>94.783000000000001</v>
      </c>
      <c r="G249" s="72">
        <v>452.27423999999996</v>
      </c>
      <c r="H249" s="73">
        <v>1E-4</v>
      </c>
      <c r="I249" s="73">
        <f t="shared" si="4"/>
        <v>2.0507916745211635E-3</v>
      </c>
      <c r="J249" s="73">
        <f>G249/'סכום נכסי הקרן'!$C$41</f>
        <v>2.2992696830859919E-4</v>
      </c>
    </row>
    <row r="250" spans="1:10">
      <c r="A250" s="69" t="s">
        <v>2086</v>
      </c>
      <c r="B250" s="54">
        <v>5286</v>
      </c>
      <c r="C250" s="70" t="s">
        <v>132</v>
      </c>
      <c r="D250" s="77">
        <v>42705</v>
      </c>
      <c r="E250" s="72">
        <v>494316.08</v>
      </c>
      <c r="F250" s="78">
        <v>94.793300000000002</v>
      </c>
      <c r="G250" s="72">
        <v>1699.5343300000002</v>
      </c>
      <c r="H250" s="73">
        <v>2.0000000000000001E-4</v>
      </c>
      <c r="I250" s="73">
        <f t="shared" si="4"/>
        <v>7.7063660634903814E-3</v>
      </c>
      <c r="J250" s="73">
        <f>G250/'סכום נכסי הקרן'!$C$41</f>
        <v>8.6400847422414865E-4</v>
      </c>
    </row>
    <row r="251" spans="1:10">
      <c r="A251" s="69" t="s">
        <v>2087</v>
      </c>
      <c r="B251" s="54">
        <v>608320</v>
      </c>
      <c r="C251" s="70" t="s">
        <v>132</v>
      </c>
      <c r="D251" s="77">
        <v>42555</v>
      </c>
      <c r="E251" s="72">
        <v>20846.79</v>
      </c>
      <c r="F251" s="78">
        <v>100</v>
      </c>
      <c r="G251" s="72">
        <v>75.611320000000006</v>
      </c>
      <c r="H251" s="73">
        <v>0</v>
      </c>
      <c r="I251" s="73">
        <f t="shared" si="4"/>
        <v>3.4285186252384296E-4</v>
      </c>
      <c r="J251" s="73">
        <f>G251/'סכום נכסי הקרן'!$C$41</f>
        <v>3.8439247783405382E-5</v>
      </c>
    </row>
    <row r="252" spans="1:10">
      <c r="A252" s="69" t="s">
        <v>2088</v>
      </c>
      <c r="B252" s="54">
        <v>8273</v>
      </c>
      <c r="C252" s="70" t="s">
        <v>132</v>
      </c>
      <c r="D252" s="77">
        <v>43922</v>
      </c>
      <c r="E252" s="72">
        <v>401212.73</v>
      </c>
      <c r="F252" s="78">
        <v>66.516999999999996</v>
      </c>
      <c r="G252" s="72">
        <v>967.95443</v>
      </c>
      <c r="H252" s="73">
        <v>1E-4</v>
      </c>
      <c r="I252" s="73">
        <f t="shared" si="4"/>
        <v>4.3890911990916801E-3</v>
      </c>
      <c r="J252" s="73">
        <f>G252/'סכום נכסי הקרן'!$C$41</f>
        <v>4.9208822406241446E-4</v>
      </c>
    </row>
    <row r="253" spans="1:10">
      <c r="A253" s="69" t="s">
        <v>2089</v>
      </c>
      <c r="B253" s="54">
        <v>8509</v>
      </c>
      <c r="C253" s="70" t="s">
        <v>132</v>
      </c>
      <c r="D253" s="77">
        <v>44531</v>
      </c>
      <c r="E253" s="72">
        <v>526936.56999999995</v>
      </c>
      <c r="F253" s="78">
        <v>74.026899999999998</v>
      </c>
      <c r="G253" s="72">
        <v>1414.80134</v>
      </c>
      <c r="H253" s="73">
        <v>2.0000000000000001E-4</v>
      </c>
      <c r="I253" s="73">
        <f t="shared" si="4"/>
        <v>6.4152731961329172E-3</v>
      </c>
      <c r="J253" s="73">
        <f>G253/'סכום נכסי הקרן'!$C$41</f>
        <v>7.1925604886350302E-4</v>
      </c>
    </row>
    <row r="254" spans="1:10">
      <c r="A254" s="69" t="s">
        <v>2090</v>
      </c>
      <c r="B254" s="54">
        <v>9409</v>
      </c>
      <c r="C254" s="70" t="s">
        <v>132</v>
      </c>
      <c r="D254" s="77">
        <v>44931</v>
      </c>
      <c r="E254" s="72">
        <v>108214.28</v>
      </c>
      <c r="F254" s="78">
        <v>89.941900000000004</v>
      </c>
      <c r="G254" s="72">
        <v>353.01582999999999</v>
      </c>
      <c r="H254" s="73">
        <v>4.0000000000000002E-4</v>
      </c>
      <c r="I254" s="73">
        <f t="shared" ref="I254:I257" si="6">IFERROR(G254/$G$9,0)</f>
        <v>1.6007144805288455E-3</v>
      </c>
      <c r="J254" s="73">
        <f>G254/'סכום נכסי הקרן'!$C$41</f>
        <v>1.7946602388153667E-4</v>
      </c>
    </row>
    <row r="255" spans="1:10">
      <c r="A255" s="69" t="s">
        <v>2091</v>
      </c>
      <c r="B255" s="54">
        <v>608321</v>
      </c>
      <c r="C255" s="70" t="s">
        <v>132</v>
      </c>
      <c r="D255" s="77">
        <v>42555</v>
      </c>
      <c r="E255" s="72">
        <v>20824.41</v>
      </c>
      <c r="F255" s="78">
        <v>100</v>
      </c>
      <c r="G255" s="72">
        <v>75.530140000000003</v>
      </c>
      <c r="H255" s="73">
        <v>0</v>
      </c>
      <c r="I255" s="73">
        <f t="shared" si="6"/>
        <v>3.4248376004659899E-4</v>
      </c>
      <c r="J255" s="73">
        <f>G255/'סכום נכסי הקרן'!$C$41</f>
        <v>3.8397977532667041E-5</v>
      </c>
    </row>
    <row r="256" spans="1:10">
      <c r="A256" s="69" t="s">
        <v>2092</v>
      </c>
      <c r="B256" s="54">
        <v>6658</v>
      </c>
      <c r="C256" s="70" t="s">
        <v>132</v>
      </c>
      <c r="D256" s="77">
        <v>43356</v>
      </c>
      <c r="E256" s="72">
        <v>576636.90952099999</v>
      </c>
      <c r="F256" s="78">
        <v>51.2164</v>
      </c>
      <c r="G256" s="72">
        <v>1071.1715797669999</v>
      </c>
      <c r="H256" s="73">
        <v>5.0000000000000001E-4</v>
      </c>
      <c r="I256" s="73">
        <f t="shared" si="6"/>
        <v>4.8571188970874084E-3</v>
      </c>
      <c r="J256" s="73">
        <f>G256/'סכום נכסי הקרן'!$C$41</f>
        <v>5.4456171077565496E-4</v>
      </c>
    </row>
    <row r="257" spans="1:10">
      <c r="A257" s="69" t="s">
        <v>2093</v>
      </c>
      <c r="B257" s="54">
        <v>79691</v>
      </c>
      <c r="C257" s="70" t="s">
        <v>132</v>
      </c>
      <c r="D257" s="77">
        <v>43466</v>
      </c>
      <c r="E257" s="72">
        <v>182300.53</v>
      </c>
      <c r="F257" s="78">
        <v>100</v>
      </c>
      <c r="G257" s="72">
        <v>661.20401000000004</v>
      </c>
      <c r="H257" s="73">
        <v>4.0000000000000002E-4</v>
      </c>
      <c r="I257" s="73">
        <f t="shared" si="6"/>
        <v>2.9981625282660546E-3</v>
      </c>
      <c r="J257" s="73">
        <f>G257/'סכום נכסי הקרן'!$C$41</f>
        <v>3.3614258785286718E-4</v>
      </c>
    </row>
    <row r="258" spans="1:10">
      <c r="A258" s="127" t="s">
        <v>3180</v>
      </c>
      <c r="B258" s="128" t="s">
        <v>3180</v>
      </c>
      <c r="C258" s="128" t="s">
        <v>3180</v>
      </c>
      <c r="D258" s="128" t="s">
        <v>3180</v>
      </c>
      <c r="E258" s="128" t="s">
        <v>3180</v>
      </c>
      <c r="F258" s="128" t="s">
        <v>3180</v>
      </c>
      <c r="G258" s="128" t="s">
        <v>3180</v>
      </c>
      <c r="H258" s="128" t="s">
        <v>3180</v>
      </c>
      <c r="I258" s="128" t="s">
        <v>3180</v>
      </c>
      <c r="J258" s="128" t="s">
        <v>3180</v>
      </c>
    </row>
    <row r="259" spans="1:10">
      <c r="A259" s="127" t="s">
        <v>3180</v>
      </c>
      <c r="B259" s="128" t="s">
        <v>3180</v>
      </c>
      <c r="C259" s="128" t="s">
        <v>3180</v>
      </c>
      <c r="D259" s="128" t="s">
        <v>3180</v>
      </c>
      <c r="E259" s="128" t="s">
        <v>3180</v>
      </c>
      <c r="F259" s="128" t="s">
        <v>3180</v>
      </c>
      <c r="G259" s="128" t="s">
        <v>3180</v>
      </c>
      <c r="H259" s="128" t="s">
        <v>3180</v>
      </c>
      <c r="I259" s="128" t="s">
        <v>3180</v>
      </c>
      <c r="J259" s="128" t="s">
        <v>3180</v>
      </c>
    </row>
    <row r="260" spans="1:10">
      <c r="A260" s="127" t="s">
        <v>3180</v>
      </c>
      <c r="B260" s="128" t="s">
        <v>3180</v>
      </c>
      <c r="C260" s="128" t="s">
        <v>3180</v>
      </c>
      <c r="D260" s="128" t="s">
        <v>3180</v>
      </c>
      <c r="E260" s="128" t="s">
        <v>3180</v>
      </c>
      <c r="F260" s="128" t="s">
        <v>3180</v>
      </c>
      <c r="G260" s="128" t="s">
        <v>3180</v>
      </c>
      <c r="H260" s="128" t="s">
        <v>3180</v>
      </c>
      <c r="I260" s="128" t="s">
        <v>3180</v>
      </c>
      <c r="J260" s="128" t="s">
        <v>3180</v>
      </c>
    </row>
    <row r="261" spans="1:10">
      <c r="A261" s="83" t="s">
        <v>113</v>
      </c>
      <c r="B261" s="128" t="s">
        <v>3180</v>
      </c>
      <c r="C261" s="128" t="s">
        <v>3180</v>
      </c>
      <c r="D261" s="128" t="s">
        <v>3180</v>
      </c>
      <c r="E261" s="128" t="s">
        <v>3180</v>
      </c>
      <c r="F261" s="128" t="s">
        <v>3180</v>
      </c>
      <c r="G261" s="128" t="s">
        <v>3180</v>
      </c>
      <c r="H261" s="128" t="s">
        <v>3180</v>
      </c>
      <c r="I261" s="128" t="s">
        <v>3180</v>
      </c>
      <c r="J261" s="128" t="s">
        <v>3180</v>
      </c>
    </row>
    <row r="262" spans="1:10">
      <c r="A262" s="83" t="s">
        <v>192</v>
      </c>
      <c r="B262" s="128" t="s">
        <v>3180</v>
      </c>
      <c r="C262" s="128" t="s">
        <v>3180</v>
      </c>
      <c r="D262" s="128" t="s">
        <v>3180</v>
      </c>
      <c r="E262" s="128" t="s">
        <v>3180</v>
      </c>
      <c r="F262" s="128" t="s">
        <v>3180</v>
      </c>
      <c r="G262" s="128" t="s">
        <v>3180</v>
      </c>
      <c r="H262" s="128" t="s">
        <v>3180</v>
      </c>
      <c r="I262" s="128" t="s">
        <v>3180</v>
      </c>
      <c r="J262" s="128" t="s">
        <v>3180</v>
      </c>
    </row>
    <row r="263" spans="1:10">
      <c r="A263" s="83" t="s">
        <v>200</v>
      </c>
      <c r="B263" s="128" t="s">
        <v>3180</v>
      </c>
      <c r="C263" s="128" t="s">
        <v>3180</v>
      </c>
      <c r="D263" s="128" t="s">
        <v>3180</v>
      </c>
      <c r="E263" s="128" t="s">
        <v>3180</v>
      </c>
      <c r="F263" s="128" t="s">
        <v>3180</v>
      </c>
      <c r="G263" s="128" t="s">
        <v>3180</v>
      </c>
      <c r="H263" s="128" t="s">
        <v>3180</v>
      </c>
      <c r="I263" s="128" t="s">
        <v>3180</v>
      </c>
      <c r="J263" s="128" t="s">
        <v>3180</v>
      </c>
    </row>
    <row r="264" spans="1:10" hidden="1">
      <c r="B264" s="1"/>
    </row>
    <row r="265" spans="1:10" hidden="1">
      <c r="B265" s="1"/>
    </row>
    <row r="266" spans="1:10" hidden="1">
      <c r="B266" s="1"/>
    </row>
    <row r="267" spans="1:10" hidden="1">
      <c r="B267" s="1"/>
    </row>
    <row r="268" spans="1:10" hidden="1">
      <c r="B268" s="1"/>
    </row>
    <row r="269" spans="1:10" hidden="1">
      <c r="B269" s="1"/>
    </row>
    <row r="270" spans="1:10" hidden="1">
      <c r="B270" s="1"/>
    </row>
    <row r="271" spans="1:10" hidden="1">
      <c r="B271" s="1"/>
    </row>
    <row r="272" spans="1:10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10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42578125" style="2" bestFit="1" customWidth="1"/>
    <col min="2" max="2" width="23" style="2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146</v>
      </c>
      <c r="B1" s="36" t="s" vm="1">
        <v>217</v>
      </c>
    </row>
    <row r="2" spans="1:11">
      <c r="A2" s="36" t="s">
        <v>145</v>
      </c>
      <c r="B2" s="36" t="s">
        <v>218</v>
      </c>
    </row>
    <row r="3" spans="1:11">
      <c r="A3" s="36" t="s">
        <v>147</v>
      </c>
      <c r="B3" s="36" t="s">
        <v>219</v>
      </c>
    </row>
    <row r="4" spans="1:11">
      <c r="A4" s="36" t="s">
        <v>148</v>
      </c>
      <c r="B4" s="36">
        <v>414</v>
      </c>
    </row>
    <row r="5" spans="1:11" ht="18.75">
      <c r="A5" s="142" t="s">
        <v>100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</row>
    <row r="6" spans="1:11" s="3" customFormat="1">
      <c r="A6" s="37" t="s">
        <v>117</v>
      </c>
      <c r="B6" s="38" t="s">
        <v>46</v>
      </c>
      <c r="C6" s="38" t="s">
        <v>67</v>
      </c>
      <c r="D6" s="38" t="s">
        <v>104</v>
      </c>
      <c r="E6" s="38" t="s">
        <v>105</v>
      </c>
      <c r="F6" s="38" t="s">
        <v>194</v>
      </c>
      <c r="G6" s="38" t="s">
        <v>193</v>
      </c>
      <c r="H6" s="38" t="s">
        <v>112</v>
      </c>
      <c r="I6" s="38" t="s">
        <v>61</v>
      </c>
      <c r="J6" s="38" t="s">
        <v>149</v>
      </c>
      <c r="K6" s="40" t="s">
        <v>151</v>
      </c>
    </row>
    <row r="7" spans="1:11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2" t="s">
        <v>21</v>
      </c>
      <c r="F7" s="12" t="s">
        <v>201</v>
      </c>
      <c r="G7" s="112" t="s">
        <v>3180</v>
      </c>
      <c r="H7" s="12" t="s">
        <v>197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50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72">
        <v>69.292349999999999</v>
      </c>
      <c r="I9" s="116" t="s">
        <v>3180</v>
      </c>
      <c r="J9" s="73">
        <f>IFERROR(H9/$H$9,0)</f>
        <v>1</v>
      </c>
      <c r="K9" s="73">
        <f>H9/'סכום נכסי הקרן'!$C$41</f>
        <v>3.5226812746351337E-5</v>
      </c>
    </row>
    <row r="10" spans="1:11">
      <c r="A10" s="82" t="s">
        <v>2094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78">
        <v>0</v>
      </c>
      <c r="I10" s="116" t="s">
        <v>3180</v>
      </c>
      <c r="J10" s="73">
        <f t="shared" ref="J10:J13" si="0">IFERROR(H10/$H$9,0)</f>
        <v>0</v>
      </c>
      <c r="K10" s="73">
        <f>H10/'סכום נכסי הקרן'!$C$41</f>
        <v>0</v>
      </c>
    </row>
    <row r="11" spans="1:11">
      <c r="A11" s="74" t="s">
        <v>2095</v>
      </c>
      <c r="B11" s="54">
        <v>8944</v>
      </c>
      <c r="C11" s="70" t="s">
        <v>543</v>
      </c>
      <c r="D11" s="70" t="s">
        <v>133</v>
      </c>
      <c r="E11" s="77">
        <v>44607</v>
      </c>
      <c r="F11" s="72">
        <v>3774.13375</v>
      </c>
      <c r="G11" s="78">
        <v>0</v>
      </c>
      <c r="H11" s="78">
        <v>0</v>
      </c>
      <c r="I11" s="73">
        <v>2.2657482578865401E-5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2096</v>
      </c>
      <c r="B12" s="54">
        <v>8731</v>
      </c>
      <c r="C12" s="70" t="s">
        <v>155</v>
      </c>
      <c r="D12" s="70" t="s">
        <v>133</v>
      </c>
      <c r="E12" s="77">
        <v>44537</v>
      </c>
      <c r="F12" s="72">
        <v>803.52524999999991</v>
      </c>
      <c r="G12" s="78">
        <v>0</v>
      </c>
      <c r="H12" s="78">
        <v>0</v>
      </c>
      <c r="I12" s="73">
        <v>1.2280036085513435E-4</v>
      </c>
      <c r="J12" s="73">
        <f t="shared" si="0"/>
        <v>0</v>
      </c>
      <c r="K12" s="73">
        <f>H12/'סכום נכסי הקרן'!$C$41</f>
        <v>0</v>
      </c>
    </row>
    <row r="13" spans="1:11">
      <c r="A13" s="82" t="s">
        <v>187</v>
      </c>
      <c r="B13" s="116" t="s">
        <v>3180</v>
      </c>
      <c r="C13" s="116" t="s">
        <v>3180</v>
      </c>
      <c r="D13" s="116" t="s">
        <v>3180</v>
      </c>
      <c r="E13" s="116" t="s">
        <v>3180</v>
      </c>
      <c r="F13" s="116" t="s">
        <v>3180</v>
      </c>
      <c r="G13" s="116" t="s">
        <v>3180</v>
      </c>
      <c r="H13" s="72">
        <v>69.292349999999999</v>
      </c>
      <c r="I13" s="116" t="s">
        <v>3180</v>
      </c>
      <c r="J13" s="73">
        <f t="shared" si="0"/>
        <v>1</v>
      </c>
      <c r="K13" s="73">
        <f>H13/'סכום נכסי הקרן'!$C$41</f>
        <v>3.5226812746351337E-5</v>
      </c>
    </row>
    <row r="14" spans="1:11">
      <c r="A14" s="74" t="s">
        <v>2097</v>
      </c>
      <c r="B14" s="54">
        <v>9122</v>
      </c>
      <c r="C14" s="70" t="s">
        <v>1038</v>
      </c>
      <c r="D14" s="70" t="s">
        <v>132</v>
      </c>
      <c r="E14" s="77">
        <v>44742</v>
      </c>
      <c r="F14" s="72">
        <v>1464.95</v>
      </c>
      <c r="G14" s="78">
        <v>0</v>
      </c>
      <c r="H14" s="78">
        <v>0</v>
      </c>
      <c r="I14" s="73">
        <v>1.7611060883479347E-4</v>
      </c>
      <c r="J14" s="73">
        <f>IFERROR(H14/$H$9,0)</f>
        <v>0</v>
      </c>
      <c r="K14" s="73">
        <f>H14/'סכום נכסי הקרן'!$C$41</f>
        <v>0</v>
      </c>
    </row>
    <row r="15" spans="1:11">
      <c r="A15" s="74" t="s">
        <v>2098</v>
      </c>
      <c r="B15" s="54">
        <v>9919</v>
      </c>
      <c r="C15" s="70" t="s">
        <v>2929</v>
      </c>
      <c r="D15" s="70" t="s">
        <v>132</v>
      </c>
      <c r="E15" s="77">
        <v>45291</v>
      </c>
      <c r="F15" s="72">
        <v>487.84</v>
      </c>
      <c r="G15" s="78">
        <v>3916.1597000000002</v>
      </c>
      <c r="H15" s="72">
        <v>69.292349999999999</v>
      </c>
      <c r="I15" s="73">
        <v>0</v>
      </c>
      <c r="J15" s="73">
        <f t="shared" ref="J15" si="1">IFERROR(H15/$H$9,0)</f>
        <v>1</v>
      </c>
      <c r="K15" s="73">
        <f>H15/'סכום נכסי הקרן'!$C$41</f>
        <v>3.5226812746351337E-5</v>
      </c>
    </row>
    <row r="16" spans="1:11" hidden="1">
      <c r="A16" s="54"/>
      <c r="B16" s="54"/>
      <c r="C16" s="54"/>
      <c r="D16" s="54"/>
      <c r="E16" s="54"/>
      <c r="F16" s="72"/>
      <c r="G16" s="78"/>
      <c r="H16" s="54"/>
      <c r="I16" s="54"/>
      <c r="J16" s="73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95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95"/>
      <c r="B20" s="54"/>
      <c r="C20" s="54"/>
      <c r="D20" s="54"/>
      <c r="E20" s="54"/>
      <c r="J20" s="54"/>
      <c r="K20" s="54"/>
    </row>
    <row r="21" spans="1:11" hidden="1">
      <c r="A21" s="95"/>
      <c r="B21" s="54"/>
      <c r="C21" s="54"/>
      <c r="D21" s="54"/>
      <c r="E21" s="54"/>
      <c r="J21" s="54"/>
      <c r="K21" s="54"/>
    </row>
    <row r="22" spans="1:11" hidden="1">
      <c r="A22" s="95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95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95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95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95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27:E36 C15:C26 A1:A4 D1:E26 C1:C13 F1:XFD36 A5:B1048576 C37:AY1048576 BA37:XFD1048576 AZ37:AZ9999 AZ10001:AZ1048576" xr:uid="{00000000-0002-0000-11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31.285156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146</v>
      </c>
      <c r="B1" s="36" t="s" vm="1">
        <v>217</v>
      </c>
    </row>
    <row r="2" spans="1:11">
      <c r="A2" s="36" t="s">
        <v>145</v>
      </c>
      <c r="B2" s="36" t="s">
        <v>218</v>
      </c>
    </row>
    <row r="3" spans="1:11">
      <c r="A3" s="36" t="s">
        <v>147</v>
      </c>
      <c r="B3" s="36" t="s">
        <v>219</v>
      </c>
    </row>
    <row r="4" spans="1:11">
      <c r="A4" s="36" t="s">
        <v>148</v>
      </c>
      <c r="B4" s="36">
        <v>414</v>
      </c>
    </row>
    <row r="5" spans="1:11" ht="18.75">
      <c r="A5" s="142" t="s">
        <v>101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</row>
    <row r="6" spans="1:11" s="3" customFormat="1">
      <c r="A6" s="37" t="s">
        <v>117</v>
      </c>
      <c r="B6" s="38" t="s">
        <v>46</v>
      </c>
      <c r="C6" s="38" t="s">
        <v>67</v>
      </c>
      <c r="D6" s="38" t="s">
        <v>104</v>
      </c>
      <c r="E6" s="38" t="s">
        <v>105</v>
      </c>
      <c r="F6" s="38" t="s">
        <v>194</v>
      </c>
      <c r="G6" s="38" t="s">
        <v>193</v>
      </c>
      <c r="H6" s="38" t="s">
        <v>112</v>
      </c>
      <c r="I6" s="38" t="s">
        <v>61</v>
      </c>
      <c r="J6" s="38" t="s">
        <v>149</v>
      </c>
      <c r="K6" s="40" t="s">
        <v>151</v>
      </c>
    </row>
    <row r="7" spans="1:11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2" t="s">
        <v>21</v>
      </c>
      <c r="F7" s="12" t="s">
        <v>201</v>
      </c>
      <c r="G7" s="112" t="s">
        <v>3180</v>
      </c>
      <c r="H7" s="12" t="s">
        <v>197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52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72">
        <v>3.0948073829999987</v>
      </c>
      <c r="I9" s="116" t="s">
        <v>3180</v>
      </c>
      <c r="J9" s="73">
        <f>IFERROR(H9/$H$9,0)</f>
        <v>1</v>
      </c>
      <c r="K9" s="73">
        <f>H9/'סכום נכסי הקרן'!$C$41</f>
        <v>1.5733367416023065E-6</v>
      </c>
    </row>
    <row r="10" spans="1:11">
      <c r="A10" s="82" t="s">
        <v>189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72">
        <v>3.094807383</v>
      </c>
      <c r="I10" s="116" t="s">
        <v>3180</v>
      </c>
      <c r="J10" s="73">
        <f t="shared" ref="J10:J13" si="0">IFERROR(H10/$H$9,0)</f>
        <v>1.0000000000000004</v>
      </c>
      <c r="K10" s="73">
        <f>H10/'סכום נכסי הקרן'!$C$41</f>
        <v>1.5733367416023071E-6</v>
      </c>
    </row>
    <row r="11" spans="1:11">
      <c r="A11" s="74" t="s">
        <v>2099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72">
        <v>3.094807383</v>
      </c>
      <c r="I11" s="116" t="s">
        <v>3180</v>
      </c>
      <c r="J11" s="73">
        <f t="shared" si="0"/>
        <v>1.0000000000000004</v>
      </c>
      <c r="K11" s="73">
        <f>H11/'סכום נכסי הקרן'!$C$41</f>
        <v>1.5733367416023071E-6</v>
      </c>
    </row>
    <row r="12" spans="1:11">
      <c r="A12" s="69" t="s">
        <v>2100</v>
      </c>
      <c r="B12" s="54" t="s">
        <v>2101</v>
      </c>
      <c r="C12" s="70" t="s">
        <v>1563</v>
      </c>
      <c r="D12" s="70" t="s">
        <v>132</v>
      </c>
      <c r="E12" s="77">
        <v>45274</v>
      </c>
      <c r="F12" s="72">
        <v>-700182.66590999987</v>
      </c>
      <c r="G12" s="78">
        <v>1.1483000000000001</v>
      </c>
      <c r="H12" s="72">
        <v>-8.0401975530000005</v>
      </c>
      <c r="I12" s="116" t="s">
        <v>3180</v>
      </c>
      <c r="J12" s="73">
        <f t="shared" si="0"/>
        <v>-2.5979638012903123</v>
      </c>
      <c r="K12" s="73">
        <f>H12/'סכום נכסי הקרן'!$C$41</f>
        <v>-4.0874719019228423E-6</v>
      </c>
    </row>
    <row r="13" spans="1:11">
      <c r="A13" s="69" t="s">
        <v>2102</v>
      </c>
      <c r="B13" s="54" t="s">
        <v>2103</v>
      </c>
      <c r="C13" s="70" t="s">
        <v>1563</v>
      </c>
      <c r="D13" s="70" t="s">
        <v>132</v>
      </c>
      <c r="E13" s="77">
        <v>45274</v>
      </c>
      <c r="F13" s="72">
        <v>700182.66590999987</v>
      </c>
      <c r="G13" s="78">
        <v>1.5903</v>
      </c>
      <c r="H13" s="72">
        <v>11.135004936</v>
      </c>
      <c r="I13" s="116" t="s">
        <v>3180</v>
      </c>
      <c r="J13" s="73">
        <f t="shared" si="0"/>
        <v>3.5979638012903128</v>
      </c>
      <c r="K13" s="73">
        <f>H13/'סכום נכסי הקרן'!$C$41</f>
        <v>5.6608086435251488E-6</v>
      </c>
    </row>
    <row r="14" spans="1:11" s="6" customFormat="1">
      <c r="A14" s="117" t="s">
        <v>3180</v>
      </c>
      <c r="B14" s="116" t="s">
        <v>3180</v>
      </c>
      <c r="C14" s="116" t="s">
        <v>3180</v>
      </c>
      <c r="D14" s="116" t="s">
        <v>3180</v>
      </c>
      <c r="E14" s="116" t="s">
        <v>3180</v>
      </c>
      <c r="F14" s="116" t="s">
        <v>3180</v>
      </c>
      <c r="G14" s="116" t="s">
        <v>3180</v>
      </c>
      <c r="H14" s="116" t="s">
        <v>3180</v>
      </c>
      <c r="I14" s="116" t="s">
        <v>3180</v>
      </c>
      <c r="J14" s="116" t="s">
        <v>3180</v>
      </c>
      <c r="K14" s="116" t="s">
        <v>3180</v>
      </c>
    </row>
    <row r="15" spans="1:11" s="6" customFormat="1">
      <c r="A15" s="116" t="s">
        <v>3180</v>
      </c>
      <c r="B15" s="116" t="s">
        <v>3180</v>
      </c>
      <c r="C15" s="116" t="s">
        <v>3180</v>
      </c>
      <c r="D15" s="116" t="s">
        <v>3180</v>
      </c>
      <c r="E15" s="116" t="s">
        <v>3180</v>
      </c>
      <c r="F15" s="116" t="s">
        <v>3180</v>
      </c>
      <c r="G15" s="116" t="s">
        <v>3180</v>
      </c>
      <c r="H15" s="116" t="s">
        <v>3180</v>
      </c>
      <c r="I15" s="116" t="s">
        <v>3180</v>
      </c>
      <c r="J15" s="116" t="s">
        <v>3180</v>
      </c>
      <c r="K15" s="116" t="s">
        <v>3180</v>
      </c>
    </row>
    <row r="16" spans="1:11" s="6" customFormat="1">
      <c r="A16" s="116" t="s">
        <v>3180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116" t="s">
        <v>3180</v>
      </c>
    </row>
    <row r="17" spans="1:11">
      <c r="A17" s="83" t="s">
        <v>209</v>
      </c>
      <c r="B17" s="116" t="s">
        <v>3180</v>
      </c>
      <c r="C17" s="116" t="s">
        <v>3180</v>
      </c>
      <c r="D17" s="116" t="s">
        <v>3180</v>
      </c>
      <c r="E17" s="116" t="s">
        <v>3180</v>
      </c>
      <c r="F17" s="116" t="s">
        <v>3180</v>
      </c>
      <c r="G17" s="116" t="s">
        <v>3180</v>
      </c>
      <c r="H17" s="116" t="s">
        <v>3180</v>
      </c>
      <c r="I17" s="116" t="s">
        <v>3180</v>
      </c>
      <c r="J17" s="116" t="s">
        <v>3180</v>
      </c>
      <c r="K17" s="116" t="s">
        <v>3180</v>
      </c>
    </row>
    <row r="18" spans="1:11">
      <c r="A18" s="83" t="s">
        <v>113</v>
      </c>
      <c r="B18" s="116" t="s">
        <v>3180</v>
      </c>
      <c r="C18" s="116" t="s">
        <v>3180</v>
      </c>
      <c r="D18" s="116" t="s">
        <v>3180</v>
      </c>
      <c r="E18" s="116" t="s">
        <v>3180</v>
      </c>
      <c r="F18" s="116" t="s">
        <v>3180</v>
      </c>
      <c r="G18" s="116" t="s">
        <v>3180</v>
      </c>
      <c r="H18" s="116" t="s">
        <v>3180</v>
      </c>
      <c r="I18" s="116" t="s">
        <v>3180</v>
      </c>
      <c r="J18" s="116" t="s">
        <v>3180</v>
      </c>
      <c r="K18" s="116" t="s">
        <v>3180</v>
      </c>
    </row>
    <row r="19" spans="1:11">
      <c r="A19" s="83" t="s">
        <v>192</v>
      </c>
      <c r="B19" s="116" t="s">
        <v>3180</v>
      </c>
      <c r="C19" s="116" t="s">
        <v>3180</v>
      </c>
      <c r="D19" s="116" t="s">
        <v>3180</v>
      </c>
      <c r="E19" s="116" t="s">
        <v>3180</v>
      </c>
      <c r="F19" s="116" t="s">
        <v>3180</v>
      </c>
      <c r="G19" s="116" t="s">
        <v>3180</v>
      </c>
      <c r="H19" s="116" t="s">
        <v>3180</v>
      </c>
      <c r="I19" s="116" t="s">
        <v>3180</v>
      </c>
      <c r="J19" s="116" t="s">
        <v>3180</v>
      </c>
      <c r="K19" s="116" t="s">
        <v>3180</v>
      </c>
    </row>
    <row r="20" spans="1:11">
      <c r="A20" s="83" t="s">
        <v>200</v>
      </c>
      <c r="B20" s="116" t="s">
        <v>3180</v>
      </c>
      <c r="C20" s="116" t="s">
        <v>3180</v>
      </c>
      <c r="D20" s="116" t="s">
        <v>3180</v>
      </c>
      <c r="E20" s="116" t="s">
        <v>3180</v>
      </c>
      <c r="F20" s="116" t="s">
        <v>3180</v>
      </c>
      <c r="G20" s="116" t="s">
        <v>3180</v>
      </c>
      <c r="H20" s="116" t="s">
        <v>3180</v>
      </c>
      <c r="I20" s="116" t="s">
        <v>3180</v>
      </c>
      <c r="J20" s="116" t="s">
        <v>3180</v>
      </c>
      <c r="K20" s="116" t="s">
        <v>3180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9.28515625" style="2" bestFit="1" customWidth="1"/>
    <col min="2" max="2" width="27.85546875" style="2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146</v>
      </c>
      <c r="B1" s="36" t="s" vm="1">
        <v>217</v>
      </c>
    </row>
    <row r="2" spans="1:10">
      <c r="A2" s="36" t="s">
        <v>145</v>
      </c>
      <c r="B2" s="36" t="s">
        <v>218</v>
      </c>
    </row>
    <row r="3" spans="1:10">
      <c r="A3" s="36" t="s">
        <v>147</v>
      </c>
      <c r="B3" s="36" t="s">
        <v>219</v>
      </c>
    </row>
    <row r="4" spans="1:10">
      <c r="A4" s="36" t="s">
        <v>148</v>
      </c>
      <c r="B4" s="36">
        <v>414</v>
      </c>
    </row>
    <row r="5" spans="1:10" ht="18.75">
      <c r="A5" s="142" t="s">
        <v>102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s="3" customFormat="1">
      <c r="A6" s="37" t="s">
        <v>117</v>
      </c>
      <c r="B6" s="38" t="s">
        <v>46</v>
      </c>
      <c r="C6" s="38" t="s">
        <v>67</v>
      </c>
      <c r="D6" s="38" t="s">
        <v>104</v>
      </c>
      <c r="E6" s="38" t="s">
        <v>105</v>
      </c>
      <c r="F6" s="38" t="s">
        <v>194</v>
      </c>
      <c r="G6" s="38" t="s">
        <v>193</v>
      </c>
      <c r="H6" s="38" t="s">
        <v>112</v>
      </c>
      <c r="I6" s="38" t="s">
        <v>149</v>
      </c>
      <c r="J6" s="40" t="s">
        <v>151</v>
      </c>
    </row>
    <row r="7" spans="1:10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2" t="s">
        <v>21</v>
      </c>
      <c r="F7" s="12" t="s">
        <v>201</v>
      </c>
      <c r="G7" s="112" t="s">
        <v>3180</v>
      </c>
      <c r="H7" s="12" t="s">
        <v>197</v>
      </c>
      <c r="I7" s="26" t="s">
        <v>19</v>
      </c>
      <c r="J7" s="13" t="s">
        <v>19</v>
      </c>
    </row>
    <row r="8" spans="1:10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51</v>
      </c>
      <c r="B9" s="114" t="s">
        <v>3180</v>
      </c>
      <c r="C9" s="114" t="s">
        <v>3180</v>
      </c>
      <c r="D9" s="114" t="s">
        <v>3180</v>
      </c>
      <c r="E9" s="114" t="s">
        <v>3180</v>
      </c>
      <c r="F9" s="114" t="s">
        <v>3180</v>
      </c>
      <c r="G9" s="114" t="s">
        <v>3180</v>
      </c>
      <c r="H9" s="61">
        <v>11405.000602889</v>
      </c>
      <c r="I9" s="62">
        <f>IFERROR(H9/$H$9,0)</f>
        <v>1</v>
      </c>
      <c r="J9" s="62">
        <f>H9/'סכום נכסי הקרן'!$C$41</f>
        <v>5.7980689153996788E-3</v>
      </c>
    </row>
    <row r="10" spans="1:10">
      <c r="A10" s="63" t="s">
        <v>33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66">
        <v>9605.9591075340013</v>
      </c>
      <c r="I10" s="67">
        <f t="shared" ref="I10:I73" si="0">IFERROR(H10/$H$9,0)</f>
        <v>0.84225853570763654</v>
      </c>
      <c r="J10" s="67">
        <f>H10/'סכום נכסי הקרן'!$C$41</f>
        <v>4.8834730346164982E-3</v>
      </c>
    </row>
    <row r="11" spans="1:10">
      <c r="A11" s="68" t="s">
        <v>179</v>
      </c>
      <c r="B11" s="115" t="s">
        <v>3180</v>
      </c>
      <c r="C11" s="115" t="s">
        <v>3180</v>
      </c>
      <c r="D11" s="115" t="s">
        <v>3180</v>
      </c>
      <c r="E11" s="115" t="s">
        <v>3180</v>
      </c>
      <c r="F11" s="115" t="s">
        <v>3180</v>
      </c>
      <c r="G11" s="115" t="s">
        <v>3180</v>
      </c>
      <c r="H11" s="66">
        <v>-86.095539931999994</v>
      </c>
      <c r="I11" s="67">
        <f t="shared" si="0"/>
        <v>-7.5489290119100157E-3</v>
      </c>
      <c r="J11" s="67">
        <f>H11/'סכום נכסי הקרן'!$C$41</f>
        <v>-4.3769210648514278E-5</v>
      </c>
    </row>
    <row r="12" spans="1:10">
      <c r="A12" s="69" t="s">
        <v>2104</v>
      </c>
      <c r="B12" s="54" t="s">
        <v>2105</v>
      </c>
      <c r="C12" s="70" t="s">
        <v>1563</v>
      </c>
      <c r="D12" s="70" t="s">
        <v>133</v>
      </c>
      <c r="E12" s="77">
        <v>44952</v>
      </c>
      <c r="F12" s="72">
        <v>235766.26480599999</v>
      </c>
      <c r="G12" s="78">
        <v>-38.778080000000003</v>
      </c>
      <c r="H12" s="72">
        <v>-91.425631152999998</v>
      </c>
      <c r="I12" s="73">
        <f t="shared" si="0"/>
        <v>-8.0162758719925873E-3</v>
      </c>
      <c r="J12" s="73">
        <f>H12/'סכום נכסי הקרן'!$C$41</f>
        <v>-4.6478919950668674E-5</v>
      </c>
    </row>
    <row r="13" spans="1:10">
      <c r="A13" s="69" t="s">
        <v>2106</v>
      </c>
      <c r="B13" s="54" t="s">
        <v>2107</v>
      </c>
      <c r="C13" s="70" t="s">
        <v>1563</v>
      </c>
      <c r="D13" s="70" t="s">
        <v>133</v>
      </c>
      <c r="E13" s="77">
        <v>44952</v>
      </c>
      <c r="F13" s="72">
        <v>392404.200824</v>
      </c>
      <c r="G13" s="78">
        <v>-15.624169999999999</v>
      </c>
      <c r="H13" s="72">
        <v>-61.309900897000006</v>
      </c>
      <c r="I13" s="73">
        <f t="shared" si="0"/>
        <v>-5.3757034332352072E-3</v>
      </c>
      <c r="J13" s="73">
        <f>H13/'סכום נכסי הקרן'!$C$41</f>
        <v>-3.1168698974648388E-5</v>
      </c>
    </row>
    <row r="14" spans="1:10" s="6" customFormat="1">
      <c r="A14" s="69" t="s">
        <v>796</v>
      </c>
      <c r="B14" s="54" t="s">
        <v>2108</v>
      </c>
      <c r="C14" s="70" t="s">
        <v>1563</v>
      </c>
      <c r="D14" s="70" t="s">
        <v>133</v>
      </c>
      <c r="E14" s="77">
        <v>45244</v>
      </c>
      <c r="F14" s="72">
        <v>195008.27340000001</v>
      </c>
      <c r="G14" s="78">
        <v>10.994979000000001</v>
      </c>
      <c r="H14" s="72">
        <v>21.441119410999999</v>
      </c>
      <c r="I14" s="73">
        <f t="shared" si="0"/>
        <v>1.8799752983413916E-3</v>
      </c>
      <c r="J14" s="73">
        <f>H14/'סכום נכסי הקרן'!$C$41</f>
        <v>1.0900226339032459E-5</v>
      </c>
    </row>
    <row r="15" spans="1:10" s="6" customFormat="1">
      <c r="A15" s="69" t="s">
        <v>922</v>
      </c>
      <c r="B15" s="54" t="s">
        <v>2109</v>
      </c>
      <c r="C15" s="70" t="s">
        <v>1563</v>
      </c>
      <c r="D15" s="70" t="s">
        <v>133</v>
      </c>
      <c r="E15" s="77">
        <v>44965</v>
      </c>
      <c r="F15" s="72">
        <v>94304.645250000001</v>
      </c>
      <c r="G15" s="78">
        <v>-2.479949</v>
      </c>
      <c r="H15" s="72">
        <v>-2.3387068449999999</v>
      </c>
      <c r="I15" s="73">
        <f t="shared" si="0"/>
        <v>-2.0505977390370171E-4</v>
      </c>
      <c r="J15" s="73">
        <f>H15/'סכום נכסי הקרן'!$C$41</f>
        <v>-1.1889507008699391E-6</v>
      </c>
    </row>
    <row r="16" spans="1:10" s="6" customFormat="1">
      <c r="A16" s="69" t="s">
        <v>922</v>
      </c>
      <c r="B16" s="54" t="s">
        <v>2110</v>
      </c>
      <c r="C16" s="70" t="s">
        <v>1563</v>
      </c>
      <c r="D16" s="70" t="s">
        <v>133</v>
      </c>
      <c r="E16" s="77">
        <v>44952</v>
      </c>
      <c r="F16" s="72">
        <v>271511.41499800002</v>
      </c>
      <c r="G16" s="78">
        <v>7.9122940000000002</v>
      </c>
      <c r="H16" s="72">
        <v>21.482782073999999</v>
      </c>
      <c r="I16" s="73">
        <f t="shared" si="0"/>
        <v>1.8836283155090931E-3</v>
      </c>
      <c r="J16" s="73">
        <f>H16/'סכום נכסי הקרן'!$C$41</f>
        <v>1.0921406784319932E-5</v>
      </c>
    </row>
    <row r="17" spans="1:10">
      <c r="A17" s="69" t="s">
        <v>811</v>
      </c>
      <c r="B17" s="54" t="s">
        <v>2111</v>
      </c>
      <c r="C17" s="70" t="s">
        <v>1563</v>
      </c>
      <c r="D17" s="70" t="s">
        <v>133</v>
      </c>
      <c r="E17" s="77">
        <v>45091</v>
      </c>
      <c r="F17" s="72">
        <v>231037.85862499999</v>
      </c>
      <c r="G17" s="78">
        <v>5.8367300000000002</v>
      </c>
      <c r="H17" s="72">
        <v>13.485055079000002</v>
      </c>
      <c r="I17" s="73">
        <f t="shared" si="0"/>
        <v>1.1823809176813285E-3</v>
      </c>
      <c r="J17" s="73">
        <f>H17/'סכום נכסי הקרן'!$C$41</f>
        <v>6.8555260449698577E-6</v>
      </c>
    </row>
    <row r="18" spans="1:10">
      <c r="A18" s="69" t="s">
        <v>831</v>
      </c>
      <c r="B18" s="54" t="s">
        <v>2112</v>
      </c>
      <c r="C18" s="70" t="s">
        <v>1563</v>
      </c>
      <c r="D18" s="70" t="s">
        <v>133</v>
      </c>
      <c r="E18" s="77">
        <v>44917</v>
      </c>
      <c r="F18" s="72">
        <v>373512.77221900003</v>
      </c>
      <c r="G18" s="78">
        <v>-1.4228719999999999</v>
      </c>
      <c r="H18" s="72">
        <v>-5.3146081160000005</v>
      </c>
      <c r="I18" s="73">
        <f t="shared" si="0"/>
        <v>-4.6598928847524634E-4</v>
      </c>
      <c r="J18" s="73">
        <f>H18/'סכום נכסי הקרן'!$C$41</f>
        <v>-2.7018380084175393E-6</v>
      </c>
    </row>
    <row r="19" spans="1:10">
      <c r="A19" s="69" t="s">
        <v>831</v>
      </c>
      <c r="B19" s="54" t="s">
        <v>2113</v>
      </c>
      <c r="C19" s="70" t="s">
        <v>1563</v>
      </c>
      <c r="D19" s="70" t="s">
        <v>133</v>
      </c>
      <c r="E19" s="77">
        <v>45043</v>
      </c>
      <c r="F19" s="72">
        <v>307823.21850000002</v>
      </c>
      <c r="G19" s="78">
        <v>5.8099420000000004</v>
      </c>
      <c r="H19" s="72">
        <v>17.884350514999998</v>
      </c>
      <c r="I19" s="73">
        <f t="shared" si="0"/>
        <v>1.5681148241649119E-3</v>
      </c>
      <c r="J19" s="73">
        <f>H19/'סכום נכסי הקרן'!$C$41</f>
        <v>9.092037817768008E-6</v>
      </c>
    </row>
    <row r="20" spans="1:10">
      <c r="A20" s="117" t="s">
        <v>3180</v>
      </c>
      <c r="B20" s="116" t="s">
        <v>3180</v>
      </c>
      <c r="C20" s="116" t="s">
        <v>3180</v>
      </c>
      <c r="D20" s="116" t="s">
        <v>3180</v>
      </c>
      <c r="E20" s="116" t="s">
        <v>3180</v>
      </c>
      <c r="F20" s="116" t="s">
        <v>3180</v>
      </c>
      <c r="G20" s="116" t="s">
        <v>3180</v>
      </c>
      <c r="H20" s="116" t="s">
        <v>3180</v>
      </c>
      <c r="I20" s="116" t="s">
        <v>3180</v>
      </c>
      <c r="J20" s="116" t="s">
        <v>3180</v>
      </c>
    </row>
    <row r="21" spans="1:10">
      <c r="A21" s="68" t="s">
        <v>2099</v>
      </c>
      <c r="B21" s="115" t="s">
        <v>3180</v>
      </c>
      <c r="C21" s="115" t="s">
        <v>3180</v>
      </c>
      <c r="D21" s="115" t="s">
        <v>3180</v>
      </c>
      <c r="E21" s="115" t="s">
        <v>3180</v>
      </c>
      <c r="F21" s="115" t="s">
        <v>3180</v>
      </c>
      <c r="G21" s="115" t="s">
        <v>3180</v>
      </c>
      <c r="H21" s="66">
        <v>10367.980928800001</v>
      </c>
      <c r="I21" s="67">
        <f t="shared" si="0"/>
        <v>0.9090732468855538</v>
      </c>
      <c r="J21" s="67">
        <f>H21/'סכום נכסי הקרן'!$C$41</f>
        <v>5.2708693345885869E-3</v>
      </c>
    </row>
    <row r="22" spans="1:10">
      <c r="A22" s="69" t="s">
        <v>2114</v>
      </c>
      <c r="B22" s="54" t="s">
        <v>2115</v>
      </c>
      <c r="C22" s="70" t="s">
        <v>1563</v>
      </c>
      <c r="D22" s="70" t="s">
        <v>132</v>
      </c>
      <c r="E22" s="77">
        <v>45252</v>
      </c>
      <c r="F22" s="72">
        <v>153085.197801</v>
      </c>
      <c r="G22" s="78">
        <v>2.2283240000000002</v>
      </c>
      <c r="H22" s="72">
        <v>3.411233695</v>
      </c>
      <c r="I22" s="73">
        <f t="shared" si="0"/>
        <v>2.9909982592512098E-4</v>
      </c>
      <c r="J22" s="73">
        <f>H22/'סכום נכסי הקרן'!$C$41</f>
        <v>1.7342014032978991E-6</v>
      </c>
    </row>
    <row r="23" spans="1:10">
      <c r="A23" s="69" t="s">
        <v>2116</v>
      </c>
      <c r="B23" s="54" t="s">
        <v>2117</v>
      </c>
      <c r="C23" s="70" t="s">
        <v>1563</v>
      </c>
      <c r="D23" s="70" t="s">
        <v>132</v>
      </c>
      <c r="E23" s="77">
        <v>45174</v>
      </c>
      <c r="F23" s="72">
        <v>292.05981000000003</v>
      </c>
      <c r="G23" s="78">
        <v>3.9044840000000001</v>
      </c>
      <c r="H23" s="72">
        <v>1.1403427999999998E-2</v>
      </c>
      <c r="I23" s="73">
        <f t="shared" si="0"/>
        <v>9.9986211286226466E-7</v>
      </c>
      <c r="J23" s="73">
        <f>H23/'סכום נכסי הקרן'!$C$41</f>
        <v>5.7972694362725428E-9</v>
      </c>
    </row>
    <row r="24" spans="1:10">
      <c r="A24" s="69" t="s">
        <v>2118</v>
      </c>
      <c r="B24" s="54" t="s">
        <v>2119</v>
      </c>
      <c r="C24" s="70" t="s">
        <v>1563</v>
      </c>
      <c r="D24" s="70" t="s">
        <v>132</v>
      </c>
      <c r="E24" s="77">
        <v>45159</v>
      </c>
      <c r="F24" s="72">
        <v>292.11405300000001</v>
      </c>
      <c r="G24" s="78">
        <v>3.838387</v>
      </c>
      <c r="H24" s="72">
        <v>1.1212466999999999E-2</v>
      </c>
      <c r="I24" s="73">
        <f t="shared" si="0"/>
        <v>9.8311849252859908E-7</v>
      </c>
      <c r="J24" s="73">
        <f>H24/'סכום נכסי הקרן'!$C$41</f>
        <v>5.7001887716846625E-9</v>
      </c>
    </row>
    <row r="25" spans="1:10">
      <c r="A25" s="69" t="s">
        <v>2120</v>
      </c>
      <c r="B25" s="54" t="s">
        <v>2121</v>
      </c>
      <c r="C25" s="70" t="s">
        <v>1563</v>
      </c>
      <c r="D25" s="70" t="s">
        <v>132</v>
      </c>
      <c r="E25" s="77">
        <v>45181</v>
      </c>
      <c r="F25" s="72">
        <v>29.217604999999999</v>
      </c>
      <c r="G25" s="78">
        <v>3.9655879999999999</v>
      </c>
      <c r="H25" s="72">
        <v>1.15865E-3</v>
      </c>
      <c r="I25" s="73">
        <f t="shared" si="0"/>
        <v>1.0159140190720397E-7</v>
      </c>
      <c r="J25" s="73">
        <f>H25/'סכום נכסי הקרן'!$C$41</f>
        <v>5.89033949470035E-10</v>
      </c>
    </row>
    <row r="26" spans="1:10">
      <c r="A26" s="69" t="s">
        <v>2122</v>
      </c>
      <c r="B26" s="54" t="s">
        <v>2123</v>
      </c>
      <c r="C26" s="70" t="s">
        <v>1563</v>
      </c>
      <c r="D26" s="70" t="s">
        <v>132</v>
      </c>
      <c r="E26" s="77">
        <v>45175</v>
      </c>
      <c r="F26" s="72">
        <v>261.351384</v>
      </c>
      <c r="G26" s="78">
        <v>4.5483799999999999</v>
      </c>
      <c r="H26" s="72">
        <v>1.1887252999999997E-2</v>
      </c>
      <c r="I26" s="73">
        <f t="shared" si="0"/>
        <v>1.0422842938727104E-6</v>
      </c>
      <c r="J26" s="73">
        <f>H26/'סכום נכסי הקרן'!$C$41</f>
        <v>6.0432361653126657E-9</v>
      </c>
    </row>
    <row r="27" spans="1:10">
      <c r="A27" s="69" t="s">
        <v>2124</v>
      </c>
      <c r="B27" s="54" t="s">
        <v>2125</v>
      </c>
      <c r="C27" s="70" t="s">
        <v>1563</v>
      </c>
      <c r="D27" s="70" t="s">
        <v>132</v>
      </c>
      <c r="E27" s="77">
        <v>45180</v>
      </c>
      <c r="F27" s="72">
        <v>197.00541000000001</v>
      </c>
      <c r="G27" s="78">
        <v>5.0414539999999999</v>
      </c>
      <c r="H27" s="72">
        <v>9.9319360000000006E-3</v>
      </c>
      <c r="I27" s="73">
        <f t="shared" si="0"/>
        <v>8.708404625146747E-7</v>
      </c>
      <c r="J27" s="73">
        <f>H27/'סכום נכסי הקרן'!$C$41</f>
        <v>5.0491930159786145E-9</v>
      </c>
    </row>
    <row r="28" spans="1:10">
      <c r="A28" s="69" t="s">
        <v>2126</v>
      </c>
      <c r="B28" s="54" t="s">
        <v>2127</v>
      </c>
      <c r="C28" s="70" t="s">
        <v>1563</v>
      </c>
      <c r="D28" s="70" t="s">
        <v>132</v>
      </c>
      <c r="E28" s="77">
        <v>45223</v>
      </c>
      <c r="F28" s="72">
        <v>304.66312799999997</v>
      </c>
      <c r="G28" s="78">
        <v>9.8853930000000005</v>
      </c>
      <c r="H28" s="72">
        <v>3.0117148999999999E-2</v>
      </c>
      <c r="I28" s="73">
        <f t="shared" si="0"/>
        <v>2.6406968354189324E-6</v>
      </c>
      <c r="J28" s="73">
        <f>H28/'סכום נכסי הקרן'!$C$41</f>
        <v>1.5310942236436815E-8</v>
      </c>
    </row>
    <row r="29" spans="1:10">
      <c r="A29" s="69" t="s">
        <v>2128</v>
      </c>
      <c r="B29" s="54" t="s">
        <v>2129</v>
      </c>
      <c r="C29" s="70" t="s">
        <v>1563</v>
      </c>
      <c r="D29" s="70" t="s">
        <v>132</v>
      </c>
      <c r="E29" s="77">
        <v>45223</v>
      </c>
      <c r="F29" s="72">
        <v>500735.6999779999</v>
      </c>
      <c r="G29" s="78">
        <v>9.9413859999999996</v>
      </c>
      <c r="H29" s="72">
        <v>49.780068975999995</v>
      </c>
      <c r="I29" s="73">
        <f t="shared" si="0"/>
        <v>4.3647581187667983E-3</v>
      </c>
      <c r="J29" s="73">
        <f>H29/'סכום נכסי הקרן'!$C$41</f>
        <v>2.5307168371660154E-5</v>
      </c>
    </row>
    <row r="30" spans="1:10">
      <c r="A30" s="69" t="s">
        <v>2130</v>
      </c>
      <c r="B30" s="54" t="s">
        <v>2131</v>
      </c>
      <c r="C30" s="70" t="s">
        <v>1563</v>
      </c>
      <c r="D30" s="70" t="s">
        <v>132</v>
      </c>
      <c r="E30" s="77">
        <v>45222</v>
      </c>
      <c r="F30" s="72">
        <v>104.0949</v>
      </c>
      <c r="G30" s="78">
        <v>10.086641999999999</v>
      </c>
      <c r="H30" s="72">
        <v>1.0499680000000001E-2</v>
      </c>
      <c r="I30" s="73">
        <f t="shared" si="0"/>
        <v>9.2062073169380866E-7</v>
      </c>
      <c r="J30" s="73">
        <f>H30/'סכום נכסי הקרן'!$C$41</f>
        <v>5.3378224473063798E-9</v>
      </c>
    </row>
    <row r="31" spans="1:10">
      <c r="A31" s="69" t="s">
        <v>2132</v>
      </c>
      <c r="B31" s="54" t="s">
        <v>2133</v>
      </c>
      <c r="C31" s="70" t="s">
        <v>1563</v>
      </c>
      <c r="D31" s="70" t="s">
        <v>132</v>
      </c>
      <c r="E31" s="77">
        <v>45260</v>
      </c>
      <c r="F31" s="72">
        <v>28.105623000000001</v>
      </c>
      <c r="G31" s="78">
        <v>-1.4673970000000001</v>
      </c>
      <c r="H31" s="72">
        <v>-4.12421E-4</v>
      </c>
      <c r="I31" s="73">
        <f t="shared" si="0"/>
        <v>-3.6161418518077911E-8</v>
      </c>
      <c r="J31" s="73">
        <f>H31/'סכום נכסי הקרן'!$C$41</f>
        <v>-2.0966639664642585E-10</v>
      </c>
    </row>
    <row r="32" spans="1:10">
      <c r="A32" s="69" t="s">
        <v>2134</v>
      </c>
      <c r="B32" s="54" t="s">
        <v>2135</v>
      </c>
      <c r="C32" s="70" t="s">
        <v>1563</v>
      </c>
      <c r="D32" s="70" t="s">
        <v>132</v>
      </c>
      <c r="E32" s="77">
        <v>45260</v>
      </c>
      <c r="F32" s="72">
        <v>187.37082000000001</v>
      </c>
      <c r="G32" s="78">
        <v>-1.468316</v>
      </c>
      <c r="H32" s="72">
        <v>-2.7511959999999996E-3</v>
      </c>
      <c r="I32" s="73">
        <f t="shared" si="0"/>
        <v>-2.4122716830923219E-7</v>
      </c>
      <c r="J32" s="73">
        <f>H32/'סכום נכסי הקרן'!$C$41</f>
        <v>-1.3986517461236458E-9</v>
      </c>
    </row>
    <row r="33" spans="1:10">
      <c r="A33" s="69" t="s">
        <v>2136</v>
      </c>
      <c r="B33" s="54" t="s">
        <v>2137</v>
      </c>
      <c r="C33" s="70" t="s">
        <v>1563</v>
      </c>
      <c r="D33" s="70" t="s">
        <v>132</v>
      </c>
      <c r="E33" s="77">
        <v>45260</v>
      </c>
      <c r="F33" s="72">
        <v>249.82776000000001</v>
      </c>
      <c r="G33" s="78">
        <v>-1.46896</v>
      </c>
      <c r="H33" s="72">
        <v>-3.6698689999999996E-3</v>
      </c>
      <c r="I33" s="73">
        <f t="shared" si="0"/>
        <v>-3.2177718597142251E-7</v>
      </c>
      <c r="J33" s="73">
        <f>H33/'סכום נכסי הקרן'!$C$41</f>
        <v>-1.8656862996656863E-9</v>
      </c>
    </row>
    <row r="34" spans="1:10">
      <c r="A34" s="69" t="s">
        <v>2138</v>
      </c>
      <c r="B34" s="54" t="s">
        <v>2139</v>
      </c>
      <c r="C34" s="70" t="s">
        <v>1563</v>
      </c>
      <c r="D34" s="70" t="s">
        <v>132</v>
      </c>
      <c r="E34" s="77">
        <v>45260</v>
      </c>
      <c r="F34" s="72">
        <v>49.96555200000001</v>
      </c>
      <c r="G34" s="78">
        <v>-1.47946</v>
      </c>
      <c r="H34" s="72">
        <v>-7.3921999999999996E-4</v>
      </c>
      <c r="I34" s="73">
        <f t="shared" si="0"/>
        <v>-6.4815428401884356E-8</v>
      </c>
      <c r="J34" s="73">
        <f>H34/'סכום נכסי הקרן'!$C$41</f>
        <v>-3.7580432065527919E-10</v>
      </c>
    </row>
    <row r="35" spans="1:10">
      <c r="A35" s="69" t="s">
        <v>2140</v>
      </c>
      <c r="B35" s="54" t="s">
        <v>2141</v>
      </c>
      <c r="C35" s="70" t="s">
        <v>1563</v>
      </c>
      <c r="D35" s="70" t="s">
        <v>132</v>
      </c>
      <c r="E35" s="77">
        <v>45260</v>
      </c>
      <c r="F35" s="72">
        <v>62.456940000000003</v>
      </c>
      <c r="G35" s="78">
        <v>-1.5438559999999999</v>
      </c>
      <c r="H35" s="72">
        <v>-9.6424499999999986E-4</v>
      </c>
      <c r="I35" s="73">
        <f t="shared" si="0"/>
        <v>-8.4545808770562191E-8</v>
      </c>
      <c r="J35" s="73">
        <f>H35/'סכום נכסי הקרן'!$C$41</f>
        <v>-4.9020242575992211E-10</v>
      </c>
    </row>
    <row r="36" spans="1:10">
      <c r="A36" s="69" t="s">
        <v>2142</v>
      </c>
      <c r="B36" s="54" t="s">
        <v>2143</v>
      </c>
      <c r="C36" s="70" t="s">
        <v>1563</v>
      </c>
      <c r="D36" s="70" t="s">
        <v>132</v>
      </c>
      <c r="E36" s="77">
        <v>45251</v>
      </c>
      <c r="F36" s="72">
        <v>74.948328000000004</v>
      </c>
      <c r="G36" s="78">
        <v>-2.105321</v>
      </c>
      <c r="H36" s="72">
        <v>-1.5779030000000001E-3</v>
      </c>
      <c r="I36" s="73">
        <f t="shared" si="0"/>
        <v>-1.3835185590435669E-7</v>
      </c>
      <c r="J36" s="73">
        <f>H36/'סכום נכסי הקרן'!$C$41</f>
        <v>-8.0217359510690598E-10</v>
      </c>
    </row>
    <row r="37" spans="1:10">
      <c r="A37" s="69" t="s">
        <v>2144</v>
      </c>
      <c r="B37" s="54" t="s">
        <v>2145</v>
      </c>
      <c r="C37" s="70" t="s">
        <v>1563</v>
      </c>
      <c r="D37" s="70" t="s">
        <v>132</v>
      </c>
      <c r="E37" s="77">
        <v>45181</v>
      </c>
      <c r="F37" s="72">
        <v>156.14234999999999</v>
      </c>
      <c r="G37" s="78">
        <v>-3.9470640000000001</v>
      </c>
      <c r="H37" s="72">
        <v>-6.163038E-3</v>
      </c>
      <c r="I37" s="73">
        <f t="shared" si="0"/>
        <v>-5.4038033092596599E-7</v>
      </c>
      <c r="J37" s="73">
        <f>H37/'סכום נכסי הקרן'!$C$41</f>
        <v>-3.1331623992352354E-9</v>
      </c>
    </row>
    <row r="38" spans="1:10">
      <c r="A38" s="69" t="s">
        <v>2146</v>
      </c>
      <c r="B38" s="54" t="s">
        <v>2147</v>
      </c>
      <c r="C38" s="70" t="s">
        <v>1563</v>
      </c>
      <c r="D38" s="70" t="s">
        <v>132</v>
      </c>
      <c r="E38" s="77">
        <v>45237</v>
      </c>
      <c r="F38" s="72">
        <v>368.49594599999995</v>
      </c>
      <c r="G38" s="78">
        <v>-6.4899829999999996</v>
      </c>
      <c r="H38" s="72">
        <v>-2.3915322999999999E-2</v>
      </c>
      <c r="I38" s="73">
        <f t="shared" si="0"/>
        <v>-2.0969155401834883E-6</v>
      </c>
      <c r="J38" s="73">
        <f>H38/'סכום נכסי הקרן'!$C$41</f>
        <v>-1.215806081175641E-8</v>
      </c>
    </row>
    <row r="39" spans="1:10">
      <c r="A39" s="69" t="s">
        <v>2148</v>
      </c>
      <c r="B39" s="54" t="s">
        <v>2149</v>
      </c>
      <c r="C39" s="70" t="s">
        <v>1563</v>
      </c>
      <c r="D39" s="70" t="s">
        <v>132</v>
      </c>
      <c r="E39" s="77">
        <v>45231</v>
      </c>
      <c r="F39" s="72">
        <v>93.685410000000005</v>
      </c>
      <c r="G39" s="78">
        <v>-10.352789</v>
      </c>
      <c r="H39" s="72">
        <v>-9.6990529999999991E-3</v>
      </c>
      <c r="I39" s="73">
        <f t="shared" si="0"/>
        <v>-8.5042108612805622E-7</v>
      </c>
      <c r="J39" s="73">
        <f>H39/'סכום נכסי הקרן'!$C$41</f>
        <v>-4.9308000644795158E-9</v>
      </c>
    </row>
    <row r="40" spans="1:10">
      <c r="A40" s="69" t="s">
        <v>2150</v>
      </c>
      <c r="B40" s="54" t="s">
        <v>2151</v>
      </c>
      <c r="C40" s="70" t="s">
        <v>1563</v>
      </c>
      <c r="D40" s="70" t="s">
        <v>132</v>
      </c>
      <c r="E40" s="77">
        <v>45224</v>
      </c>
      <c r="F40" s="72">
        <v>124.91388000000001</v>
      </c>
      <c r="G40" s="78">
        <v>-11.477686</v>
      </c>
      <c r="H40" s="72">
        <v>-1.4337223E-2</v>
      </c>
      <c r="I40" s="73">
        <f t="shared" si="0"/>
        <v>-1.2570997143453231E-6</v>
      </c>
      <c r="J40" s="73">
        <f>H40/'סכום נכסי הקרן'!$C$41</f>
        <v>-7.2887507773034336E-9</v>
      </c>
    </row>
    <row r="41" spans="1:10">
      <c r="A41" s="69" t="s">
        <v>2152</v>
      </c>
      <c r="B41" s="54" t="s">
        <v>2153</v>
      </c>
      <c r="C41" s="70" t="s">
        <v>1563</v>
      </c>
      <c r="D41" s="70" t="s">
        <v>132</v>
      </c>
      <c r="E41" s="77">
        <v>45131</v>
      </c>
      <c r="F41" s="72">
        <v>353442.08304</v>
      </c>
      <c r="G41" s="78">
        <v>-1.8345130000000001</v>
      </c>
      <c r="H41" s="72">
        <v>-6.4839413720000003</v>
      </c>
      <c r="I41" s="73">
        <f t="shared" si="0"/>
        <v>-5.685174072114958E-4</v>
      </c>
      <c r="J41" s="73">
        <f>H41/'סכום נכסי הקרן'!$C$41</f>
        <v>-3.2963031066165948E-6</v>
      </c>
    </row>
    <row r="42" spans="1:10">
      <c r="A42" s="69" t="s">
        <v>2154</v>
      </c>
      <c r="B42" s="54" t="s">
        <v>2155</v>
      </c>
      <c r="C42" s="70" t="s">
        <v>1563</v>
      </c>
      <c r="D42" s="70" t="s">
        <v>132</v>
      </c>
      <c r="E42" s="77">
        <v>45131</v>
      </c>
      <c r="F42" s="72">
        <v>354361.12181000004</v>
      </c>
      <c r="G42" s="78">
        <v>-1.720221</v>
      </c>
      <c r="H42" s="72">
        <v>-6.095793488</v>
      </c>
      <c r="I42" s="73">
        <f t="shared" si="0"/>
        <v>-5.3448427582335027E-4</v>
      </c>
      <c r="J42" s="73">
        <f>H42/'סכום נכסי הקרן'!$C$41</f>
        <v>-3.0989766654212751E-6</v>
      </c>
    </row>
    <row r="43" spans="1:10">
      <c r="A43" s="69" t="s">
        <v>2156</v>
      </c>
      <c r="B43" s="54" t="s">
        <v>2157</v>
      </c>
      <c r="C43" s="70" t="s">
        <v>1563</v>
      </c>
      <c r="D43" s="70" t="s">
        <v>132</v>
      </c>
      <c r="E43" s="77">
        <v>45138</v>
      </c>
      <c r="F43" s="72">
        <v>755511.409598</v>
      </c>
      <c r="G43" s="78">
        <v>0.75822500000000004</v>
      </c>
      <c r="H43" s="72">
        <v>5.7284727369999997</v>
      </c>
      <c r="I43" s="73">
        <f t="shared" si="0"/>
        <v>5.0227728489106091E-4</v>
      </c>
      <c r="J43" s="73">
        <f>H43/'סכום נכסי הקרן'!$C$41</f>
        <v>2.912238312438209E-6</v>
      </c>
    </row>
    <row r="44" spans="1:10">
      <c r="A44" s="69" t="s">
        <v>2158</v>
      </c>
      <c r="B44" s="54" t="s">
        <v>2159</v>
      </c>
      <c r="C44" s="70" t="s">
        <v>1563</v>
      </c>
      <c r="D44" s="70" t="s">
        <v>132</v>
      </c>
      <c r="E44" s="77">
        <v>45274</v>
      </c>
      <c r="F44" s="72">
        <v>302651.33051699999</v>
      </c>
      <c r="G44" s="78">
        <v>1.4278599999999999</v>
      </c>
      <c r="H44" s="72">
        <v>4.3214375649999992</v>
      </c>
      <c r="I44" s="73">
        <f t="shared" si="0"/>
        <v>3.789072631793931E-4</v>
      </c>
      <c r="J44" s="73">
        <f>H44/'סכום נכסי הקרן'!$C$41</f>
        <v>2.1969304244596042E-6</v>
      </c>
    </row>
    <row r="45" spans="1:10">
      <c r="A45" s="69" t="s">
        <v>2160</v>
      </c>
      <c r="B45" s="54" t="s">
        <v>2161</v>
      </c>
      <c r="C45" s="70" t="s">
        <v>1563</v>
      </c>
      <c r="D45" s="70" t="s">
        <v>132</v>
      </c>
      <c r="E45" s="77">
        <v>45274</v>
      </c>
      <c r="F45" s="72">
        <v>302775.43237200001</v>
      </c>
      <c r="G45" s="78">
        <v>1.4682630000000001</v>
      </c>
      <c r="H45" s="72">
        <v>4.4455394200000002</v>
      </c>
      <c r="I45" s="73">
        <f t="shared" si="0"/>
        <v>3.8978861771159408E-4</v>
      </c>
      <c r="J45" s="73">
        <f>H45/'סכום נכסי הקרן'!$C$41</f>
        <v>2.2600212679302024E-6</v>
      </c>
    </row>
    <row r="46" spans="1:10">
      <c r="A46" s="69" t="s">
        <v>2162</v>
      </c>
      <c r="B46" s="54" t="s">
        <v>2163</v>
      </c>
      <c r="C46" s="70" t="s">
        <v>1563</v>
      </c>
      <c r="D46" s="70" t="s">
        <v>132</v>
      </c>
      <c r="E46" s="77">
        <v>45132</v>
      </c>
      <c r="F46" s="72">
        <v>276674.19694500003</v>
      </c>
      <c r="G46" s="78">
        <v>1.0965450000000001</v>
      </c>
      <c r="H46" s="72">
        <v>3.0338584040000001</v>
      </c>
      <c r="I46" s="73">
        <f t="shared" si="0"/>
        <v>2.6601124450896507E-4</v>
      </c>
      <c r="J46" s="73">
        <f>H46/'סכום נכסי הקרן'!$C$41</f>
        <v>1.5423515279342139E-6</v>
      </c>
    </row>
    <row r="47" spans="1:10">
      <c r="A47" s="69" t="s">
        <v>2164</v>
      </c>
      <c r="B47" s="54" t="s">
        <v>2165</v>
      </c>
      <c r="C47" s="70" t="s">
        <v>1563</v>
      </c>
      <c r="D47" s="70" t="s">
        <v>132</v>
      </c>
      <c r="E47" s="77">
        <v>45258</v>
      </c>
      <c r="F47" s="72">
        <v>587846.09698399995</v>
      </c>
      <c r="G47" s="78">
        <v>1.573842</v>
      </c>
      <c r="H47" s="72">
        <v>9.2517669250000001</v>
      </c>
      <c r="I47" s="73">
        <f t="shared" si="0"/>
        <v>8.1120266864838527E-4</v>
      </c>
      <c r="J47" s="73">
        <f>H47/'סכום נכסי הקרן'!$C$41</f>
        <v>4.7034089771794681E-6</v>
      </c>
    </row>
    <row r="48" spans="1:10">
      <c r="A48" s="69" t="s">
        <v>2166</v>
      </c>
      <c r="B48" s="54" t="s">
        <v>2167</v>
      </c>
      <c r="C48" s="70" t="s">
        <v>1563</v>
      </c>
      <c r="D48" s="70" t="s">
        <v>132</v>
      </c>
      <c r="E48" s="77">
        <v>45258</v>
      </c>
      <c r="F48" s="72">
        <v>178723.495</v>
      </c>
      <c r="G48" s="78">
        <v>1.6988760000000001</v>
      </c>
      <c r="H48" s="72">
        <v>3.0362897740000001</v>
      </c>
      <c r="I48" s="73">
        <f t="shared" si="0"/>
        <v>2.662244290658676E-4</v>
      </c>
      <c r="J48" s="73">
        <f>H48/'סכום נכסי הקרן'!$C$41</f>
        <v>1.5435875866868338E-6</v>
      </c>
    </row>
    <row r="49" spans="1:10">
      <c r="A49" s="69" t="s">
        <v>2168</v>
      </c>
      <c r="B49" s="54" t="s">
        <v>2169</v>
      </c>
      <c r="C49" s="70" t="s">
        <v>1563</v>
      </c>
      <c r="D49" s="70" t="s">
        <v>132</v>
      </c>
      <c r="E49" s="77">
        <v>45251</v>
      </c>
      <c r="F49" s="72">
        <v>101239.53548999998</v>
      </c>
      <c r="G49" s="78">
        <v>1.695227</v>
      </c>
      <c r="H49" s="72">
        <v>1.7162394950000002</v>
      </c>
      <c r="I49" s="73">
        <f t="shared" si="0"/>
        <v>1.5048131558759056E-4</v>
      </c>
      <c r="J49" s="73">
        <f>H49/'סכום נכסי הקרן'!$C$41</f>
        <v>8.7250103825685794E-7</v>
      </c>
    </row>
    <row r="50" spans="1:10">
      <c r="A50" s="69" t="s">
        <v>2170</v>
      </c>
      <c r="B50" s="54" t="s">
        <v>2171</v>
      </c>
      <c r="C50" s="70" t="s">
        <v>1563</v>
      </c>
      <c r="D50" s="70" t="s">
        <v>132</v>
      </c>
      <c r="E50" s="77">
        <v>45251</v>
      </c>
      <c r="F50" s="72">
        <v>134181.411975</v>
      </c>
      <c r="G50" s="78">
        <v>1.7701499999999999</v>
      </c>
      <c r="H50" s="72">
        <v>2.3752121169999998</v>
      </c>
      <c r="I50" s="73">
        <f t="shared" si="0"/>
        <v>2.082605867112655E-4</v>
      </c>
      <c r="J50" s="73">
        <f>H50/'סכום נכסי הקרן'!$C$41</f>
        <v>1.2075092341134879E-6</v>
      </c>
    </row>
    <row r="51" spans="1:10">
      <c r="A51" s="69" t="s">
        <v>2170</v>
      </c>
      <c r="B51" s="54" t="s">
        <v>2172</v>
      </c>
      <c r="C51" s="70" t="s">
        <v>1563</v>
      </c>
      <c r="D51" s="70" t="s">
        <v>132</v>
      </c>
      <c r="E51" s="77">
        <v>45251</v>
      </c>
      <c r="F51" s="72">
        <v>202633.508844</v>
      </c>
      <c r="G51" s="78">
        <v>1.7701499999999999</v>
      </c>
      <c r="H51" s="72">
        <v>3.5869168520000003</v>
      </c>
      <c r="I51" s="73">
        <f t="shared" si="0"/>
        <v>3.1450387219544721E-4</v>
      </c>
      <c r="J51" s="73">
        <f>H51/'סכום נכסי הקרן'!$C$41</f>
        <v>1.8235151251492558E-6</v>
      </c>
    </row>
    <row r="52" spans="1:10">
      <c r="A52" s="69" t="s">
        <v>2173</v>
      </c>
      <c r="B52" s="54" t="s">
        <v>2174</v>
      </c>
      <c r="C52" s="70" t="s">
        <v>1563</v>
      </c>
      <c r="D52" s="70" t="s">
        <v>132</v>
      </c>
      <c r="E52" s="77">
        <v>45251</v>
      </c>
      <c r="F52" s="72">
        <v>253353.93698299999</v>
      </c>
      <c r="G52" s="78">
        <v>1.794208</v>
      </c>
      <c r="H52" s="72">
        <v>4.5456969790000006</v>
      </c>
      <c r="I52" s="73">
        <f t="shared" si="0"/>
        <v>3.9857051632671814E-4</v>
      </c>
      <c r="J52" s="73">
        <f>H52/'סכום נכסי הקרן'!$C$41</f>
        <v>2.3109393213087448E-6</v>
      </c>
    </row>
    <row r="53" spans="1:10">
      <c r="A53" s="69" t="s">
        <v>2173</v>
      </c>
      <c r="B53" s="54" t="s">
        <v>2175</v>
      </c>
      <c r="C53" s="70" t="s">
        <v>1563</v>
      </c>
      <c r="D53" s="70" t="s">
        <v>132</v>
      </c>
      <c r="E53" s="77">
        <v>45251</v>
      </c>
      <c r="F53" s="72">
        <v>313166.66141300002</v>
      </c>
      <c r="G53" s="78">
        <v>1.794208</v>
      </c>
      <c r="H53" s="72">
        <v>5.6188617599999997</v>
      </c>
      <c r="I53" s="73">
        <f t="shared" si="0"/>
        <v>4.9266650267223012E-4</v>
      </c>
      <c r="J53" s="73">
        <f>H53/'סכום נכסי הקרן'!$C$41</f>
        <v>2.8565143348025305E-6</v>
      </c>
    </row>
    <row r="54" spans="1:10">
      <c r="A54" s="69" t="s">
        <v>2176</v>
      </c>
      <c r="B54" s="54" t="s">
        <v>2177</v>
      </c>
      <c r="C54" s="70" t="s">
        <v>1563</v>
      </c>
      <c r="D54" s="70" t="s">
        <v>132</v>
      </c>
      <c r="E54" s="77">
        <v>45132</v>
      </c>
      <c r="F54" s="72">
        <v>268450.48125000001</v>
      </c>
      <c r="G54" s="78">
        <v>1.3549059999999999</v>
      </c>
      <c r="H54" s="72">
        <v>3.6372503989999996</v>
      </c>
      <c r="I54" s="73">
        <f t="shared" si="0"/>
        <v>3.189171597306753E-4</v>
      </c>
      <c r="J54" s="73">
        <f>H54/'סכום נכסי הקרן'!$C$41</f>
        <v>1.8491036704219827E-6</v>
      </c>
    </row>
    <row r="55" spans="1:10">
      <c r="A55" s="69" t="s">
        <v>2178</v>
      </c>
      <c r="B55" s="54" t="s">
        <v>2179</v>
      </c>
      <c r="C55" s="70" t="s">
        <v>1563</v>
      </c>
      <c r="D55" s="70" t="s">
        <v>132</v>
      </c>
      <c r="E55" s="77">
        <v>45132</v>
      </c>
      <c r="F55" s="72">
        <v>738410.33288399992</v>
      </c>
      <c r="G55" s="78">
        <v>1.3763749999999999</v>
      </c>
      <c r="H55" s="72">
        <v>10.163292347999999</v>
      </c>
      <c r="I55" s="73">
        <f t="shared" si="0"/>
        <v>8.9112598077597084E-4</v>
      </c>
      <c r="J55" s="73">
        <f>H55/'סכום נכסי הקרן'!$C$41</f>
        <v>5.1668098488422086E-6</v>
      </c>
    </row>
    <row r="56" spans="1:10">
      <c r="A56" s="69" t="s">
        <v>2180</v>
      </c>
      <c r="B56" s="54" t="s">
        <v>2181</v>
      </c>
      <c r="C56" s="70" t="s">
        <v>1563</v>
      </c>
      <c r="D56" s="70" t="s">
        <v>132</v>
      </c>
      <c r="E56" s="77">
        <v>45132</v>
      </c>
      <c r="F56" s="72">
        <v>405520.73703600006</v>
      </c>
      <c r="G56" s="78">
        <v>1.384423</v>
      </c>
      <c r="H56" s="72">
        <v>5.6141228059999992</v>
      </c>
      <c r="I56" s="73">
        <f t="shared" si="0"/>
        <v>4.9225098721852639E-4</v>
      </c>
      <c r="J56" s="73">
        <f>H56/'סכום נכסי הקרן'!$C$41</f>
        <v>2.8541051475665427E-6</v>
      </c>
    </row>
    <row r="57" spans="1:10">
      <c r="A57" s="69" t="s">
        <v>2182</v>
      </c>
      <c r="B57" s="54" t="s">
        <v>2183</v>
      </c>
      <c r="C57" s="70" t="s">
        <v>1563</v>
      </c>
      <c r="D57" s="70" t="s">
        <v>132</v>
      </c>
      <c r="E57" s="77">
        <v>45265</v>
      </c>
      <c r="F57" s="72">
        <v>24467345</v>
      </c>
      <c r="G57" s="78">
        <v>2.2751420000000002</v>
      </c>
      <c r="H57" s="72">
        <v>556.66684999999995</v>
      </c>
      <c r="I57" s="73">
        <f t="shared" si="0"/>
        <v>4.8809015394439409E-2</v>
      </c>
      <c r="J57" s="73">
        <f>H57/'סכום נכסי הקרן'!$C$41</f>
        <v>2.8299803494976353E-4</v>
      </c>
    </row>
    <row r="58" spans="1:10">
      <c r="A58" s="69" t="s">
        <v>2184</v>
      </c>
      <c r="B58" s="54" t="s">
        <v>2185</v>
      </c>
      <c r="C58" s="70" t="s">
        <v>1563</v>
      </c>
      <c r="D58" s="70" t="s">
        <v>132</v>
      </c>
      <c r="E58" s="77">
        <v>45132</v>
      </c>
      <c r="F58" s="72">
        <v>304471.49105700001</v>
      </c>
      <c r="G58" s="78">
        <v>1.491611</v>
      </c>
      <c r="H58" s="72">
        <v>4.5415303839999996</v>
      </c>
      <c r="I58" s="73">
        <f t="shared" si="0"/>
        <v>3.9820518578925675E-4</v>
      </c>
      <c r="J58" s="73">
        <f>H58/'סכום נכסי הקרן'!$C$41</f>
        <v>2.3088211096756435E-6</v>
      </c>
    </row>
    <row r="59" spans="1:10">
      <c r="A59" s="69" t="s">
        <v>2186</v>
      </c>
      <c r="B59" s="54" t="s">
        <v>2187</v>
      </c>
      <c r="C59" s="70" t="s">
        <v>1563</v>
      </c>
      <c r="D59" s="70" t="s">
        <v>132</v>
      </c>
      <c r="E59" s="77">
        <v>45272</v>
      </c>
      <c r="F59" s="72">
        <v>203030.63477999999</v>
      </c>
      <c r="G59" s="78">
        <v>2.0410910000000002</v>
      </c>
      <c r="H59" s="72">
        <v>4.1440394779999998</v>
      </c>
      <c r="I59" s="73">
        <f t="shared" si="0"/>
        <v>3.6335285041109717E-4</v>
      </c>
      <c r="J59" s="73">
        <f>H59/'סכום נכסי הקרן'!$C$41</f>
        <v>2.1067448672904517E-6</v>
      </c>
    </row>
    <row r="60" spans="1:10">
      <c r="A60" s="69" t="s">
        <v>2188</v>
      </c>
      <c r="B60" s="54" t="s">
        <v>2189</v>
      </c>
      <c r="C60" s="70" t="s">
        <v>1563</v>
      </c>
      <c r="D60" s="70" t="s">
        <v>132</v>
      </c>
      <c r="E60" s="77">
        <v>45250</v>
      </c>
      <c r="F60" s="72">
        <v>172655.740532</v>
      </c>
      <c r="G60" s="78">
        <v>1.9945440000000001</v>
      </c>
      <c r="H60" s="72">
        <v>3.4436944869999992</v>
      </c>
      <c r="I60" s="73">
        <f t="shared" si="0"/>
        <v>3.01946015340646E-4</v>
      </c>
      <c r="J60" s="73">
        <f>H60/'סכום נכסי הקרן'!$C$41</f>
        <v>1.7507038056753944E-6</v>
      </c>
    </row>
    <row r="61" spans="1:10">
      <c r="A61" s="69" t="s">
        <v>2188</v>
      </c>
      <c r="B61" s="54" t="s">
        <v>2190</v>
      </c>
      <c r="C61" s="70" t="s">
        <v>1563</v>
      </c>
      <c r="D61" s="70" t="s">
        <v>132</v>
      </c>
      <c r="E61" s="77">
        <v>45250</v>
      </c>
      <c r="F61" s="72">
        <v>224177.45743799998</v>
      </c>
      <c r="G61" s="78">
        <v>1.9945440000000001</v>
      </c>
      <c r="H61" s="72">
        <v>4.4713177169999998</v>
      </c>
      <c r="I61" s="73">
        <f t="shared" si="0"/>
        <v>3.9204888037159511E-4</v>
      </c>
      <c r="J61" s="73">
        <f>H61/'סכום נכסי הקרן'!$C$41</f>
        <v>2.2731264265997927E-6</v>
      </c>
    </row>
    <row r="62" spans="1:10">
      <c r="A62" s="69" t="s">
        <v>2191</v>
      </c>
      <c r="B62" s="54" t="s">
        <v>2192</v>
      </c>
      <c r="C62" s="70" t="s">
        <v>1563</v>
      </c>
      <c r="D62" s="70" t="s">
        <v>132</v>
      </c>
      <c r="E62" s="77">
        <v>45271</v>
      </c>
      <c r="F62" s="72">
        <v>589268.70136799989</v>
      </c>
      <c r="G62" s="78">
        <v>2.1030929999999999</v>
      </c>
      <c r="H62" s="72">
        <v>12.392869429999999</v>
      </c>
      <c r="I62" s="73">
        <f t="shared" si="0"/>
        <v>1.0866171657071865E-3</v>
      </c>
      <c r="J62" s="73">
        <f>H62/'סכום נכסי הקרן'!$C$41</f>
        <v>6.3002812114265406E-6</v>
      </c>
    </row>
    <row r="63" spans="1:10">
      <c r="A63" s="69" t="s">
        <v>2193</v>
      </c>
      <c r="B63" s="54" t="s">
        <v>2194</v>
      </c>
      <c r="C63" s="70" t="s">
        <v>1563</v>
      </c>
      <c r="D63" s="70" t="s">
        <v>132</v>
      </c>
      <c r="E63" s="77">
        <v>45271</v>
      </c>
      <c r="F63" s="72">
        <v>762088.807913</v>
      </c>
      <c r="G63" s="78">
        <v>2.1163780000000001</v>
      </c>
      <c r="H63" s="72">
        <v>16.128680406000001</v>
      </c>
      <c r="I63" s="73">
        <f t="shared" si="0"/>
        <v>1.4141761993343906E-3</v>
      </c>
      <c r="J63" s="73">
        <f>H63/'סכום נכסי הקרן'!$C$41</f>
        <v>8.1994910622587906E-6</v>
      </c>
    </row>
    <row r="64" spans="1:10">
      <c r="A64" s="69" t="s">
        <v>2195</v>
      </c>
      <c r="B64" s="54" t="s">
        <v>2196</v>
      </c>
      <c r="C64" s="70" t="s">
        <v>1563</v>
      </c>
      <c r="D64" s="70" t="s">
        <v>132</v>
      </c>
      <c r="E64" s="77">
        <v>45250</v>
      </c>
      <c r="F64" s="72">
        <v>864052.27088999981</v>
      </c>
      <c r="G64" s="78">
        <v>2.0822859999999999</v>
      </c>
      <c r="H64" s="72">
        <v>17.992040636999999</v>
      </c>
      <c r="I64" s="73">
        <f t="shared" si="0"/>
        <v>1.5775571842093928E-3</v>
      </c>
      <c r="J64" s="73">
        <f>H64/'סכום נכסי הקרן'!$C$41</f>
        <v>9.1467852720299259E-6</v>
      </c>
    </row>
    <row r="65" spans="1:10">
      <c r="A65" s="69" t="s">
        <v>2197</v>
      </c>
      <c r="B65" s="54" t="s">
        <v>2198</v>
      </c>
      <c r="C65" s="70" t="s">
        <v>1563</v>
      </c>
      <c r="D65" s="70" t="s">
        <v>132</v>
      </c>
      <c r="E65" s="77">
        <v>45252</v>
      </c>
      <c r="F65" s="72">
        <v>134773.09875</v>
      </c>
      <c r="G65" s="78">
        <v>2.2230240000000001</v>
      </c>
      <c r="H65" s="72">
        <v>2.9960388569999998</v>
      </c>
      <c r="I65" s="73">
        <f t="shared" si="0"/>
        <v>2.626951949692202E-4</v>
      </c>
      <c r="J65" s="73">
        <f>H65/'סכום נכסי הקרן'!$C$41</f>
        <v>1.5231248441758938E-6</v>
      </c>
    </row>
    <row r="66" spans="1:10">
      <c r="A66" s="69" t="s">
        <v>2197</v>
      </c>
      <c r="B66" s="54" t="s">
        <v>2199</v>
      </c>
      <c r="C66" s="70" t="s">
        <v>1563</v>
      </c>
      <c r="D66" s="70" t="s">
        <v>132</v>
      </c>
      <c r="E66" s="77">
        <v>45252</v>
      </c>
      <c r="F66" s="72">
        <v>356172.32385000004</v>
      </c>
      <c r="G66" s="78">
        <v>2.2230240000000001</v>
      </c>
      <c r="H66" s="72">
        <v>7.9177976299999999</v>
      </c>
      <c r="I66" s="73">
        <f t="shared" si="0"/>
        <v>6.9423912419560446E-4</v>
      </c>
      <c r="J66" s="73">
        <f>H66/'סכום נכסי הקרן'!$C$41</f>
        <v>4.025246285852831E-6</v>
      </c>
    </row>
    <row r="67" spans="1:10">
      <c r="A67" s="69" t="s">
        <v>2200</v>
      </c>
      <c r="B67" s="54" t="s">
        <v>2201</v>
      </c>
      <c r="C67" s="70" t="s">
        <v>1563</v>
      </c>
      <c r="D67" s="70" t="s">
        <v>132</v>
      </c>
      <c r="E67" s="77">
        <v>45252</v>
      </c>
      <c r="F67" s="72">
        <v>763226.40824999998</v>
      </c>
      <c r="G67" s="78">
        <v>2.2230240000000001</v>
      </c>
      <c r="H67" s="72">
        <v>16.966709208000001</v>
      </c>
      <c r="I67" s="73">
        <f t="shared" si="0"/>
        <v>1.4876552662085932E-3</v>
      </c>
      <c r="J67" s="73">
        <f>H67/'סכום נכסי הקרן'!$C$41</f>
        <v>8.6255277558346779E-6</v>
      </c>
    </row>
    <row r="68" spans="1:10">
      <c r="A68" s="69" t="s">
        <v>2202</v>
      </c>
      <c r="B68" s="54" t="s">
        <v>2203</v>
      </c>
      <c r="C68" s="70" t="s">
        <v>1563</v>
      </c>
      <c r="D68" s="70" t="s">
        <v>132</v>
      </c>
      <c r="E68" s="77">
        <v>45252</v>
      </c>
      <c r="F68" s="72">
        <v>407054.08439999999</v>
      </c>
      <c r="G68" s="78">
        <v>2.2230240000000001</v>
      </c>
      <c r="H68" s="72">
        <v>9.0489115769999984</v>
      </c>
      <c r="I68" s="73">
        <f t="shared" si="0"/>
        <v>7.9341614192530768E-4</v>
      </c>
      <c r="J68" s="73">
        <f>H68/'סכום נכסי הקרן'!$C$41</f>
        <v>4.6002814694734663E-6</v>
      </c>
    </row>
    <row r="69" spans="1:10">
      <c r="A69" s="69" t="s">
        <v>2204</v>
      </c>
      <c r="B69" s="54" t="s">
        <v>2205</v>
      </c>
      <c r="C69" s="70" t="s">
        <v>1563</v>
      </c>
      <c r="D69" s="70" t="s">
        <v>132</v>
      </c>
      <c r="E69" s="77">
        <v>45253</v>
      </c>
      <c r="F69" s="72">
        <v>508914.12916500005</v>
      </c>
      <c r="G69" s="78">
        <v>2.2199520000000001</v>
      </c>
      <c r="H69" s="72">
        <v>11.297649186000001</v>
      </c>
      <c r="I69" s="73">
        <f t="shared" si="0"/>
        <v>9.9058733790318202E-4</v>
      </c>
      <c r="J69" s="73">
        <f>H69/'סכום נכסי הקרן'!$C$41</f>
        <v>5.7434936518849581E-6</v>
      </c>
    </row>
    <row r="70" spans="1:10">
      <c r="A70" s="69" t="s">
        <v>2206</v>
      </c>
      <c r="B70" s="54" t="s">
        <v>2207</v>
      </c>
      <c r="C70" s="70" t="s">
        <v>1563</v>
      </c>
      <c r="D70" s="70" t="s">
        <v>132</v>
      </c>
      <c r="E70" s="77">
        <v>45252</v>
      </c>
      <c r="F70" s="72">
        <v>395717.66896499996</v>
      </c>
      <c r="G70" s="78">
        <v>2.319293</v>
      </c>
      <c r="H70" s="72">
        <v>9.1778509229999994</v>
      </c>
      <c r="I70" s="73">
        <f t="shared" si="0"/>
        <v>8.0472165171785774E-4</v>
      </c>
      <c r="J70" s="73">
        <f>H70/'סכום נכסי הקרן'!$C$41</f>
        <v>4.6658315943743974E-6</v>
      </c>
    </row>
    <row r="71" spans="1:10">
      <c r="A71" s="69" t="s">
        <v>2206</v>
      </c>
      <c r="B71" s="54" t="s">
        <v>2208</v>
      </c>
      <c r="C71" s="70" t="s">
        <v>1563</v>
      </c>
      <c r="D71" s="70" t="s">
        <v>132</v>
      </c>
      <c r="E71" s="77">
        <v>45252</v>
      </c>
      <c r="F71" s="72">
        <v>458407.43199900002</v>
      </c>
      <c r="G71" s="78">
        <v>2.319293</v>
      </c>
      <c r="H71" s="72">
        <v>10.631810027000002</v>
      </c>
      <c r="I71" s="73">
        <f t="shared" si="0"/>
        <v>9.3220600306736145E-4</v>
      </c>
      <c r="J71" s="73">
        <f>H71/'סכום נכסי הקרן'!$C$41</f>
        <v>5.4049946491338459E-6</v>
      </c>
    </row>
    <row r="72" spans="1:10">
      <c r="A72" s="69" t="s">
        <v>2209</v>
      </c>
      <c r="B72" s="54" t="s">
        <v>2210</v>
      </c>
      <c r="C72" s="70" t="s">
        <v>1563</v>
      </c>
      <c r="D72" s="70" t="s">
        <v>132</v>
      </c>
      <c r="E72" s="77">
        <v>45265</v>
      </c>
      <c r="F72" s="72">
        <v>723304.22040599992</v>
      </c>
      <c r="G72" s="78">
        <v>2.3245809999999998</v>
      </c>
      <c r="H72" s="72">
        <v>16.813794598000001</v>
      </c>
      <c r="I72" s="73">
        <f t="shared" si="0"/>
        <v>1.474247585198803E-3</v>
      </c>
      <c r="J72" s="73">
        <f>H72/'סכום נכסי הקרן'!$C$41</f>
        <v>8.5477890973442192E-6</v>
      </c>
    </row>
    <row r="73" spans="1:10">
      <c r="A73" s="69" t="s">
        <v>2211</v>
      </c>
      <c r="B73" s="54" t="s">
        <v>2212</v>
      </c>
      <c r="C73" s="70" t="s">
        <v>1563</v>
      </c>
      <c r="D73" s="70" t="s">
        <v>132</v>
      </c>
      <c r="E73" s="77">
        <v>45252</v>
      </c>
      <c r="F73" s="72">
        <v>539779.04385000002</v>
      </c>
      <c r="G73" s="78">
        <v>2.3430870000000001</v>
      </c>
      <c r="H73" s="72">
        <v>12.647492256000003</v>
      </c>
      <c r="I73" s="73">
        <f t="shared" si="0"/>
        <v>1.1089427082359177E-3</v>
      </c>
      <c r="J73" s="73">
        <f>H73/'סכום נכסי הקרן'!$C$41</f>
        <v>6.4297262455818107E-6</v>
      </c>
    </row>
    <row r="74" spans="1:10">
      <c r="A74" s="69" t="s">
        <v>2211</v>
      </c>
      <c r="B74" s="54" t="s">
        <v>2213</v>
      </c>
      <c r="C74" s="70" t="s">
        <v>1563</v>
      </c>
      <c r="D74" s="70" t="s">
        <v>132</v>
      </c>
      <c r="E74" s="77">
        <v>45252</v>
      </c>
      <c r="F74" s="72">
        <v>152839.70789000002</v>
      </c>
      <c r="G74" s="78">
        <v>2.3430870000000001</v>
      </c>
      <c r="H74" s="72">
        <v>3.5811672139999997</v>
      </c>
      <c r="I74" s="73">
        <f t="shared" ref="I74:I137" si="1">IFERROR(H74/$H$9,0)</f>
        <v>3.1399973912257876E-4</v>
      </c>
      <c r="J74" s="73">
        <f>H74/'סכום נכסי הקרן'!$C$41</f>
        <v>1.8205921268502324E-6</v>
      </c>
    </row>
    <row r="75" spans="1:10">
      <c r="A75" s="69" t="s">
        <v>2214</v>
      </c>
      <c r="B75" s="54" t="s">
        <v>2215</v>
      </c>
      <c r="C75" s="70" t="s">
        <v>1563</v>
      </c>
      <c r="D75" s="70" t="s">
        <v>132</v>
      </c>
      <c r="E75" s="77">
        <v>45253</v>
      </c>
      <c r="F75" s="72">
        <v>509493.27115499997</v>
      </c>
      <c r="G75" s="78">
        <v>2.3008690000000001</v>
      </c>
      <c r="H75" s="72">
        <v>11.722771535999998</v>
      </c>
      <c r="I75" s="73">
        <f t="shared" si="1"/>
        <v>1.0278624214215739E-3</v>
      </c>
      <c r="J75" s="73">
        <f>H75/'סכום נכסי הקרן'!$C$41</f>
        <v>5.9596171549518726E-6</v>
      </c>
    </row>
    <row r="76" spans="1:10">
      <c r="A76" s="69" t="s">
        <v>2216</v>
      </c>
      <c r="B76" s="54" t="s">
        <v>2217</v>
      </c>
      <c r="C76" s="70" t="s">
        <v>1563</v>
      </c>
      <c r="D76" s="70" t="s">
        <v>132</v>
      </c>
      <c r="E76" s="77">
        <v>45252</v>
      </c>
      <c r="F76" s="72">
        <v>407715.96096</v>
      </c>
      <c r="G76" s="78">
        <v>2.3774359999999999</v>
      </c>
      <c r="H76" s="72">
        <v>9.6931858609999999</v>
      </c>
      <c r="I76" s="73">
        <f t="shared" si="1"/>
        <v>8.4990665046914761E-4</v>
      </c>
      <c r="J76" s="73">
        <f>H76/'סכום נכסי הקרן'!$C$41</f>
        <v>4.9278173310766251E-6</v>
      </c>
    </row>
    <row r="77" spans="1:10">
      <c r="A77" s="69" t="s">
        <v>2218</v>
      </c>
      <c r="B77" s="54" t="s">
        <v>2219</v>
      </c>
      <c r="C77" s="70" t="s">
        <v>1563</v>
      </c>
      <c r="D77" s="70" t="s">
        <v>132</v>
      </c>
      <c r="E77" s="77">
        <v>45257</v>
      </c>
      <c r="F77" s="72">
        <v>408278.55603600002</v>
      </c>
      <c r="G77" s="78">
        <v>2.5205790000000001</v>
      </c>
      <c r="H77" s="72">
        <v>10.290985490000001</v>
      </c>
      <c r="I77" s="73">
        <f t="shared" si="1"/>
        <v>9.0232222235860223E-4</v>
      </c>
      <c r="J77" s="73">
        <f>H77/'סכום נכסי הקרן'!$C$41</f>
        <v>5.231726429131769E-6</v>
      </c>
    </row>
    <row r="78" spans="1:10">
      <c r="A78" s="69" t="s">
        <v>2220</v>
      </c>
      <c r="B78" s="54" t="s">
        <v>2221</v>
      </c>
      <c r="C78" s="70" t="s">
        <v>1563</v>
      </c>
      <c r="D78" s="70" t="s">
        <v>132</v>
      </c>
      <c r="E78" s="77">
        <v>45257</v>
      </c>
      <c r="F78" s="72">
        <v>204630.1698</v>
      </c>
      <c r="G78" s="78">
        <v>2.7544249999999999</v>
      </c>
      <c r="H78" s="72">
        <v>5.6363845270000006</v>
      </c>
      <c r="I78" s="73">
        <f t="shared" si="1"/>
        <v>4.942029135511179E-4</v>
      </c>
      <c r="J78" s="73">
        <f>H78/'סכום נכסי הקרן'!$C$41</f>
        <v>2.8654225509606916E-6</v>
      </c>
    </row>
    <row r="79" spans="1:10">
      <c r="A79" s="69" t="s">
        <v>2222</v>
      </c>
      <c r="B79" s="54" t="s">
        <v>2223</v>
      </c>
      <c r="C79" s="70" t="s">
        <v>1563</v>
      </c>
      <c r="D79" s="70" t="s">
        <v>132</v>
      </c>
      <c r="E79" s="77">
        <v>45257</v>
      </c>
      <c r="F79" s="72">
        <v>204812.18585400001</v>
      </c>
      <c r="G79" s="78">
        <v>2.8408470000000001</v>
      </c>
      <c r="H79" s="72">
        <v>5.8184005809999997</v>
      </c>
      <c r="I79" s="73">
        <f t="shared" si="1"/>
        <v>5.1016223353167911E-4</v>
      </c>
      <c r="J79" s="73">
        <f>H79/'סכום נכסי הקרן'!$C$41</f>
        <v>2.9579557880509008E-6</v>
      </c>
    </row>
    <row r="80" spans="1:10">
      <c r="A80" s="69" t="s">
        <v>2224</v>
      </c>
      <c r="B80" s="54" t="s">
        <v>2225</v>
      </c>
      <c r="C80" s="70" t="s">
        <v>1563</v>
      </c>
      <c r="D80" s="70" t="s">
        <v>132</v>
      </c>
      <c r="E80" s="77">
        <v>45257</v>
      </c>
      <c r="F80" s="72">
        <v>226192.35787499999</v>
      </c>
      <c r="G80" s="78">
        <v>2.9062160000000001</v>
      </c>
      <c r="H80" s="72">
        <v>6.5736380490000004</v>
      </c>
      <c r="I80" s="73">
        <f t="shared" si="1"/>
        <v>5.7638208693604382E-4</v>
      </c>
      <c r="J80" s="73">
        <f>H80/'סכום נכסי הקרן'!$C$41</f>
        <v>3.3419030616570711E-6</v>
      </c>
    </row>
    <row r="81" spans="1:10">
      <c r="A81" s="69" t="s">
        <v>2226</v>
      </c>
      <c r="B81" s="54" t="s">
        <v>2227</v>
      </c>
      <c r="C81" s="70" t="s">
        <v>1563</v>
      </c>
      <c r="D81" s="70" t="s">
        <v>132</v>
      </c>
      <c r="E81" s="77">
        <v>45257</v>
      </c>
      <c r="F81" s="72">
        <v>102480.55404000002</v>
      </c>
      <c r="G81" s="78">
        <v>2.9114420000000001</v>
      </c>
      <c r="H81" s="72">
        <v>2.9836614039999998</v>
      </c>
      <c r="I81" s="73">
        <f t="shared" si="1"/>
        <v>2.6160992952900053E-4</v>
      </c>
      <c r="J81" s="73">
        <f>H81/'סכום נכסי הקרן'!$C$41</f>
        <v>1.5168324003619984E-6</v>
      </c>
    </row>
    <row r="82" spans="1:10">
      <c r="A82" s="69" t="s">
        <v>2228</v>
      </c>
      <c r="B82" s="54" t="s">
        <v>2229</v>
      </c>
      <c r="C82" s="70" t="s">
        <v>1563</v>
      </c>
      <c r="D82" s="70" t="s">
        <v>132</v>
      </c>
      <c r="E82" s="77">
        <v>45245</v>
      </c>
      <c r="F82" s="72">
        <v>412316.00305200001</v>
      </c>
      <c r="G82" s="78">
        <v>3.4153419999999999</v>
      </c>
      <c r="H82" s="72">
        <v>14.082001081</v>
      </c>
      <c r="I82" s="73">
        <f t="shared" si="1"/>
        <v>1.2347216428408507E-3</v>
      </c>
      <c r="J82" s="73">
        <f>H82/'סכום נכסי הקרן'!$C$41</f>
        <v>7.1590011765267609E-6</v>
      </c>
    </row>
    <row r="83" spans="1:10">
      <c r="A83" s="69" t="s">
        <v>2230</v>
      </c>
      <c r="B83" s="54" t="s">
        <v>2231</v>
      </c>
      <c r="C83" s="70" t="s">
        <v>1563</v>
      </c>
      <c r="D83" s="70" t="s">
        <v>132</v>
      </c>
      <c r="E83" s="77">
        <v>45245</v>
      </c>
      <c r="F83" s="72">
        <v>515463.94928999996</v>
      </c>
      <c r="G83" s="78">
        <v>3.4282599999999999</v>
      </c>
      <c r="H83" s="72">
        <v>17.671446825</v>
      </c>
      <c r="I83" s="73">
        <f t="shared" si="1"/>
        <v>1.5494472504037962E-3</v>
      </c>
      <c r="J83" s="73">
        <f>H83/'סכום נכסי הקרן'!$C$41</f>
        <v>8.9838019386177542E-6</v>
      </c>
    </row>
    <row r="84" spans="1:10">
      <c r="A84" s="69" t="s">
        <v>2230</v>
      </c>
      <c r="B84" s="54" t="s">
        <v>2232</v>
      </c>
      <c r="C84" s="70" t="s">
        <v>1563</v>
      </c>
      <c r="D84" s="70" t="s">
        <v>132</v>
      </c>
      <c r="E84" s="77">
        <v>45245</v>
      </c>
      <c r="F84" s="72">
        <v>136533.54952499998</v>
      </c>
      <c r="G84" s="78">
        <v>3.4282599999999999</v>
      </c>
      <c r="H84" s="72">
        <v>4.6807256989999999</v>
      </c>
      <c r="I84" s="73">
        <f t="shared" si="1"/>
        <v>4.1040994752900982E-4</v>
      </c>
      <c r="J84" s="73">
        <f>H84/'סכום נכסי הקרן'!$C$41</f>
        <v>2.379585159338765E-6</v>
      </c>
    </row>
    <row r="85" spans="1:10">
      <c r="A85" s="69" t="s">
        <v>2233</v>
      </c>
      <c r="B85" s="54" t="s">
        <v>2234</v>
      </c>
      <c r="C85" s="70" t="s">
        <v>1563</v>
      </c>
      <c r="D85" s="70" t="s">
        <v>132</v>
      </c>
      <c r="E85" s="77">
        <v>45246</v>
      </c>
      <c r="F85" s="72">
        <v>664783.22349999996</v>
      </c>
      <c r="G85" s="78">
        <v>3.4790049999999999</v>
      </c>
      <c r="H85" s="72">
        <v>23.127843894999994</v>
      </c>
      <c r="I85" s="73">
        <f t="shared" si="1"/>
        <v>2.0278687130574533E-3</v>
      </c>
      <c r="J85" s="73">
        <f>H85/'סכום נכסי הקרן'!$C$41</f>
        <v>1.1757722549689971E-5</v>
      </c>
    </row>
    <row r="86" spans="1:10">
      <c r="A86" s="69" t="s">
        <v>2235</v>
      </c>
      <c r="B86" s="54" t="s">
        <v>2236</v>
      </c>
      <c r="C86" s="70" t="s">
        <v>1563</v>
      </c>
      <c r="D86" s="70" t="s">
        <v>132</v>
      </c>
      <c r="E86" s="77">
        <v>45160</v>
      </c>
      <c r="F86" s="72">
        <v>361095.03076499997</v>
      </c>
      <c r="G86" s="78">
        <v>3.11198</v>
      </c>
      <c r="H86" s="72">
        <v>11.237204661000002</v>
      </c>
      <c r="I86" s="73">
        <f t="shared" si="1"/>
        <v>9.8528751135300296E-4</v>
      </c>
      <c r="J86" s="73">
        <f>H86/'סכום נכסי הקרן'!$C$41</f>
        <v>5.7127648923073551E-6</v>
      </c>
    </row>
    <row r="87" spans="1:10">
      <c r="A87" s="69" t="s">
        <v>2237</v>
      </c>
      <c r="B87" s="54" t="s">
        <v>2238</v>
      </c>
      <c r="C87" s="70" t="s">
        <v>1563</v>
      </c>
      <c r="D87" s="70" t="s">
        <v>132</v>
      </c>
      <c r="E87" s="77">
        <v>45245</v>
      </c>
      <c r="F87" s="72">
        <v>206450.33034000001</v>
      </c>
      <c r="G87" s="78">
        <v>3.5521029999999998</v>
      </c>
      <c r="H87" s="72">
        <v>7.3333293540000009</v>
      </c>
      <c r="I87" s="73">
        <f t="shared" si="1"/>
        <v>6.4299245649688044E-4</v>
      </c>
      <c r="J87" s="73">
        <f>H87/'סכום נכסי הקרן'!$C$41</f>
        <v>3.7281145748510429E-6</v>
      </c>
    </row>
    <row r="88" spans="1:10">
      <c r="A88" s="69" t="s">
        <v>2239</v>
      </c>
      <c r="B88" s="54" t="s">
        <v>2240</v>
      </c>
      <c r="C88" s="70" t="s">
        <v>1563</v>
      </c>
      <c r="D88" s="70" t="s">
        <v>132</v>
      </c>
      <c r="E88" s="77">
        <v>45246</v>
      </c>
      <c r="F88" s="72">
        <v>309683.76896700001</v>
      </c>
      <c r="G88" s="78">
        <v>3.5589430000000002</v>
      </c>
      <c r="H88" s="72">
        <v>11.021469195000002</v>
      </c>
      <c r="I88" s="73">
        <f t="shared" si="1"/>
        <v>9.6637164510172437E-4</v>
      </c>
      <c r="J88" s="73">
        <f>H88/'סכום נכסי הקרן'!$C$41</f>
        <v>5.603089396187959E-6</v>
      </c>
    </row>
    <row r="89" spans="1:10">
      <c r="A89" s="69" t="s">
        <v>2239</v>
      </c>
      <c r="B89" s="54" t="s">
        <v>2241</v>
      </c>
      <c r="C89" s="70" t="s">
        <v>1563</v>
      </c>
      <c r="D89" s="70" t="s">
        <v>132</v>
      </c>
      <c r="E89" s="77">
        <v>45246</v>
      </c>
      <c r="F89" s="72">
        <v>1122930</v>
      </c>
      <c r="G89" s="78">
        <v>3.5589430000000002</v>
      </c>
      <c r="H89" s="72">
        <v>39.964440000000003</v>
      </c>
      <c r="I89" s="73">
        <f t="shared" si="1"/>
        <v>3.5041155534771837E-3</v>
      </c>
      <c r="J89" s="73">
        <f>H89/'סכום נכסי הקרן'!$C$41</f>
        <v>2.03171034665846E-5</v>
      </c>
    </row>
    <row r="90" spans="1:10">
      <c r="A90" s="69" t="s">
        <v>2242</v>
      </c>
      <c r="B90" s="54" t="s">
        <v>2243</v>
      </c>
      <c r="C90" s="70" t="s">
        <v>1563</v>
      </c>
      <c r="D90" s="70" t="s">
        <v>132</v>
      </c>
      <c r="E90" s="77">
        <v>45155</v>
      </c>
      <c r="F90" s="72">
        <v>619466.81941799994</v>
      </c>
      <c r="G90" s="78">
        <v>3.170544</v>
      </c>
      <c r="H90" s="72">
        <v>19.640469939999999</v>
      </c>
      <c r="I90" s="73">
        <f t="shared" si="1"/>
        <v>1.7220928453984363E-3</v>
      </c>
      <c r="J90" s="73">
        <f>H90/'סכום נכסי הקרן'!$C$41</f>
        <v>9.9848129963368589E-6</v>
      </c>
    </row>
    <row r="91" spans="1:10">
      <c r="A91" s="69" t="s">
        <v>2244</v>
      </c>
      <c r="B91" s="54" t="s">
        <v>2245</v>
      </c>
      <c r="C91" s="70" t="s">
        <v>1563</v>
      </c>
      <c r="D91" s="70" t="s">
        <v>132</v>
      </c>
      <c r="E91" s="77">
        <v>45245</v>
      </c>
      <c r="F91" s="72">
        <v>175529.66371200004</v>
      </c>
      <c r="G91" s="78">
        <v>3.5778639999999999</v>
      </c>
      <c r="H91" s="72">
        <v>6.2802128709999998</v>
      </c>
      <c r="I91" s="73">
        <f t="shared" si="1"/>
        <v>5.5065432170246092E-4</v>
      </c>
      <c r="J91" s="73">
        <f>H91/'סכום נכסי הקרן'!$C$41</f>
        <v>3.1927317057935331E-6</v>
      </c>
    </row>
    <row r="92" spans="1:10">
      <c r="A92" s="69" t="s">
        <v>2246</v>
      </c>
      <c r="B92" s="54" t="s">
        <v>2247</v>
      </c>
      <c r="C92" s="70" t="s">
        <v>1563</v>
      </c>
      <c r="D92" s="70" t="s">
        <v>132</v>
      </c>
      <c r="E92" s="77">
        <v>45155</v>
      </c>
      <c r="F92" s="72">
        <v>619516.4601599999</v>
      </c>
      <c r="G92" s="78">
        <v>3.1783030000000001</v>
      </c>
      <c r="H92" s="72">
        <v>19.690110682</v>
      </c>
      <c r="I92" s="73">
        <f t="shared" si="1"/>
        <v>1.7264453872113167E-3</v>
      </c>
      <c r="J92" s="73">
        <f>H92/'סכום נכסי הקרן'!$C$41</f>
        <v>1.0010049333725097E-5</v>
      </c>
    </row>
    <row r="93" spans="1:10">
      <c r="A93" s="69" t="s">
        <v>2248</v>
      </c>
      <c r="B93" s="54" t="s">
        <v>2249</v>
      </c>
      <c r="C93" s="70" t="s">
        <v>1563</v>
      </c>
      <c r="D93" s="70" t="s">
        <v>132</v>
      </c>
      <c r="E93" s="77">
        <v>45160</v>
      </c>
      <c r="F93" s="72">
        <v>516263.71679999999</v>
      </c>
      <c r="G93" s="78">
        <v>3.1896149999999999</v>
      </c>
      <c r="H93" s="72">
        <v>16.466822385</v>
      </c>
      <c r="I93" s="73">
        <f t="shared" si="1"/>
        <v>1.4438247711121375E-3</v>
      </c>
      <c r="J93" s="73">
        <f>H93/'סכום נכסי הקרן'!$C$41</f>
        <v>8.3713955246693401E-6</v>
      </c>
    </row>
    <row r="94" spans="1:10">
      <c r="A94" s="69" t="s">
        <v>2250</v>
      </c>
      <c r="B94" s="54" t="s">
        <v>2251</v>
      </c>
      <c r="C94" s="70" t="s">
        <v>1563</v>
      </c>
      <c r="D94" s="70" t="s">
        <v>132</v>
      </c>
      <c r="E94" s="77">
        <v>45160</v>
      </c>
      <c r="F94" s="72">
        <v>516263.71679999999</v>
      </c>
      <c r="G94" s="78">
        <v>3.1896149999999999</v>
      </c>
      <c r="H94" s="72">
        <v>16.466822385</v>
      </c>
      <c r="I94" s="73">
        <f t="shared" si="1"/>
        <v>1.4438247711121375E-3</v>
      </c>
      <c r="J94" s="73">
        <f>H94/'סכום נכסי הקרן'!$C$41</f>
        <v>8.3713955246693401E-6</v>
      </c>
    </row>
    <row r="95" spans="1:10">
      <c r="A95" s="69" t="s">
        <v>2252</v>
      </c>
      <c r="B95" s="54" t="s">
        <v>2253</v>
      </c>
      <c r="C95" s="70" t="s">
        <v>1563</v>
      </c>
      <c r="D95" s="70" t="s">
        <v>132</v>
      </c>
      <c r="E95" s="77">
        <v>45168</v>
      </c>
      <c r="F95" s="72">
        <v>724120.5348299999</v>
      </c>
      <c r="G95" s="78">
        <v>3.370279</v>
      </c>
      <c r="H95" s="72">
        <v>24.404882650000001</v>
      </c>
      <c r="I95" s="73">
        <f t="shared" si="1"/>
        <v>2.1398405401064162E-3</v>
      </c>
      <c r="J95" s="73">
        <f>H95/'סכום נכסי הקרן'!$C$41</f>
        <v>1.2406942919503072E-5</v>
      </c>
    </row>
    <row r="96" spans="1:10">
      <c r="A96" s="69" t="s">
        <v>2254</v>
      </c>
      <c r="B96" s="54" t="s">
        <v>2255</v>
      </c>
      <c r="C96" s="70" t="s">
        <v>1563</v>
      </c>
      <c r="D96" s="70" t="s">
        <v>132</v>
      </c>
      <c r="E96" s="77">
        <v>45174</v>
      </c>
      <c r="F96" s="72">
        <v>705896.93212500005</v>
      </c>
      <c r="G96" s="78">
        <v>3.8023899999999999</v>
      </c>
      <c r="H96" s="72">
        <v>26.840957451000005</v>
      </c>
      <c r="I96" s="73">
        <f t="shared" si="1"/>
        <v>2.3534376178990226E-3</v>
      </c>
      <c r="J96" s="73">
        <f>H96/'סכום נכסי הקרן'!$C$41</f>
        <v>1.3645393496672589E-5</v>
      </c>
    </row>
    <row r="97" spans="1:10">
      <c r="A97" s="69" t="s">
        <v>2254</v>
      </c>
      <c r="B97" s="54" t="s">
        <v>2256</v>
      </c>
      <c r="C97" s="70" t="s">
        <v>1563</v>
      </c>
      <c r="D97" s="70" t="s">
        <v>132</v>
      </c>
      <c r="E97" s="77">
        <v>45174</v>
      </c>
      <c r="F97" s="72">
        <v>103831.88535000003</v>
      </c>
      <c r="G97" s="78">
        <v>3.8023899999999999</v>
      </c>
      <c r="H97" s="72">
        <v>3.9480936799999999</v>
      </c>
      <c r="I97" s="73">
        <f t="shared" si="1"/>
        <v>3.4617215881601167E-4</v>
      </c>
      <c r="J97" s="73">
        <f>H97/'סכום נכסי הקרן'!$C$41</f>
        <v>2.0071300334079182E-6</v>
      </c>
    </row>
    <row r="98" spans="1:10">
      <c r="A98" s="69" t="s">
        <v>2257</v>
      </c>
      <c r="B98" s="54" t="s">
        <v>2258</v>
      </c>
      <c r="C98" s="70" t="s">
        <v>1563</v>
      </c>
      <c r="D98" s="70" t="s">
        <v>132</v>
      </c>
      <c r="E98" s="77">
        <v>45169</v>
      </c>
      <c r="F98" s="72">
        <v>311570.11716299999</v>
      </c>
      <c r="G98" s="78">
        <v>3.8032300000000001</v>
      </c>
      <c r="H98" s="72">
        <v>11.849727706000001</v>
      </c>
      <c r="I98" s="73">
        <f t="shared" si="1"/>
        <v>1.0389940446823252E-3</v>
      </c>
      <c r="J98" s="73">
        <f>H98/'סכום נכסי הקרן'!$C$41</f>
        <v>6.0241590737579758E-6</v>
      </c>
    </row>
    <row r="99" spans="1:10">
      <c r="A99" s="69" t="s">
        <v>2116</v>
      </c>
      <c r="B99" s="54" t="s">
        <v>2259</v>
      </c>
      <c r="C99" s="70" t="s">
        <v>1563</v>
      </c>
      <c r="D99" s="70" t="s">
        <v>132</v>
      </c>
      <c r="E99" s="77">
        <v>45174</v>
      </c>
      <c r="F99" s="72">
        <v>9177.2323250000009</v>
      </c>
      <c r="G99" s="78">
        <v>3.9044840000000001</v>
      </c>
      <c r="H99" s="72">
        <v>0.35832356300000007</v>
      </c>
      <c r="I99" s="73">
        <f t="shared" si="1"/>
        <v>3.1418109956893217E-5</v>
      </c>
      <c r="J99" s="73">
        <f>H99/'סכום נכסי הקרן'!$C$41</f>
        <v>1.8216436672167172E-7</v>
      </c>
    </row>
    <row r="100" spans="1:10">
      <c r="A100" s="69" t="s">
        <v>2116</v>
      </c>
      <c r="B100" s="54" t="s">
        <v>2260</v>
      </c>
      <c r="C100" s="70" t="s">
        <v>1563</v>
      </c>
      <c r="D100" s="70" t="s">
        <v>132</v>
      </c>
      <c r="E100" s="77">
        <v>45174</v>
      </c>
      <c r="F100" s="72">
        <v>259855.49527499999</v>
      </c>
      <c r="G100" s="78">
        <v>3.9044840000000001</v>
      </c>
      <c r="H100" s="72">
        <v>10.146016100999999</v>
      </c>
      <c r="I100" s="73">
        <f t="shared" si="1"/>
        <v>8.896111849770453E-4</v>
      </c>
      <c r="J100" s="73">
        <f>H100/'סכום נכסי הקרן'!$C$41</f>
        <v>5.1580269584072799E-6</v>
      </c>
    </row>
    <row r="101" spans="1:10">
      <c r="A101" s="69" t="s">
        <v>2261</v>
      </c>
      <c r="B101" s="54" t="s">
        <v>2262</v>
      </c>
      <c r="C101" s="70" t="s">
        <v>1563</v>
      </c>
      <c r="D101" s="70" t="s">
        <v>132</v>
      </c>
      <c r="E101" s="77">
        <v>45181</v>
      </c>
      <c r="F101" s="72">
        <v>228733.50786000001</v>
      </c>
      <c r="G101" s="78">
        <v>3.9528509999999999</v>
      </c>
      <c r="H101" s="72">
        <v>9.0414958020000018</v>
      </c>
      <c r="I101" s="73">
        <f t="shared" si="1"/>
        <v>7.9276592056555441E-4</v>
      </c>
      <c r="J101" s="73">
        <f>H101/'סכום נכסי הקרן'!$C$41</f>
        <v>4.5965114412193522E-6</v>
      </c>
    </row>
    <row r="102" spans="1:10">
      <c r="A102" s="69" t="s">
        <v>2261</v>
      </c>
      <c r="B102" s="54" t="s">
        <v>2263</v>
      </c>
      <c r="C102" s="70" t="s">
        <v>1563</v>
      </c>
      <c r="D102" s="70" t="s">
        <v>132</v>
      </c>
      <c r="E102" s="77">
        <v>45181</v>
      </c>
      <c r="F102" s="72">
        <v>367186.69</v>
      </c>
      <c r="G102" s="78">
        <v>3.9528509999999999</v>
      </c>
      <c r="H102" s="72">
        <v>14.514344432000001</v>
      </c>
      <c r="I102" s="73">
        <f t="shared" si="1"/>
        <v>1.272629869771631E-3</v>
      </c>
      <c r="J102" s="73">
        <f>H102/'סכום נכסי הקרן'!$C$41</f>
        <v>7.3787956887320355E-6</v>
      </c>
    </row>
    <row r="103" spans="1:10">
      <c r="A103" s="69" t="s">
        <v>2120</v>
      </c>
      <c r="B103" s="54" t="s">
        <v>2264</v>
      </c>
      <c r="C103" s="70" t="s">
        <v>1563</v>
      </c>
      <c r="D103" s="70" t="s">
        <v>132</v>
      </c>
      <c r="E103" s="77">
        <v>45181</v>
      </c>
      <c r="F103" s="72">
        <v>311950.69618500001</v>
      </c>
      <c r="G103" s="78">
        <v>3.9655879999999999</v>
      </c>
      <c r="H103" s="72">
        <v>12.370679742</v>
      </c>
      <c r="I103" s="73">
        <f t="shared" si="1"/>
        <v>1.0846715552883341E-3</v>
      </c>
      <c r="J103" s="73">
        <f>H103/'סכום נכסי הקרן'!$C$41</f>
        <v>6.289000428135514E-6</v>
      </c>
    </row>
    <row r="104" spans="1:10">
      <c r="A104" s="69" t="s">
        <v>2265</v>
      </c>
      <c r="B104" s="54" t="s">
        <v>2266</v>
      </c>
      <c r="C104" s="70" t="s">
        <v>1563</v>
      </c>
      <c r="D104" s="70" t="s">
        <v>132</v>
      </c>
      <c r="E104" s="77">
        <v>45159</v>
      </c>
      <c r="F104" s="72">
        <v>416154.88709999999</v>
      </c>
      <c r="G104" s="78">
        <v>3.9097590000000002</v>
      </c>
      <c r="H104" s="72">
        <v>16.270654113999999</v>
      </c>
      <c r="I104" s="73">
        <f t="shared" si="1"/>
        <v>1.4266245728981795E-3</v>
      </c>
      <c r="J104" s="73">
        <f>H104/'סכום נכסי הקרן'!$C$41</f>
        <v>8.2716675900662773E-6</v>
      </c>
    </row>
    <row r="105" spans="1:10">
      <c r="A105" s="69" t="s">
        <v>2267</v>
      </c>
      <c r="B105" s="54" t="s">
        <v>2268</v>
      </c>
      <c r="C105" s="70" t="s">
        <v>1563</v>
      </c>
      <c r="D105" s="70" t="s">
        <v>132</v>
      </c>
      <c r="E105" s="77">
        <v>45167</v>
      </c>
      <c r="F105" s="72">
        <v>364203.09277799999</v>
      </c>
      <c r="G105" s="78">
        <v>3.9388100000000001</v>
      </c>
      <c r="H105" s="72">
        <v>14.345266674000003</v>
      </c>
      <c r="I105" s="73">
        <f t="shared" si="1"/>
        <v>1.2578049904150119E-3</v>
      </c>
      <c r="J105" s="73">
        <f>H105/'סכום נכסי הקרן'!$C$41</f>
        <v>7.2928400165598712E-6</v>
      </c>
    </row>
    <row r="106" spans="1:10">
      <c r="A106" s="69" t="s">
        <v>2269</v>
      </c>
      <c r="B106" s="54" t="s">
        <v>2270</v>
      </c>
      <c r="C106" s="70" t="s">
        <v>1563</v>
      </c>
      <c r="D106" s="70" t="s">
        <v>132</v>
      </c>
      <c r="E106" s="77">
        <v>45189</v>
      </c>
      <c r="F106" s="72">
        <v>1538452.8812209999</v>
      </c>
      <c r="G106" s="78">
        <v>4.0757500000000002</v>
      </c>
      <c r="H106" s="72">
        <v>62.703492504000003</v>
      </c>
      <c r="I106" s="73">
        <f t="shared" si="1"/>
        <v>5.4978947119140517E-3</v>
      </c>
      <c r="J106" s="73">
        <f>H106/'סכום נכסי הקרן'!$C$41</f>
        <v>3.1877172429289136E-5</v>
      </c>
    </row>
    <row r="107" spans="1:10">
      <c r="A107" s="69" t="s">
        <v>2271</v>
      </c>
      <c r="B107" s="54" t="s">
        <v>2272</v>
      </c>
      <c r="C107" s="70" t="s">
        <v>1563</v>
      </c>
      <c r="D107" s="70" t="s">
        <v>132</v>
      </c>
      <c r="E107" s="77">
        <v>45174</v>
      </c>
      <c r="F107" s="72">
        <v>218684.01542399998</v>
      </c>
      <c r="G107" s="78">
        <v>4.0826269999999996</v>
      </c>
      <c r="H107" s="72">
        <v>8.9280529179999988</v>
      </c>
      <c r="I107" s="73">
        <f t="shared" si="1"/>
        <v>7.8281915353326978E-4</v>
      </c>
      <c r="J107" s="73">
        <f>H107/'סכום נכסי הקרן'!$C$41</f>
        <v>4.5388394004807406E-6</v>
      </c>
    </row>
    <row r="108" spans="1:10">
      <c r="A108" s="69" t="s">
        <v>2273</v>
      </c>
      <c r="B108" s="54" t="s">
        <v>2274</v>
      </c>
      <c r="C108" s="70" t="s">
        <v>1563</v>
      </c>
      <c r="D108" s="70" t="s">
        <v>132</v>
      </c>
      <c r="E108" s="77">
        <v>45167</v>
      </c>
      <c r="F108" s="72">
        <v>413742.45600000001</v>
      </c>
      <c r="G108" s="78">
        <v>4.0100410000000002</v>
      </c>
      <c r="H108" s="72">
        <v>16.591244172</v>
      </c>
      <c r="I108" s="73">
        <f t="shared" si="1"/>
        <v>1.4547341775499136E-3</v>
      </c>
      <c r="J108" s="73">
        <f>H108/'סכום נכסי הקרן'!$C$41</f>
        <v>8.4346490150216715E-6</v>
      </c>
    </row>
    <row r="109" spans="1:10">
      <c r="A109" s="69" t="s">
        <v>2275</v>
      </c>
      <c r="B109" s="54" t="s">
        <v>2276</v>
      </c>
      <c r="C109" s="70" t="s">
        <v>1563</v>
      </c>
      <c r="D109" s="70" t="s">
        <v>132</v>
      </c>
      <c r="E109" s="77">
        <v>45189</v>
      </c>
      <c r="F109" s="72">
        <v>551744.26529999997</v>
      </c>
      <c r="G109" s="78">
        <v>4.1519490000000001</v>
      </c>
      <c r="H109" s="72">
        <v>22.908139638999998</v>
      </c>
      <c r="I109" s="73">
        <f t="shared" si="1"/>
        <v>2.0086048599766964E-3</v>
      </c>
      <c r="J109" s="73">
        <f>H109/'סכום נכסי הקרן'!$C$41</f>
        <v>1.1646029401951609E-5</v>
      </c>
    </row>
    <row r="110" spans="1:10">
      <c r="A110" s="69" t="s">
        <v>2277</v>
      </c>
      <c r="B110" s="54" t="s">
        <v>2278</v>
      </c>
      <c r="C110" s="70" t="s">
        <v>1563</v>
      </c>
      <c r="D110" s="70" t="s">
        <v>132</v>
      </c>
      <c r="E110" s="77">
        <v>45189</v>
      </c>
      <c r="F110" s="72">
        <v>364531.273239</v>
      </c>
      <c r="G110" s="78">
        <v>4.1519490000000001</v>
      </c>
      <c r="H110" s="72">
        <v>15.135151981000002</v>
      </c>
      <c r="I110" s="73">
        <f t="shared" si="1"/>
        <v>1.3270627953466409E-3</v>
      </c>
      <c r="J110" s="73">
        <f>H110/'סכום נכסי הקרן'!$C$41</f>
        <v>7.6944015424827642E-6</v>
      </c>
    </row>
    <row r="111" spans="1:10">
      <c r="A111" s="69" t="s">
        <v>2277</v>
      </c>
      <c r="B111" s="54" t="s">
        <v>2279</v>
      </c>
      <c r="C111" s="70" t="s">
        <v>1563</v>
      </c>
      <c r="D111" s="70" t="s">
        <v>132</v>
      </c>
      <c r="E111" s="77">
        <v>45189</v>
      </c>
      <c r="F111" s="72">
        <v>4154260</v>
      </c>
      <c r="G111" s="78">
        <v>4.1519490000000001</v>
      </c>
      <c r="H111" s="72">
        <v>172.48275000000001</v>
      </c>
      <c r="I111" s="73">
        <f t="shared" si="1"/>
        <v>1.5123431905501909E-2</v>
      </c>
      <c r="J111" s="73">
        <f>H111/'סכום נכסי הקרן'!$C$41</f>
        <v>8.7686700425454345E-5</v>
      </c>
    </row>
    <row r="112" spans="1:10">
      <c r="A112" s="69" t="s">
        <v>2280</v>
      </c>
      <c r="B112" s="54" t="s">
        <v>2281</v>
      </c>
      <c r="C112" s="70" t="s">
        <v>1563</v>
      </c>
      <c r="D112" s="70" t="s">
        <v>132</v>
      </c>
      <c r="E112" s="77">
        <v>45190</v>
      </c>
      <c r="F112" s="72">
        <v>416651.29452</v>
      </c>
      <c r="G112" s="78">
        <v>4.1816259999999996</v>
      </c>
      <c r="H112" s="72">
        <v>17.422797314000004</v>
      </c>
      <c r="I112" s="73">
        <f t="shared" si="1"/>
        <v>1.5276454531345342E-3</v>
      </c>
      <c r="J112" s="73">
        <f>H112/'סכום נכסי הקרן'!$C$41</f>
        <v>8.8573936155709996E-6</v>
      </c>
    </row>
    <row r="113" spans="1:10">
      <c r="A113" s="69" t="s">
        <v>2282</v>
      </c>
      <c r="B113" s="54" t="s">
        <v>2283</v>
      </c>
      <c r="C113" s="70" t="s">
        <v>1563</v>
      </c>
      <c r="D113" s="70" t="s">
        <v>132</v>
      </c>
      <c r="E113" s="77">
        <v>45188</v>
      </c>
      <c r="F113" s="72">
        <v>521227.79100000003</v>
      </c>
      <c r="G113" s="78">
        <v>4.2342589999999998</v>
      </c>
      <c r="H113" s="72">
        <v>22.070136002999998</v>
      </c>
      <c r="I113" s="73">
        <f t="shared" si="1"/>
        <v>1.9351279996784405E-3</v>
      </c>
      <c r="J113" s="73">
        <f>H113/'סכום נכסי הקרן'!$C$41</f>
        <v>1.1220005502255125E-5</v>
      </c>
    </row>
    <row r="114" spans="1:10">
      <c r="A114" s="69" t="s">
        <v>2284</v>
      </c>
      <c r="B114" s="54" t="s">
        <v>2285</v>
      </c>
      <c r="C114" s="70" t="s">
        <v>1563</v>
      </c>
      <c r="D114" s="70" t="s">
        <v>132</v>
      </c>
      <c r="E114" s="77">
        <v>45188</v>
      </c>
      <c r="F114" s="72">
        <v>1042455.5820000001</v>
      </c>
      <c r="G114" s="78">
        <v>4.2342589999999998</v>
      </c>
      <c r="H114" s="72">
        <v>44.140272005000007</v>
      </c>
      <c r="I114" s="73">
        <f t="shared" si="1"/>
        <v>3.8702559992692008E-3</v>
      </c>
      <c r="J114" s="73">
        <f>H114/'סכום נכסי הקרן'!$C$41</f>
        <v>2.2440011004001877E-5</v>
      </c>
    </row>
    <row r="115" spans="1:10">
      <c r="A115" s="69" t="s">
        <v>2286</v>
      </c>
      <c r="B115" s="54" t="s">
        <v>2287</v>
      </c>
      <c r="C115" s="70" t="s">
        <v>1563</v>
      </c>
      <c r="D115" s="70" t="s">
        <v>132</v>
      </c>
      <c r="E115" s="77">
        <v>45190</v>
      </c>
      <c r="F115" s="72">
        <v>729718.90740000014</v>
      </c>
      <c r="G115" s="78">
        <v>4.2576720000000003</v>
      </c>
      <c r="H115" s="72">
        <v>31.069037290999997</v>
      </c>
      <c r="I115" s="73">
        <f t="shared" si="1"/>
        <v>2.7241591976005595E-3</v>
      </c>
      <c r="J115" s="73">
        <f>H115/'סכום נכסי הקרן'!$C$41</f>
        <v>1.5794862764207937E-5</v>
      </c>
    </row>
    <row r="116" spans="1:10">
      <c r="A116" s="69" t="s">
        <v>2288</v>
      </c>
      <c r="B116" s="54" t="s">
        <v>2289</v>
      </c>
      <c r="C116" s="70" t="s">
        <v>1563</v>
      </c>
      <c r="D116" s="70" t="s">
        <v>132</v>
      </c>
      <c r="E116" s="77">
        <v>45182</v>
      </c>
      <c r="F116" s="72">
        <v>521641.46385</v>
      </c>
      <c r="G116" s="78">
        <v>4.2868089999999999</v>
      </c>
      <c r="H116" s="72">
        <v>22.361775361999999</v>
      </c>
      <c r="I116" s="73">
        <f t="shared" si="1"/>
        <v>1.9606991828071923E-3</v>
      </c>
      <c r="J116" s="73">
        <f>H116/'סכום נכסי הקרן'!$C$41</f>
        <v>1.1368268984283935E-5</v>
      </c>
    </row>
    <row r="117" spans="1:10">
      <c r="A117" s="69" t="s">
        <v>2290</v>
      </c>
      <c r="B117" s="54" t="s">
        <v>2291</v>
      </c>
      <c r="C117" s="70" t="s">
        <v>1563</v>
      </c>
      <c r="D117" s="70" t="s">
        <v>132</v>
      </c>
      <c r="E117" s="77">
        <v>45182</v>
      </c>
      <c r="F117" s="72">
        <v>313125.52707899996</v>
      </c>
      <c r="G117" s="78">
        <v>4.3298019999999999</v>
      </c>
      <c r="H117" s="72">
        <v>13.557713986</v>
      </c>
      <c r="I117" s="73">
        <f t="shared" si="1"/>
        <v>1.1887517114699403E-3</v>
      </c>
      <c r="J117" s="73">
        <f>H117/'סכום נכסי הקרן'!$C$41</f>
        <v>6.8924643464020286E-6</v>
      </c>
    </row>
    <row r="118" spans="1:10">
      <c r="A118" s="69" t="s">
        <v>2292</v>
      </c>
      <c r="B118" s="54" t="s">
        <v>2293</v>
      </c>
      <c r="C118" s="70" t="s">
        <v>1563</v>
      </c>
      <c r="D118" s="70" t="s">
        <v>132</v>
      </c>
      <c r="E118" s="77">
        <v>45182</v>
      </c>
      <c r="F118" s="72">
        <v>417533.79659999994</v>
      </c>
      <c r="G118" s="78">
        <v>4.3373840000000001</v>
      </c>
      <c r="H118" s="72">
        <v>18.110045809999999</v>
      </c>
      <c r="I118" s="73">
        <f t="shared" si="1"/>
        <v>1.5879039765602945E-3</v>
      </c>
      <c r="J118" s="73">
        <f>H118/'סכום נכסי הקרן'!$C$41</f>
        <v>9.2067766871337833E-6</v>
      </c>
    </row>
    <row r="119" spans="1:10">
      <c r="A119" s="69" t="s">
        <v>2294</v>
      </c>
      <c r="B119" s="54" t="s">
        <v>2295</v>
      </c>
      <c r="C119" s="70" t="s">
        <v>1563</v>
      </c>
      <c r="D119" s="70" t="s">
        <v>132</v>
      </c>
      <c r="E119" s="77">
        <v>45173</v>
      </c>
      <c r="F119" s="72">
        <v>991904.75973000005</v>
      </c>
      <c r="G119" s="78">
        <v>4.3170890000000002</v>
      </c>
      <c r="H119" s="72">
        <v>42.821414013999998</v>
      </c>
      <c r="I119" s="73">
        <f t="shared" si="1"/>
        <v>3.7546174266008289E-3</v>
      </c>
      <c r="J119" s="73">
        <f>H119/'סכום נכסי הקרן'!$C$41</f>
        <v>2.1769530590392201E-5</v>
      </c>
    </row>
    <row r="120" spans="1:10">
      <c r="A120" s="69" t="s">
        <v>2296</v>
      </c>
      <c r="B120" s="54" t="s">
        <v>2297</v>
      </c>
      <c r="C120" s="70" t="s">
        <v>1563</v>
      </c>
      <c r="D120" s="70" t="s">
        <v>132</v>
      </c>
      <c r="E120" s="77">
        <v>45173</v>
      </c>
      <c r="F120" s="72">
        <v>887493.73239000002</v>
      </c>
      <c r="G120" s="78">
        <v>4.3170890000000002</v>
      </c>
      <c r="H120" s="72">
        <v>38.313896749000001</v>
      </c>
      <c r="I120" s="73">
        <f t="shared" si="1"/>
        <v>3.3593945395579122E-3</v>
      </c>
      <c r="J120" s="73">
        <f>H120/'סכום נכסי הקרן'!$C$41</f>
        <v>1.9478001054374147E-5</v>
      </c>
    </row>
    <row r="121" spans="1:10">
      <c r="A121" s="69" t="s">
        <v>2298</v>
      </c>
      <c r="B121" s="54" t="s">
        <v>2299</v>
      </c>
      <c r="C121" s="70" t="s">
        <v>1563</v>
      </c>
      <c r="D121" s="70" t="s">
        <v>132</v>
      </c>
      <c r="E121" s="77">
        <v>45173</v>
      </c>
      <c r="F121" s="72">
        <v>313357.18387499999</v>
      </c>
      <c r="G121" s="78">
        <v>4.3549829999999998</v>
      </c>
      <c r="H121" s="72">
        <v>13.646653648999999</v>
      </c>
      <c r="I121" s="73">
        <f t="shared" si="1"/>
        <v>1.196550015573271E-3</v>
      </c>
      <c r="J121" s="73">
        <f>H121/'סכום נכסי הקרן'!$C$41</f>
        <v>6.9376794510163848E-6</v>
      </c>
    </row>
    <row r="122" spans="1:10">
      <c r="A122" s="69" t="s">
        <v>2298</v>
      </c>
      <c r="B122" s="54" t="s">
        <v>2300</v>
      </c>
      <c r="C122" s="70" t="s">
        <v>1563</v>
      </c>
      <c r="D122" s="70" t="s">
        <v>132</v>
      </c>
      <c r="E122" s="77">
        <v>45173</v>
      </c>
      <c r="F122" s="72">
        <v>368891.13750000001</v>
      </c>
      <c r="G122" s="78">
        <v>4.3549829999999998</v>
      </c>
      <c r="H122" s="72">
        <v>16.065148165</v>
      </c>
      <c r="I122" s="73">
        <f t="shared" si="1"/>
        <v>1.4086056392606011E-3</v>
      </c>
      <c r="J122" s="73">
        <f>H122/'סכום נכסי הקרן'!$C$41</f>
        <v>8.1671925710535839E-6</v>
      </c>
    </row>
    <row r="123" spans="1:10">
      <c r="A123" s="69" t="s">
        <v>2301</v>
      </c>
      <c r="B123" s="54" t="s">
        <v>2302</v>
      </c>
      <c r="C123" s="70" t="s">
        <v>1563</v>
      </c>
      <c r="D123" s="70" t="s">
        <v>132</v>
      </c>
      <c r="E123" s="77">
        <v>45195</v>
      </c>
      <c r="F123" s="72">
        <v>862890.67752799997</v>
      </c>
      <c r="G123" s="78">
        <v>4.4637669999999998</v>
      </c>
      <c r="H123" s="72">
        <v>38.517430685000001</v>
      </c>
      <c r="I123" s="73">
        <f t="shared" si="1"/>
        <v>3.3772405654448764E-3</v>
      </c>
      <c r="J123" s="73">
        <f>H123/'סכום נכסי הקרן'!$C$41</f>
        <v>1.9581473542332772E-5</v>
      </c>
    </row>
    <row r="124" spans="1:10">
      <c r="A124" s="69" t="s">
        <v>2303</v>
      </c>
      <c r="B124" s="54" t="s">
        <v>2304</v>
      </c>
      <c r="C124" s="70" t="s">
        <v>1563</v>
      </c>
      <c r="D124" s="70" t="s">
        <v>132</v>
      </c>
      <c r="E124" s="77">
        <v>45173</v>
      </c>
      <c r="F124" s="72">
        <v>522330.91860000009</v>
      </c>
      <c r="G124" s="78">
        <v>4.3676079999999997</v>
      </c>
      <c r="H124" s="72">
        <v>22.813368222999998</v>
      </c>
      <c r="I124" s="73">
        <f t="shared" si="1"/>
        <v>2.0002952228885588E-3</v>
      </c>
      <c r="J124" s="73">
        <f>H124/'סכום נכסי הקרן'!$C$41</f>
        <v>1.1597849553452624E-5</v>
      </c>
    </row>
    <row r="125" spans="1:10">
      <c r="A125" s="69" t="s">
        <v>2305</v>
      </c>
      <c r="B125" s="54" t="s">
        <v>2306</v>
      </c>
      <c r="C125" s="70" t="s">
        <v>1563</v>
      </c>
      <c r="D125" s="70" t="s">
        <v>132</v>
      </c>
      <c r="E125" s="77">
        <v>45195</v>
      </c>
      <c r="F125" s="72">
        <v>574806.69853200007</v>
      </c>
      <c r="G125" s="78">
        <v>4.5041029999999997</v>
      </c>
      <c r="H125" s="72">
        <v>25.889887681000001</v>
      </c>
      <c r="I125" s="73">
        <f t="shared" si="1"/>
        <v>2.2700470243238596E-3</v>
      </c>
      <c r="J125" s="73">
        <f>H125/'סכום נכסי הקרן'!$C$41</f>
        <v>1.3161889088227709E-5</v>
      </c>
    </row>
    <row r="126" spans="1:10">
      <c r="A126" s="69" t="s">
        <v>2305</v>
      </c>
      <c r="B126" s="54" t="s">
        <v>2307</v>
      </c>
      <c r="C126" s="70" t="s">
        <v>1563</v>
      </c>
      <c r="D126" s="70" t="s">
        <v>132</v>
      </c>
      <c r="E126" s="77">
        <v>45195</v>
      </c>
      <c r="F126" s="72">
        <v>184547.83559999999</v>
      </c>
      <c r="G126" s="78">
        <v>4.5041029999999997</v>
      </c>
      <c r="H126" s="72">
        <v>8.3122252190000001</v>
      </c>
      <c r="I126" s="73">
        <f t="shared" si="1"/>
        <v>7.28822865374898E-4</v>
      </c>
      <c r="J126" s="73">
        <f>H126/'סכום נכסי הקרן'!$C$41</f>
        <v>4.2257652005627206E-6</v>
      </c>
    </row>
    <row r="127" spans="1:10">
      <c r="A127" s="69" t="s">
        <v>2308</v>
      </c>
      <c r="B127" s="54" t="s">
        <v>2309</v>
      </c>
      <c r="C127" s="70" t="s">
        <v>1563</v>
      </c>
      <c r="D127" s="70" t="s">
        <v>132</v>
      </c>
      <c r="E127" s="77">
        <v>45187</v>
      </c>
      <c r="F127" s="72">
        <v>209042.6802</v>
      </c>
      <c r="G127" s="78">
        <v>4.483047</v>
      </c>
      <c r="H127" s="72">
        <v>9.3714826349999996</v>
      </c>
      <c r="I127" s="73">
        <f t="shared" si="1"/>
        <v>8.2169944231533926E-4</v>
      </c>
      <c r="J127" s="73">
        <f>H127/'סכום נכסי הקרן'!$C$41</f>
        <v>4.7642699942898204E-6</v>
      </c>
    </row>
    <row r="128" spans="1:10">
      <c r="A128" s="69" t="s">
        <v>2310</v>
      </c>
      <c r="B128" s="54" t="s">
        <v>2311</v>
      </c>
      <c r="C128" s="70" t="s">
        <v>1563</v>
      </c>
      <c r="D128" s="70" t="s">
        <v>132</v>
      </c>
      <c r="E128" s="77">
        <v>45195</v>
      </c>
      <c r="F128" s="72">
        <v>1097474.0710500001</v>
      </c>
      <c r="G128" s="78">
        <v>4.5141819999999999</v>
      </c>
      <c r="H128" s="72">
        <v>49.541977607000007</v>
      </c>
      <c r="I128" s="73">
        <f t="shared" si="1"/>
        <v>4.3438820682263294E-3</v>
      </c>
      <c r="J128" s="73">
        <f>H128/'סכום נכסי הקרן'!$C$41</f>
        <v>2.518612759194515E-5</v>
      </c>
    </row>
    <row r="129" spans="1:10">
      <c r="A129" s="69" t="s">
        <v>2312</v>
      </c>
      <c r="B129" s="54" t="s">
        <v>2313</v>
      </c>
      <c r="C129" s="70" t="s">
        <v>1563</v>
      </c>
      <c r="D129" s="70" t="s">
        <v>132</v>
      </c>
      <c r="E129" s="77">
        <v>45239</v>
      </c>
      <c r="F129" s="72">
        <v>369134.63</v>
      </c>
      <c r="G129" s="78">
        <v>4.6587509999999996</v>
      </c>
      <c r="H129" s="72">
        <v>17.197063665999998</v>
      </c>
      <c r="I129" s="73">
        <f t="shared" si="1"/>
        <v>1.507852937916006E-3</v>
      </c>
      <c r="J129" s="73">
        <f>H129/'סכום נכסי הקרן'!$C$41</f>
        <v>8.7426352483248769E-6</v>
      </c>
    </row>
    <row r="130" spans="1:10">
      <c r="A130" s="69" t="s">
        <v>2314</v>
      </c>
      <c r="B130" s="54" t="s">
        <v>2315</v>
      </c>
      <c r="C130" s="70" t="s">
        <v>1563</v>
      </c>
      <c r="D130" s="70" t="s">
        <v>132</v>
      </c>
      <c r="E130" s="77">
        <v>45175</v>
      </c>
      <c r="F130" s="72">
        <v>418085.36040000001</v>
      </c>
      <c r="G130" s="78">
        <v>4.4400839999999997</v>
      </c>
      <c r="H130" s="72">
        <v>18.563339362000001</v>
      </c>
      <c r="I130" s="73">
        <f t="shared" si="1"/>
        <v>1.6276491346521912E-3</v>
      </c>
      <c r="J130" s="73">
        <f>H130/'סכום נכסי הקרן'!$C$41</f>
        <v>9.4372218528040563E-6</v>
      </c>
    </row>
    <row r="131" spans="1:10">
      <c r="A131" s="69" t="s">
        <v>2316</v>
      </c>
      <c r="B131" s="54" t="s">
        <v>2317</v>
      </c>
      <c r="C131" s="70" t="s">
        <v>1563</v>
      </c>
      <c r="D131" s="70" t="s">
        <v>132</v>
      </c>
      <c r="E131" s="77">
        <v>45173</v>
      </c>
      <c r="F131" s="72">
        <v>125432.226886</v>
      </c>
      <c r="G131" s="78">
        <v>4.3504649999999998</v>
      </c>
      <c r="H131" s="72">
        <v>5.4568854240000002</v>
      </c>
      <c r="I131" s="73">
        <f t="shared" si="1"/>
        <v>4.7846428194117912E-4</v>
      </c>
      <c r="J131" s="73">
        <f>H131/'סכום נכסי הקרן'!$C$41</f>
        <v>2.7741688802521785E-6</v>
      </c>
    </row>
    <row r="132" spans="1:10">
      <c r="A132" s="69" t="s">
        <v>2318</v>
      </c>
      <c r="B132" s="54" t="s">
        <v>2319</v>
      </c>
      <c r="C132" s="70" t="s">
        <v>1563</v>
      </c>
      <c r="D132" s="70" t="s">
        <v>132</v>
      </c>
      <c r="E132" s="77">
        <v>45175</v>
      </c>
      <c r="F132" s="72">
        <v>365950.17111500003</v>
      </c>
      <c r="G132" s="78">
        <v>4.4728500000000002</v>
      </c>
      <c r="H132" s="72">
        <v>16.368402692</v>
      </c>
      <c r="I132" s="73">
        <f t="shared" si="1"/>
        <v>1.435195250042663E-3</v>
      </c>
      <c r="J132" s="73">
        <f>H132/'סכום נכסי הקרן'!$C$41</f>
        <v>8.3213609668016342E-6</v>
      </c>
    </row>
    <row r="133" spans="1:10">
      <c r="A133" s="69" t="s">
        <v>2320</v>
      </c>
      <c r="B133" s="54" t="s">
        <v>2321</v>
      </c>
      <c r="C133" s="70" t="s">
        <v>1563</v>
      </c>
      <c r="D133" s="70" t="s">
        <v>132</v>
      </c>
      <c r="E133" s="77">
        <v>45175</v>
      </c>
      <c r="F133" s="72">
        <v>1150341.4612799999</v>
      </c>
      <c r="G133" s="78">
        <v>4.4904840000000004</v>
      </c>
      <c r="H133" s="72">
        <v>51.655903426000002</v>
      </c>
      <c r="I133" s="73">
        <f t="shared" si="1"/>
        <v>4.5292328536059041E-3</v>
      </c>
      <c r="J133" s="73">
        <f>H133/'סכום נכסי הקרן'!$C$41</f>
        <v>2.6260804219099375E-5</v>
      </c>
    </row>
    <row r="134" spans="1:10">
      <c r="A134" s="69" t="s">
        <v>2322</v>
      </c>
      <c r="B134" s="54" t="s">
        <v>2323</v>
      </c>
      <c r="C134" s="70" t="s">
        <v>1563</v>
      </c>
      <c r="D134" s="70" t="s">
        <v>132</v>
      </c>
      <c r="E134" s="77">
        <v>45187</v>
      </c>
      <c r="F134" s="72">
        <v>522951.42787499999</v>
      </c>
      <c r="G134" s="78">
        <v>4.5460120000000002</v>
      </c>
      <c r="H134" s="72">
        <v>23.773433961999999</v>
      </c>
      <c r="I134" s="73">
        <f t="shared" si="1"/>
        <v>2.0844745905561767E-3</v>
      </c>
      <c r="J134" s="73">
        <f>H134/'סכום נכסי הקרן'!$C$41</f>
        <v>1.2085927328444241E-5</v>
      </c>
    </row>
    <row r="135" spans="1:10">
      <c r="A135" s="69" t="s">
        <v>2324</v>
      </c>
      <c r="B135" s="54" t="s">
        <v>2325</v>
      </c>
      <c r="C135" s="70" t="s">
        <v>1563</v>
      </c>
      <c r="D135" s="70" t="s">
        <v>132</v>
      </c>
      <c r="E135" s="77">
        <v>45175</v>
      </c>
      <c r="F135" s="72">
        <v>1307550.933375</v>
      </c>
      <c r="G135" s="78">
        <v>4.5156650000000003</v>
      </c>
      <c r="H135" s="72">
        <v>59.044617645999992</v>
      </c>
      <c r="I135" s="73">
        <f t="shared" si="1"/>
        <v>5.1770815015163962E-3</v>
      </c>
      <c r="J135" s="73">
        <f>H135/'סכום נכסי הקרן'!$C$41</f>
        <v>3.0017075326432914E-5</v>
      </c>
    </row>
    <row r="136" spans="1:10">
      <c r="A136" s="69" t="s">
        <v>2326</v>
      </c>
      <c r="B136" s="54" t="s">
        <v>2327</v>
      </c>
      <c r="C136" s="70" t="s">
        <v>1563</v>
      </c>
      <c r="D136" s="70" t="s">
        <v>132</v>
      </c>
      <c r="E136" s="77">
        <v>45187</v>
      </c>
      <c r="F136" s="72">
        <v>732344.351088</v>
      </c>
      <c r="G136" s="78">
        <v>4.57369</v>
      </c>
      <c r="H136" s="72">
        <v>33.495159610000002</v>
      </c>
      <c r="I136" s="73">
        <f t="shared" si="1"/>
        <v>2.9368836334401722E-3</v>
      </c>
      <c r="J136" s="73">
        <f>H136/'סכום נכסי הקרן'!$C$41</f>
        <v>1.7028253703195527E-5</v>
      </c>
    </row>
    <row r="137" spans="1:10">
      <c r="A137" s="69" t="s">
        <v>2328</v>
      </c>
      <c r="B137" s="54" t="s">
        <v>2329</v>
      </c>
      <c r="C137" s="70" t="s">
        <v>1563</v>
      </c>
      <c r="D137" s="70" t="s">
        <v>132</v>
      </c>
      <c r="E137" s="77">
        <v>45201</v>
      </c>
      <c r="F137" s="72">
        <v>523434.04620000004</v>
      </c>
      <c r="G137" s="78">
        <v>4.665108</v>
      </c>
      <c r="H137" s="72">
        <v>24.418763607999999</v>
      </c>
      <c r="I137" s="73">
        <f t="shared" si="1"/>
        <v>2.1410576341236213E-3</v>
      </c>
      <c r="J137" s="73">
        <f>H137/'סכום נכסי הקרן'!$C$41</f>
        <v>1.2413999714491348E-5</v>
      </c>
    </row>
    <row r="138" spans="1:10">
      <c r="A138" s="69" t="s">
        <v>2330</v>
      </c>
      <c r="B138" s="54" t="s">
        <v>2331</v>
      </c>
      <c r="C138" s="70" t="s">
        <v>1563</v>
      </c>
      <c r="D138" s="70" t="s">
        <v>132</v>
      </c>
      <c r="E138" s="77">
        <v>45244</v>
      </c>
      <c r="F138" s="72">
        <v>839700.7291199998</v>
      </c>
      <c r="G138" s="78">
        <v>5.1443950000000003</v>
      </c>
      <c r="H138" s="72">
        <v>43.197520845999996</v>
      </c>
      <c r="I138" s="73">
        <f t="shared" ref="I138:I201" si="2">IFERROR(H138/$H$9,0)</f>
        <v>3.7875947884700358E-3</v>
      </c>
      <c r="J138" s="73">
        <f>H138/'סכום נכסי הקרן'!$C$41</f>
        <v>2.1960735607157937E-5</v>
      </c>
    </row>
    <row r="139" spans="1:10">
      <c r="A139" s="69" t="s">
        <v>2332</v>
      </c>
      <c r="B139" s="54" t="s">
        <v>2333</v>
      </c>
      <c r="C139" s="70" t="s">
        <v>1563</v>
      </c>
      <c r="D139" s="70" t="s">
        <v>132</v>
      </c>
      <c r="E139" s="77">
        <v>45244</v>
      </c>
      <c r="F139" s="72">
        <v>147102.06546000001</v>
      </c>
      <c r="G139" s="78">
        <v>5.2439809999999998</v>
      </c>
      <c r="H139" s="72">
        <v>7.7140040179999998</v>
      </c>
      <c r="I139" s="73">
        <f t="shared" si="2"/>
        <v>6.7637032969958505E-4</v>
      </c>
      <c r="J139" s="73">
        <f>H139/'סכום נכסי הקרן'!$C$41</f>
        <v>3.9216417839297969E-6</v>
      </c>
    </row>
    <row r="140" spans="1:10">
      <c r="A140" s="69" t="s">
        <v>2334</v>
      </c>
      <c r="B140" s="54" t="s">
        <v>2335</v>
      </c>
      <c r="C140" s="70" t="s">
        <v>1563</v>
      </c>
      <c r="D140" s="70" t="s">
        <v>132</v>
      </c>
      <c r="E140" s="77">
        <v>45244</v>
      </c>
      <c r="F140" s="72">
        <v>417467.89124999999</v>
      </c>
      <c r="G140" s="78">
        <v>5.2439809999999998</v>
      </c>
      <c r="H140" s="72">
        <v>21.891935888999999</v>
      </c>
      <c r="I140" s="73">
        <f t="shared" si="2"/>
        <v>1.9195032645114068E-3</v>
      </c>
      <c r="J140" s="73">
        <f>H140/'סכום נכסי הקרן'!$C$41</f>
        <v>1.1129412210971796E-5</v>
      </c>
    </row>
    <row r="141" spans="1:10">
      <c r="A141" s="69" t="s">
        <v>2336</v>
      </c>
      <c r="B141" s="54" t="s">
        <v>2337</v>
      </c>
      <c r="C141" s="70" t="s">
        <v>1563</v>
      </c>
      <c r="D141" s="70" t="s">
        <v>132</v>
      </c>
      <c r="E141" s="77">
        <v>45180</v>
      </c>
      <c r="F141" s="72">
        <v>1314514.4263500001</v>
      </c>
      <c r="G141" s="78">
        <v>5.0339830000000001</v>
      </c>
      <c r="H141" s="72">
        <v>66.172430411999997</v>
      </c>
      <c r="I141" s="73">
        <f t="shared" si="2"/>
        <v>5.8020540915392728E-3</v>
      </c>
      <c r="J141" s="73">
        <f>H141/'סכום נכסי הקרן'!$C$41</f>
        <v>3.3640709473621382E-5</v>
      </c>
    </row>
    <row r="142" spans="1:10">
      <c r="A142" s="69" t="s">
        <v>2338</v>
      </c>
      <c r="B142" s="54" t="s">
        <v>2339</v>
      </c>
      <c r="C142" s="70" t="s">
        <v>1563</v>
      </c>
      <c r="D142" s="70" t="s">
        <v>132</v>
      </c>
      <c r="E142" s="77">
        <v>45238</v>
      </c>
      <c r="F142" s="72">
        <v>631198.58144400001</v>
      </c>
      <c r="G142" s="78">
        <v>5.2778799999999997</v>
      </c>
      <c r="H142" s="72">
        <v>33.313901956999999</v>
      </c>
      <c r="I142" s="73">
        <f t="shared" si="2"/>
        <v>2.920990810694149E-3</v>
      </c>
      <c r="J142" s="73">
        <f>H142/'סכום נכסי הקרן'!$C$41</f>
        <v>1.6936106021653854E-5</v>
      </c>
    </row>
    <row r="143" spans="1:10">
      <c r="A143" s="69" t="s">
        <v>2340</v>
      </c>
      <c r="B143" s="54" t="s">
        <v>2341</v>
      </c>
      <c r="C143" s="70" t="s">
        <v>1563</v>
      </c>
      <c r="D143" s="70" t="s">
        <v>132</v>
      </c>
      <c r="E143" s="77">
        <v>45238</v>
      </c>
      <c r="F143" s="72">
        <v>526136.70881999994</v>
      </c>
      <c r="G143" s="78">
        <v>5.3027049999999996</v>
      </c>
      <c r="H143" s="72">
        <v>27.899475914</v>
      </c>
      <c r="I143" s="73">
        <f t="shared" si="2"/>
        <v>2.4462494028218451E-3</v>
      </c>
      <c r="J143" s="73">
        <f>H143/'סכום נכסי הקרן'!$C$41</f>
        <v>1.4183522621816367E-5</v>
      </c>
    </row>
    <row r="144" spans="1:10">
      <c r="A144" s="69" t="s">
        <v>2342</v>
      </c>
      <c r="B144" s="54" t="s">
        <v>2343</v>
      </c>
      <c r="C144" s="70" t="s">
        <v>1563</v>
      </c>
      <c r="D144" s="70" t="s">
        <v>132</v>
      </c>
      <c r="E144" s="77">
        <v>45243</v>
      </c>
      <c r="F144" s="72">
        <v>92916.737999999983</v>
      </c>
      <c r="G144" s="78">
        <v>5.3887869999999998</v>
      </c>
      <c r="H144" s="72">
        <v>5.0070848079999992</v>
      </c>
      <c r="I144" s="73">
        <f t="shared" si="2"/>
        <v>4.3902538740170295E-4</v>
      </c>
      <c r="J144" s="73">
        <f>H144/'סכום נכסי הקרן'!$C$41</f>
        <v>2.5454994517651158E-6</v>
      </c>
    </row>
    <row r="145" spans="1:10">
      <c r="A145" s="69" t="s">
        <v>2342</v>
      </c>
      <c r="B145" s="54" t="s">
        <v>2344</v>
      </c>
      <c r="C145" s="70" t="s">
        <v>1563</v>
      </c>
      <c r="D145" s="70" t="s">
        <v>132</v>
      </c>
      <c r="E145" s="77">
        <v>45243</v>
      </c>
      <c r="F145" s="72">
        <v>631430.23823999998</v>
      </c>
      <c r="G145" s="78">
        <v>5.3887869999999998</v>
      </c>
      <c r="H145" s="72">
        <v>34.026428619999997</v>
      </c>
      <c r="I145" s="73">
        <f t="shared" si="2"/>
        <v>2.9834657449628512E-3</v>
      </c>
      <c r="J145" s="73">
        <f>H145/'סכום נכסי הקרן'!$C$41</f>
        <v>1.7298339996028855E-5</v>
      </c>
    </row>
    <row r="146" spans="1:10">
      <c r="A146" s="69" t="s">
        <v>2345</v>
      </c>
      <c r="B146" s="54" t="s">
        <v>2346</v>
      </c>
      <c r="C146" s="70" t="s">
        <v>1563</v>
      </c>
      <c r="D146" s="70" t="s">
        <v>132</v>
      </c>
      <c r="E146" s="77">
        <v>45238</v>
      </c>
      <c r="F146" s="72">
        <v>526260.81067499996</v>
      </c>
      <c r="G146" s="78">
        <v>5.3250359999999999</v>
      </c>
      <c r="H146" s="72">
        <v>28.023577769000003</v>
      </c>
      <c r="I146" s="73">
        <f t="shared" si="2"/>
        <v>2.4571307573540463E-3</v>
      </c>
      <c r="J146" s="73">
        <f>H146/'סכום נכסי הקרן'!$C$41</f>
        <v>1.4246613465286966E-5</v>
      </c>
    </row>
    <row r="147" spans="1:10">
      <c r="A147" s="69" t="s">
        <v>2347</v>
      </c>
      <c r="B147" s="54" t="s">
        <v>2348</v>
      </c>
      <c r="C147" s="70" t="s">
        <v>1563</v>
      </c>
      <c r="D147" s="70" t="s">
        <v>132</v>
      </c>
      <c r="E147" s="77">
        <v>45197</v>
      </c>
      <c r="F147" s="72">
        <v>421174.11767999997</v>
      </c>
      <c r="G147" s="78">
        <v>5.1408899999999997</v>
      </c>
      <c r="H147" s="72">
        <v>21.652096642</v>
      </c>
      <c r="I147" s="73">
        <f t="shared" si="2"/>
        <v>1.8984739585647464E-3</v>
      </c>
      <c r="J147" s="73">
        <f>H147/'סכום נכסי הקרן'!$C$41</f>
        <v>1.1007482845850034E-5</v>
      </c>
    </row>
    <row r="148" spans="1:10">
      <c r="A148" s="69" t="s">
        <v>2349</v>
      </c>
      <c r="B148" s="54" t="s">
        <v>2350</v>
      </c>
      <c r="C148" s="70" t="s">
        <v>1563</v>
      </c>
      <c r="D148" s="70" t="s">
        <v>132</v>
      </c>
      <c r="E148" s="77">
        <v>45243</v>
      </c>
      <c r="F148" s="72">
        <v>342253.31442299997</v>
      </c>
      <c r="G148" s="78">
        <v>5.4631080000000001</v>
      </c>
      <c r="H148" s="72">
        <v>18.697668699999998</v>
      </c>
      <c r="I148" s="73">
        <f t="shared" si="2"/>
        <v>1.6394272434552693E-3</v>
      </c>
      <c r="J148" s="73">
        <f>H148/'סכום נכסי הקרן'!$C$41</f>
        <v>9.5055121393373791E-6</v>
      </c>
    </row>
    <row r="149" spans="1:10">
      <c r="A149" s="69" t="s">
        <v>2351</v>
      </c>
      <c r="B149" s="54" t="s">
        <v>2352</v>
      </c>
      <c r="C149" s="70" t="s">
        <v>1563</v>
      </c>
      <c r="D149" s="70" t="s">
        <v>132</v>
      </c>
      <c r="E149" s="77">
        <v>45243</v>
      </c>
      <c r="F149" s="72">
        <v>295285.19596799999</v>
      </c>
      <c r="G149" s="78">
        <v>5.5867180000000003</v>
      </c>
      <c r="H149" s="72">
        <v>16.496751477999997</v>
      </c>
      <c r="I149" s="73">
        <f t="shared" si="2"/>
        <v>1.4464489790400542E-3</v>
      </c>
      <c r="J149" s="73">
        <f>H149/'סכום נכסי הקרן'!$C$41</f>
        <v>8.3866108630837398E-6</v>
      </c>
    </row>
    <row r="150" spans="1:10">
      <c r="A150" s="69" t="s">
        <v>2353</v>
      </c>
      <c r="B150" s="54" t="s">
        <v>2354</v>
      </c>
      <c r="C150" s="70" t="s">
        <v>1563</v>
      </c>
      <c r="D150" s="70" t="s">
        <v>132</v>
      </c>
      <c r="E150" s="77">
        <v>45243</v>
      </c>
      <c r="F150" s="72">
        <v>369589.11328499997</v>
      </c>
      <c r="G150" s="78">
        <v>5.7100049999999998</v>
      </c>
      <c r="H150" s="72">
        <v>21.103557673999997</v>
      </c>
      <c r="I150" s="73">
        <f t="shared" si="2"/>
        <v>1.8503776026679258E-3</v>
      </c>
      <c r="J150" s="73">
        <f>H150/'סכום נכסי הקרן'!$C$41</f>
        <v>1.0728616859780679E-5</v>
      </c>
    </row>
    <row r="151" spans="1:10">
      <c r="A151" s="69" t="s">
        <v>2355</v>
      </c>
      <c r="B151" s="54" t="s">
        <v>2356</v>
      </c>
      <c r="C151" s="70" t="s">
        <v>1563</v>
      </c>
      <c r="D151" s="70" t="s">
        <v>132</v>
      </c>
      <c r="E151" s="77">
        <v>45237</v>
      </c>
      <c r="F151" s="72">
        <v>561445.0064999999</v>
      </c>
      <c r="G151" s="78">
        <v>5.8540850000000004</v>
      </c>
      <c r="H151" s="72">
        <v>32.867469874000001</v>
      </c>
      <c r="I151" s="73">
        <f t="shared" si="2"/>
        <v>2.8818472719479159E-3</v>
      </c>
      <c r="J151" s="73">
        <f>H151/'סכום נכסי הקרן'!$C$41</f>
        <v>1.6709149086410577E-5</v>
      </c>
    </row>
    <row r="152" spans="1:10">
      <c r="A152" s="69" t="s">
        <v>2357</v>
      </c>
      <c r="B152" s="54" t="s">
        <v>2358</v>
      </c>
      <c r="C152" s="70" t="s">
        <v>1563</v>
      </c>
      <c r="D152" s="70" t="s">
        <v>132</v>
      </c>
      <c r="E152" s="77">
        <v>45237</v>
      </c>
      <c r="F152" s="72">
        <v>211965.96834000002</v>
      </c>
      <c r="G152" s="78">
        <v>5.8540850000000004</v>
      </c>
      <c r="H152" s="72">
        <v>12.408668700000002</v>
      </c>
      <c r="I152" s="73">
        <f t="shared" si="2"/>
        <v>1.0880024589263733E-3</v>
      </c>
      <c r="J152" s="73">
        <f>H152/'סכום נכסי הקרן'!$C$41</f>
        <v>6.3083132369794204E-6</v>
      </c>
    </row>
    <row r="153" spans="1:10">
      <c r="A153" s="69" t="s">
        <v>2359</v>
      </c>
      <c r="B153" s="54" t="s">
        <v>2360</v>
      </c>
      <c r="C153" s="70" t="s">
        <v>1563</v>
      </c>
      <c r="D153" s="70" t="s">
        <v>132</v>
      </c>
      <c r="E153" s="77">
        <v>45237</v>
      </c>
      <c r="F153" s="72">
        <v>487902.30620400002</v>
      </c>
      <c r="G153" s="78">
        <v>5.9275219999999997</v>
      </c>
      <c r="H153" s="72">
        <v>28.920517030999999</v>
      </c>
      <c r="I153" s="73">
        <f t="shared" si="2"/>
        <v>2.5357751426750598E-3</v>
      </c>
      <c r="J153" s="73">
        <f>H153/'סכום נכסי הקרן'!$C$41</f>
        <v>1.4702599031187451E-5</v>
      </c>
    </row>
    <row r="154" spans="1:10">
      <c r="A154" s="69" t="s">
        <v>2361</v>
      </c>
      <c r="B154" s="54" t="s">
        <v>2362</v>
      </c>
      <c r="C154" s="70" t="s">
        <v>1563</v>
      </c>
      <c r="D154" s="70" t="s">
        <v>132</v>
      </c>
      <c r="E154" s="77">
        <v>45236</v>
      </c>
      <c r="F154" s="72">
        <v>213190.43997599999</v>
      </c>
      <c r="G154" s="78">
        <v>6.2561010000000001</v>
      </c>
      <c r="H154" s="72">
        <v>13.337410193</v>
      </c>
      <c r="I154" s="73">
        <f t="shared" si="2"/>
        <v>1.16943529048315E-3</v>
      </c>
      <c r="J154" s="73">
        <f>H154/'סכום נכסי הקרן'!$C$41</f>
        <v>6.7804664063217463E-6</v>
      </c>
    </row>
    <row r="155" spans="1:10">
      <c r="A155" s="69" t="s">
        <v>2363</v>
      </c>
      <c r="B155" s="54" t="s">
        <v>2364</v>
      </c>
      <c r="C155" s="70" t="s">
        <v>1563</v>
      </c>
      <c r="D155" s="70" t="s">
        <v>132</v>
      </c>
      <c r="E155" s="77">
        <v>45236</v>
      </c>
      <c r="F155" s="72">
        <v>319793.93342100002</v>
      </c>
      <c r="G155" s="78">
        <v>6.258527</v>
      </c>
      <c r="H155" s="72">
        <v>20.014388746999998</v>
      </c>
      <c r="I155" s="73">
        <f t="shared" si="2"/>
        <v>1.7548783594040455E-3</v>
      </c>
      <c r="J155" s="73">
        <f>H155/'סכום נכסי הקרן'!$C$41</f>
        <v>1.0174905665968181E-5</v>
      </c>
    </row>
    <row r="156" spans="1:10">
      <c r="A156" s="69" t="s">
        <v>2365</v>
      </c>
      <c r="B156" s="54" t="s">
        <v>2366</v>
      </c>
      <c r="C156" s="70" t="s">
        <v>1563</v>
      </c>
      <c r="D156" s="70" t="s">
        <v>132</v>
      </c>
      <c r="E156" s="77">
        <v>45236</v>
      </c>
      <c r="F156" s="72">
        <v>9413.4200500000006</v>
      </c>
      <c r="G156" s="78">
        <v>6.2755000000000001</v>
      </c>
      <c r="H156" s="72">
        <v>0.59073917500000006</v>
      </c>
      <c r="I156" s="73">
        <f t="shared" si="2"/>
        <v>5.1796505372420578E-5</v>
      </c>
      <c r="J156" s="73">
        <f>H156/'סכום נכסי הקרן'!$C$41</f>
        <v>3.0031970772616423E-7</v>
      </c>
    </row>
    <row r="157" spans="1:10">
      <c r="A157" s="69" t="s">
        <v>2365</v>
      </c>
      <c r="B157" s="54" t="s">
        <v>2367</v>
      </c>
      <c r="C157" s="70" t="s">
        <v>1563</v>
      </c>
      <c r="D157" s="70" t="s">
        <v>132</v>
      </c>
      <c r="E157" s="77">
        <v>45236</v>
      </c>
      <c r="F157" s="72">
        <v>1215437.0209560001</v>
      </c>
      <c r="G157" s="78">
        <v>6.2755000000000001</v>
      </c>
      <c r="H157" s="72">
        <v>76.27475118800001</v>
      </c>
      <c r="I157" s="73">
        <f t="shared" si="2"/>
        <v>6.6878340338429139E-3</v>
      </c>
      <c r="J157" s="73">
        <f>H157/'סכום נכסי הקרן'!$C$41</f>
        <v>3.8776522622976643E-5</v>
      </c>
    </row>
    <row r="158" spans="1:10">
      <c r="A158" s="69" t="s">
        <v>2368</v>
      </c>
      <c r="B158" s="54" t="s">
        <v>2369</v>
      </c>
      <c r="C158" s="70" t="s">
        <v>1563</v>
      </c>
      <c r="D158" s="70" t="s">
        <v>132</v>
      </c>
      <c r="E158" s="77">
        <v>45236</v>
      </c>
      <c r="F158" s="72">
        <v>141285.30566299998</v>
      </c>
      <c r="G158" s="78">
        <v>6.331226</v>
      </c>
      <c r="H158" s="72">
        <v>8.9450926389999985</v>
      </c>
      <c r="I158" s="73">
        <f t="shared" si="2"/>
        <v>7.843132105345192E-4</v>
      </c>
      <c r="J158" s="73">
        <f>H158/'סכום נכסי הקרן'!$C$41</f>
        <v>4.5475020459375196E-6</v>
      </c>
    </row>
    <row r="159" spans="1:10">
      <c r="A159" s="69" t="s">
        <v>2370</v>
      </c>
      <c r="B159" s="54" t="s">
        <v>2371</v>
      </c>
      <c r="C159" s="70" t="s">
        <v>1563</v>
      </c>
      <c r="D159" s="70" t="s">
        <v>132</v>
      </c>
      <c r="E159" s="77">
        <v>45210</v>
      </c>
      <c r="F159" s="72">
        <v>518514.09710399999</v>
      </c>
      <c r="G159" s="78">
        <v>7.5140630000000002</v>
      </c>
      <c r="H159" s="72">
        <v>38.961473962000007</v>
      </c>
      <c r="I159" s="73">
        <f t="shared" si="2"/>
        <v>3.4161746516813579E-3</v>
      </c>
      <c r="J159" s="73">
        <f>H159/'סכום נכסי הקרן'!$C$41</f>
        <v>1.9807216057490006E-5</v>
      </c>
    </row>
    <row r="160" spans="1:10">
      <c r="A160" s="69" t="s">
        <v>2372</v>
      </c>
      <c r="B160" s="54" t="s">
        <v>2373</v>
      </c>
      <c r="C160" s="70" t="s">
        <v>1563</v>
      </c>
      <c r="D160" s="70" t="s">
        <v>132</v>
      </c>
      <c r="E160" s="77">
        <v>45210</v>
      </c>
      <c r="F160" s="72">
        <v>508489.42503899999</v>
      </c>
      <c r="G160" s="78">
        <v>7.5961169999999996</v>
      </c>
      <c r="H160" s="72">
        <v>38.625451284</v>
      </c>
      <c r="I160" s="73">
        <f t="shared" si="2"/>
        <v>3.3867119019893597E-3</v>
      </c>
      <c r="J160" s="73">
        <f>H160/'סכום נכסי הקרן'!$C$41</f>
        <v>1.9636389004338632E-5</v>
      </c>
    </row>
    <row r="161" spans="1:10">
      <c r="A161" s="69" t="s">
        <v>2374</v>
      </c>
      <c r="B161" s="54" t="s">
        <v>2375</v>
      </c>
      <c r="C161" s="70" t="s">
        <v>1563</v>
      </c>
      <c r="D161" s="70" t="s">
        <v>132</v>
      </c>
      <c r="E161" s="77">
        <v>45210</v>
      </c>
      <c r="F161" s="72">
        <v>1028426.556747</v>
      </c>
      <c r="G161" s="78">
        <v>7.6526129999999997</v>
      </c>
      <c r="H161" s="72">
        <v>78.701503420999998</v>
      </c>
      <c r="I161" s="73">
        <f t="shared" si="2"/>
        <v>6.9006137010693474E-3</v>
      </c>
      <c r="J161" s="73">
        <f>H161/'סכום נכסי הקרן'!$C$41</f>
        <v>4.0010233797351316E-5</v>
      </c>
    </row>
    <row r="162" spans="1:10">
      <c r="A162" s="69" t="s">
        <v>2376</v>
      </c>
      <c r="B162" s="54" t="s">
        <v>2377</v>
      </c>
      <c r="C162" s="70" t="s">
        <v>1563</v>
      </c>
      <c r="D162" s="70" t="s">
        <v>132</v>
      </c>
      <c r="E162" s="77">
        <v>45211</v>
      </c>
      <c r="F162" s="72">
        <v>649664.93746799999</v>
      </c>
      <c r="G162" s="78">
        <v>7.67143</v>
      </c>
      <c r="H162" s="72">
        <v>49.838587990000001</v>
      </c>
      <c r="I162" s="73">
        <f t="shared" si="2"/>
        <v>4.3698891149006507E-3</v>
      </c>
      <c r="J162" s="73">
        <f>H162/'סכום נכסי הקרן'!$C$41</f>
        <v>2.5336918240848879E-5</v>
      </c>
    </row>
    <row r="163" spans="1:10">
      <c r="A163" s="69" t="s">
        <v>2378</v>
      </c>
      <c r="B163" s="54" t="s">
        <v>2379</v>
      </c>
      <c r="C163" s="70" t="s">
        <v>1563</v>
      </c>
      <c r="D163" s="70" t="s">
        <v>132</v>
      </c>
      <c r="E163" s="77">
        <v>45211</v>
      </c>
      <c r="F163" s="72">
        <v>542256.16087500006</v>
      </c>
      <c r="G163" s="78">
        <v>7.8301119999999997</v>
      </c>
      <c r="H163" s="72">
        <v>42.459266460000002</v>
      </c>
      <c r="I163" s="73">
        <f t="shared" si="2"/>
        <v>3.7228640259119889E-3</v>
      </c>
      <c r="J163" s="73">
        <f>H163/'סכום נכסי הקרן'!$C$41</f>
        <v>2.1585422184900006E-5</v>
      </c>
    </row>
    <row r="164" spans="1:10">
      <c r="A164" s="69" t="s">
        <v>2380</v>
      </c>
      <c r="B164" s="54" t="s">
        <v>2381</v>
      </c>
      <c r="C164" s="70" t="s">
        <v>1563</v>
      </c>
      <c r="D164" s="70" t="s">
        <v>132</v>
      </c>
      <c r="E164" s="77">
        <v>45211</v>
      </c>
      <c r="F164" s="72">
        <v>390523.71731400001</v>
      </c>
      <c r="G164" s="78">
        <v>7.8093570000000003</v>
      </c>
      <c r="H164" s="72">
        <v>30.497392596000001</v>
      </c>
      <c r="I164" s="73">
        <f t="shared" si="2"/>
        <v>2.6740369122185497E-3</v>
      </c>
      <c r="J164" s="73">
        <f>H164/'סכום נכסי הקרן'!$C$41</f>
        <v>1.5504250299365713E-5</v>
      </c>
    </row>
    <row r="165" spans="1:10">
      <c r="A165" s="69" t="s">
        <v>2382</v>
      </c>
      <c r="B165" s="54" t="s">
        <v>2383</v>
      </c>
      <c r="C165" s="70" t="s">
        <v>1563</v>
      </c>
      <c r="D165" s="70" t="s">
        <v>132</v>
      </c>
      <c r="E165" s="77">
        <v>45211</v>
      </c>
      <c r="F165" s="72">
        <v>517265.72730000003</v>
      </c>
      <c r="G165" s="78">
        <v>7.8210750000000004</v>
      </c>
      <c r="H165" s="72">
        <v>40.455737907</v>
      </c>
      <c r="I165" s="73">
        <f t="shared" si="2"/>
        <v>3.5471929652289677E-3</v>
      </c>
      <c r="J165" s="73">
        <f>H165/'סכום נכסי הקרן'!$C$41</f>
        <v>2.0566869268618494E-5</v>
      </c>
    </row>
    <row r="166" spans="1:10">
      <c r="A166" s="69" t="s">
        <v>2382</v>
      </c>
      <c r="B166" s="54" t="s">
        <v>2384</v>
      </c>
      <c r="C166" s="70" t="s">
        <v>1563</v>
      </c>
      <c r="D166" s="70" t="s">
        <v>132</v>
      </c>
      <c r="E166" s="77">
        <v>45211</v>
      </c>
      <c r="F166" s="72">
        <v>499065.95751600002</v>
      </c>
      <c r="G166" s="78">
        <v>7.8210750000000004</v>
      </c>
      <c r="H166" s="72">
        <v>39.032320373999994</v>
      </c>
      <c r="I166" s="73">
        <f t="shared" si="2"/>
        <v>3.4223865243911272E-3</v>
      </c>
      <c r="J166" s="73">
        <f>H166/'סכום נכסי הקרן'!$C$41</f>
        <v>1.9843232923554938E-5</v>
      </c>
    </row>
    <row r="167" spans="1:10">
      <c r="A167" s="69" t="s">
        <v>2385</v>
      </c>
      <c r="B167" s="54" t="s">
        <v>2386</v>
      </c>
      <c r="C167" s="70" t="s">
        <v>1563</v>
      </c>
      <c r="D167" s="70" t="s">
        <v>132</v>
      </c>
      <c r="E167" s="77">
        <v>45211</v>
      </c>
      <c r="F167" s="72">
        <v>216985.19892</v>
      </c>
      <c r="G167" s="78">
        <v>7.8210750000000004</v>
      </c>
      <c r="H167" s="72">
        <v>16.970574069999998</v>
      </c>
      <c r="I167" s="73">
        <f t="shared" si="2"/>
        <v>1.4879941405440331E-3</v>
      </c>
      <c r="J167" s="73">
        <f>H167/'סכום נכסי הקרן'!$C$41</f>
        <v>8.627492572585219E-6</v>
      </c>
    </row>
    <row r="168" spans="1:10">
      <c r="A168" s="69" t="s">
        <v>2387</v>
      </c>
      <c r="B168" s="54" t="s">
        <v>2388</v>
      </c>
      <c r="C168" s="70" t="s">
        <v>1563</v>
      </c>
      <c r="D168" s="70" t="s">
        <v>132</v>
      </c>
      <c r="E168" s="77">
        <v>45211</v>
      </c>
      <c r="F168" s="72">
        <v>488464.90127999999</v>
      </c>
      <c r="G168" s="78">
        <v>7.8679129999999997</v>
      </c>
      <c r="H168" s="72">
        <v>38.431995356000002</v>
      </c>
      <c r="I168" s="73">
        <f t="shared" si="2"/>
        <v>3.3697495242801471E-3</v>
      </c>
      <c r="J168" s="73">
        <f>H168/'סכום נכסי הקרן'!$C$41</f>
        <v>1.9538039969411578E-5</v>
      </c>
    </row>
    <row r="169" spans="1:10">
      <c r="A169" s="69" t="s">
        <v>2389</v>
      </c>
      <c r="B169" s="54" t="s">
        <v>2390</v>
      </c>
      <c r="C169" s="70" t="s">
        <v>1563</v>
      </c>
      <c r="D169" s="70" t="s">
        <v>132</v>
      </c>
      <c r="E169" s="77">
        <v>45211</v>
      </c>
      <c r="F169" s="72">
        <v>431361.57329999999</v>
      </c>
      <c r="G169" s="78">
        <v>7.8866360000000002</v>
      </c>
      <c r="H169" s="72">
        <v>34.019915468999997</v>
      </c>
      <c r="I169" s="73">
        <f t="shared" si="2"/>
        <v>2.9828946664310053E-3</v>
      </c>
      <c r="J169" s="73">
        <f>H169/'סכום נכסי הקרן'!$C$41</f>
        <v>1.7295028843345104E-5</v>
      </c>
    </row>
    <row r="170" spans="1:10">
      <c r="A170" s="69" t="s">
        <v>2391</v>
      </c>
      <c r="B170" s="54" t="s">
        <v>2392</v>
      </c>
      <c r="C170" s="70" t="s">
        <v>1563</v>
      </c>
      <c r="D170" s="70" t="s">
        <v>132</v>
      </c>
      <c r="E170" s="77">
        <v>45215</v>
      </c>
      <c r="F170" s="72">
        <v>1691680.6473380001</v>
      </c>
      <c r="G170" s="78">
        <v>8.3817020000000007</v>
      </c>
      <c r="H170" s="72">
        <v>141.79163081499999</v>
      </c>
      <c r="I170" s="73">
        <f t="shared" si="2"/>
        <v>1.2432408883791095E-2</v>
      </c>
      <c r="J170" s="73">
        <f>H170/'סכום נכסי הקרן'!$C$41</f>
        <v>7.2083963492647964E-5</v>
      </c>
    </row>
    <row r="171" spans="1:10">
      <c r="A171" s="69" t="s">
        <v>2393</v>
      </c>
      <c r="B171" s="54" t="s">
        <v>2394</v>
      </c>
      <c r="C171" s="70" t="s">
        <v>1563</v>
      </c>
      <c r="D171" s="70" t="s">
        <v>132</v>
      </c>
      <c r="E171" s="77">
        <v>45215</v>
      </c>
      <c r="F171" s="72">
        <v>578392.0845</v>
      </c>
      <c r="G171" s="78">
        <v>8.4164150000000006</v>
      </c>
      <c r="H171" s="72">
        <v>48.679876281000006</v>
      </c>
      <c r="I171" s="73">
        <f t="shared" si="2"/>
        <v>4.2682923022966703E-3</v>
      </c>
      <c r="J171" s="73">
        <f>H171/'סכום נכסי הקרן'!$C$41</f>
        <v>2.4747852919786053E-5</v>
      </c>
    </row>
    <row r="172" spans="1:10">
      <c r="A172" s="69" t="s">
        <v>2395</v>
      </c>
      <c r="B172" s="54" t="s">
        <v>2396</v>
      </c>
      <c r="C172" s="70" t="s">
        <v>1563</v>
      </c>
      <c r="D172" s="70" t="s">
        <v>132</v>
      </c>
      <c r="E172" s="77">
        <v>45216</v>
      </c>
      <c r="F172" s="72">
        <v>548281.99539000005</v>
      </c>
      <c r="G172" s="78">
        <v>8.8298930000000002</v>
      </c>
      <c r="H172" s="72">
        <v>48.412715811000005</v>
      </c>
      <c r="I172" s="73">
        <f t="shared" si="2"/>
        <v>4.2448674486467441E-3</v>
      </c>
      <c r="J172" s="73">
        <f>H172/'סכום נכסי הקרן'!$C$41</f>
        <v>2.4612034003990627E-5</v>
      </c>
    </row>
    <row r="173" spans="1:10">
      <c r="A173" s="69" t="s">
        <v>2397</v>
      </c>
      <c r="B173" s="54" t="s">
        <v>2398</v>
      </c>
      <c r="C173" s="70" t="s">
        <v>1563</v>
      </c>
      <c r="D173" s="70" t="s">
        <v>132</v>
      </c>
      <c r="E173" s="77">
        <v>45230</v>
      </c>
      <c r="F173" s="72">
        <v>911068.58247500006</v>
      </c>
      <c r="G173" s="78">
        <v>9.1062049999999992</v>
      </c>
      <c r="H173" s="72">
        <v>82.963775093999999</v>
      </c>
      <c r="I173" s="73">
        <f t="shared" si="2"/>
        <v>7.2743332493103458E-3</v>
      </c>
      <c r="J173" s="73">
        <f>H173/'סכום נכסי הקרן'!$C$41</f>
        <v>4.2177085493084664E-5</v>
      </c>
    </row>
    <row r="174" spans="1:10">
      <c r="A174" s="69" t="s">
        <v>2399</v>
      </c>
      <c r="B174" s="54" t="s">
        <v>2400</v>
      </c>
      <c r="C174" s="70" t="s">
        <v>1563</v>
      </c>
      <c r="D174" s="70" t="s">
        <v>132</v>
      </c>
      <c r="E174" s="77">
        <v>45217</v>
      </c>
      <c r="F174" s="72">
        <v>680946.87838499993</v>
      </c>
      <c r="G174" s="78">
        <v>9.0351750000000006</v>
      </c>
      <c r="H174" s="72">
        <v>61.524740184999999</v>
      </c>
      <c r="I174" s="73">
        <f t="shared" si="2"/>
        <v>5.3945407218492537E-3</v>
      </c>
      <c r="J174" s="73">
        <f>H174/'סכום נכסי הקרן'!$C$41</f>
        <v>3.12779188722119E-5</v>
      </c>
    </row>
    <row r="175" spans="1:10">
      <c r="A175" s="69" t="s">
        <v>2401</v>
      </c>
      <c r="B175" s="54" t="s">
        <v>2402</v>
      </c>
      <c r="C175" s="70" t="s">
        <v>1563</v>
      </c>
      <c r="D175" s="70" t="s">
        <v>132</v>
      </c>
      <c r="E175" s="77">
        <v>45230</v>
      </c>
      <c r="F175" s="72">
        <v>955642.19769899989</v>
      </c>
      <c r="G175" s="78">
        <v>9.1632560000000005</v>
      </c>
      <c r="H175" s="72">
        <v>87.567944263000001</v>
      </c>
      <c r="I175" s="73">
        <f t="shared" si="2"/>
        <v>7.6780306562033995E-3</v>
      </c>
      <c r="J175" s="73">
        <f>H175/'סכום נכסי הקרן'!$C$41</f>
        <v>4.4517750879218735E-5</v>
      </c>
    </row>
    <row r="176" spans="1:10">
      <c r="A176" s="69" t="s">
        <v>2403</v>
      </c>
      <c r="B176" s="54" t="s">
        <v>2404</v>
      </c>
      <c r="C176" s="70" t="s">
        <v>1563</v>
      </c>
      <c r="D176" s="70" t="s">
        <v>132</v>
      </c>
      <c r="E176" s="77">
        <v>45231</v>
      </c>
      <c r="F176" s="72">
        <v>436478.568188</v>
      </c>
      <c r="G176" s="78">
        <v>9.1006020000000003</v>
      </c>
      <c r="H176" s="72">
        <v>39.722179423999997</v>
      </c>
      <c r="I176" s="73">
        <f t="shared" si="2"/>
        <v>3.4828739433769053E-3</v>
      </c>
      <c r="J176" s="73">
        <f>H176/'סכום נכסי הקרן'!$C$41</f>
        <v>2.0193943147349137E-5</v>
      </c>
    </row>
    <row r="177" spans="1:10">
      <c r="A177" s="69" t="s">
        <v>2405</v>
      </c>
      <c r="B177" s="54" t="s">
        <v>2406</v>
      </c>
      <c r="C177" s="70" t="s">
        <v>1563</v>
      </c>
      <c r="D177" s="70" t="s">
        <v>132</v>
      </c>
      <c r="E177" s="77">
        <v>45217</v>
      </c>
      <c r="F177" s="72">
        <v>549840.16312499996</v>
      </c>
      <c r="G177" s="78">
        <v>9.1492369999999994</v>
      </c>
      <c r="H177" s="72">
        <v>50.306180696999995</v>
      </c>
      <c r="I177" s="73">
        <f t="shared" si="2"/>
        <v>4.4108880348727852E-3</v>
      </c>
      <c r="J177" s="73">
        <f>H177/'סכום נכסי הקרן'!$C$41</f>
        <v>2.5574632804304274E-5</v>
      </c>
    </row>
    <row r="178" spans="1:10">
      <c r="A178" s="69" t="s">
        <v>2405</v>
      </c>
      <c r="B178" s="54" t="s">
        <v>2407</v>
      </c>
      <c r="C178" s="70" t="s">
        <v>1563</v>
      </c>
      <c r="D178" s="70" t="s">
        <v>132</v>
      </c>
      <c r="E178" s="77">
        <v>45217</v>
      </c>
      <c r="F178" s="72">
        <v>388370.53749999998</v>
      </c>
      <c r="G178" s="78">
        <v>9.1492369999999994</v>
      </c>
      <c r="H178" s="72">
        <v>35.532941655999998</v>
      </c>
      <c r="I178" s="73">
        <f t="shared" si="2"/>
        <v>3.1155580690630695E-3</v>
      </c>
      <c r="J178" s="73">
        <f>H178/'סכום נכסי הקרן'!$C$41</f>
        <v>1.8064220394357229E-5</v>
      </c>
    </row>
    <row r="179" spans="1:10">
      <c r="A179" s="69" t="s">
        <v>2408</v>
      </c>
      <c r="B179" s="54" t="s">
        <v>2409</v>
      </c>
      <c r="C179" s="70" t="s">
        <v>1563</v>
      </c>
      <c r="D179" s="70" t="s">
        <v>132</v>
      </c>
      <c r="E179" s="77">
        <v>45216</v>
      </c>
      <c r="F179" s="72">
        <v>407340.89757599996</v>
      </c>
      <c r="G179" s="78">
        <v>9.1907370000000004</v>
      </c>
      <c r="H179" s="72">
        <v>37.437630677000001</v>
      </c>
      <c r="I179" s="73">
        <f t="shared" si="2"/>
        <v>3.2825627968416484E-3</v>
      </c>
      <c r="J179" s="73">
        <f>H179/'סכום נכסי הקרן'!$C$41</f>
        <v>1.9032525315214993E-5</v>
      </c>
    </row>
    <row r="180" spans="1:10">
      <c r="A180" s="69" t="s">
        <v>2410</v>
      </c>
      <c r="B180" s="54" t="s">
        <v>2411</v>
      </c>
      <c r="C180" s="70" t="s">
        <v>1563</v>
      </c>
      <c r="D180" s="70" t="s">
        <v>132</v>
      </c>
      <c r="E180" s="77">
        <v>45216</v>
      </c>
      <c r="F180" s="72">
        <v>792762.64974000002</v>
      </c>
      <c r="G180" s="78">
        <v>9.2021099999999993</v>
      </c>
      <c r="H180" s="72">
        <v>72.950887135000002</v>
      </c>
      <c r="I180" s="73">
        <f t="shared" si="2"/>
        <v>6.3963948512655768E-3</v>
      </c>
      <c r="J180" s="73">
        <f>H180/'סכום נכסי הקרן'!$C$41</f>
        <v>3.7086738157745496E-5</v>
      </c>
    </row>
    <row r="181" spans="1:10">
      <c r="A181" s="69" t="s">
        <v>2410</v>
      </c>
      <c r="B181" s="54" t="s">
        <v>2412</v>
      </c>
      <c r="C181" s="70" t="s">
        <v>1563</v>
      </c>
      <c r="D181" s="70" t="s">
        <v>132</v>
      </c>
      <c r="E181" s="77">
        <v>45216</v>
      </c>
      <c r="F181" s="72">
        <v>291643.14187500003</v>
      </c>
      <c r="G181" s="78">
        <v>9.2021099999999993</v>
      </c>
      <c r="H181" s="72">
        <v>26.837321280000001</v>
      </c>
      <c r="I181" s="73">
        <f t="shared" si="2"/>
        <v>2.3531187953818996E-3</v>
      </c>
      <c r="J181" s="73">
        <f>H181/'סכום נכסי הקרן'!$C$41</f>
        <v>1.3643544941746529E-5</v>
      </c>
    </row>
    <row r="182" spans="1:10">
      <c r="A182" s="69" t="s">
        <v>2413</v>
      </c>
      <c r="B182" s="54" t="s">
        <v>2414</v>
      </c>
      <c r="C182" s="70" t="s">
        <v>1563</v>
      </c>
      <c r="D182" s="70" t="s">
        <v>132</v>
      </c>
      <c r="E182" s="77">
        <v>45216</v>
      </c>
      <c r="F182" s="72">
        <v>496407.4200000001</v>
      </c>
      <c r="G182" s="78">
        <v>9.3723559999999999</v>
      </c>
      <c r="H182" s="72">
        <v>46.525068378999997</v>
      </c>
      <c r="I182" s="73">
        <f t="shared" si="2"/>
        <v>4.0793569416572176E-3</v>
      </c>
      <c r="J182" s="73">
        <f>H182/'סכום נכסי הקרן'!$C$41</f>
        <v>2.3652392678242617E-5</v>
      </c>
    </row>
    <row r="183" spans="1:10">
      <c r="A183" s="69" t="s">
        <v>2415</v>
      </c>
      <c r="B183" s="54" t="s">
        <v>2416</v>
      </c>
      <c r="C183" s="70" t="s">
        <v>1563</v>
      </c>
      <c r="D183" s="70" t="s">
        <v>132</v>
      </c>
      <c r="E183" s="77">
        <v>45218</v>
      </c>
      <c r="F183" s="72">
        <v>684281.08155600016</v>
      </c>
      <c r="G183" s="78">
        <v>9.4367190000000001</v>
      </c>
      <c r="H183" s="72">
        <v>64.573683797000001</v>
      </c>
      <c r="I183" s="73">
        <f t="shared" si="2"/>
        <v>5.6618746500235028E-3</v>
      </c>
      <c r="J183" s="73">
        <f>H183/'סכום נכסי הקרן'!$C$41</f>
        <v>3.2827939411190712E-5</v>
      </c>
    </row>
    <row r="184" spans="1:10">
      <c r="A184" s="69" t="s">
        <v>2417</v>
      </c>
      <c r="B184" s="54" t="s">
        <v>2418</v>
      </c>
      <c r="C184" s="70" t="s">
        <v>1563</v>
      </c>
      <c r="D184" s="70" t="s">
        <v>132</v>
      </c>
      <c r="E184" s="77">
        <v>45218</v>
      </c>
      <c r="F184" s="72">
        <v>496655.62371000001</v>
      </c>
      <c r="G184" s="78">
        <v>9.4367190000000001</v>
      </c>
      <c r="H184" s="72">
        <v>46.867996304000002</v>
      </c>
      <c r="I184" s="73">
        <f t="shared" si="2"/>
        <v>4.1094251491865658E-3</v>
      </c>
      <c r="J184" s="73">
        <f>H184/'סכום נכסי הקרן'!$C$41</f>
        <v>2.3826730217660314E-5</v>
      </c>
    </row>
    <row r="185" spans="1:10">
      <c r="A185" s="69" t="s">
        <v>2419</v>
      </c>
      <c r="B185" s="54" t="s">
        <v>2420</v>
      </c>
      <c r="C185" s="70" t="s">
        <v>1563</v>
      </c>
      <c r="D185" s="70" t="s">
        <v>132</v>
      </c>
      <c r="E185" s="77">
        <v>45223</v>
      </c>
      <c r="F185" s="72">
        <v>195198.19754999998</v>
      </c>
      <c r="G185" s="78">
        <v>9.7182099999999991</v>
      </c>
      <c r="H185" s="72">
        <v>18.969770196999999</v>
      </c>
      <c r="I185" s="73">
        <f t="shared" si="2"/>
        <v>1.6632853304886952E-3</v>
      </c>
      <c r="J185" s="73">
        <f>H185/'סכום נכסי הקרן'!$C$41</f>
        <v>9.6438429721467852E-6</v>
      </c>
    </row>
    <row r="186" spans="1:10">
      <c r="A186" s="69" t="s">
        <v>2419</v>
      </c>
      <c r="B186" s="54" t="s">
        <v>2421</v>
      </c>
      <c r="C186" s="70" t="s">
        <v>1563</v>
      </c>
      <c r="D186" s="70" t="s">
        <v>132</v>
      </c>
      <c r="E186" s="77">
        <v>45223</v>
      </c>
      <c r="F186" s="72">
        <v>221083.317954</v>
      </c>
      <c r="G186" s="78">
        <v>9.7182099999999991</v>
      </c>
      <c r="H186" s="72">
        <v>21.485340483000002</v>
      </c>
      <c r="I186" s="73">
        <f t="shared" si="2"/>
        <v>1.8838526389518605E-3</v>
      </c>
      <c r="J186" s="73">
        <f>H186/'סכום נכסי הקרן'!$C$41</f>
        <v>1.0922707427100436E-5</v>
      </c>
    </row>
    <row r="187" spans="1:10">
      <c r="A187" s="69" t="s">
        <v>2422</v>
      </c>
      <c r="B187" s="54" t="s">
        <v>2423</v>
      </c>
      <c r="C187" s="70" t="s">
        <v>1563</v>
      </c>
      <c r="D187" s="70" t="s">
        <v>132</v>
      </c>
      <c r="E187" s="77">
        <v>45222</v>
      </c>
      <c r="F187" s="72">
        <v>332592.97139999998</v>
      </c>
      <c r="G187" s="78">
        <v>9.9809699999999992</v>
      </c>
      <c r="H187" s="72">
        <v>33.196005193999994</v>
      </c>
      <c r="I187" s="73">
        <f t="shared" si="2"/>
        <v>2.9106535238227972E-3</v>
      </c>
      <c r="J187" s="73">
        <f>H187/'סכום נכסי הקרן'!$C$41</f>
        <v>1.6876169719975499E-5</v>
      </c>
    </row>
    <row r="188" spans="1:10">
      <c r="A188" s="69" t="s">
        <v>2126</v>
      </c>
      <c r="B188" s="54" t="s">
        <v>2424</v>
      </c>
      <c r="C188" s="70" t="s">
        <v>1563</v>
      </c>
      <c r="D188" s="70" t="s">
        <v>132</v>
      </c>
      <c r="E188" s="77">
        <v>45223</v>
      </c>
      <c r="F188" s="72">
        <v>489541.67125000001</v>
      </c>
      <c r="G188" s="78">
        <v>9.8853930000000005</v>
      </c>
      <c r="H188" s="72">
        <v>48.393119863999999</v>
      </c>
      <c r="I188" s="73">
        <f t="shared" si="2"/>
        <v>4.243149259609994E-3</v>
      </c>
      <c r="J188" s="73">
        <f>H188/'סכום נכסי הקרן'!$C$41</f>
        <v>2.460207182554587E-5</v>
      </c>
    </row>
    <row r="189" spans="1:10">
      <c r="A189" s="69" t="s">
        <v>2425</v>
      </c>
      <c r="B189" s="54" t="s">
        <v>2426</v>
      </c>
      <c r="C189" s="70" t="s">
        <v>1563</v>
      </c>
      <c r="D189" s="70" t="s">
        <v>132</v>
      </c>
      <c r="E189" s="77">
        <v>45229</v>
      </c>
      <c r="F189" s="72">
        <v>554459.50994999998</v>
      </c>
      <c r="G189" s="78">
        <v>10.003356999999999</v>
      </c>
      <c r="H189" s="72">
        <v>55.464566274000006</v>
      </c>
      <c r="I189" s="73">
        <f t="shared" si="2"/>
        <v>4.8631796003544515E-3</v>
      </c>
      <c r="J189" s="73">
        <f>H189/'סכום נכסי הקרן'!$C$41</f>
        <v>2.8197050470820978E-5</v>
      </c>
    </row>
    <row r="190" spans="1:10">
      <c r="A190" s="69" t="s">
        <v>2425</v>
      </c>
      <c r="B190" s="54" t="s">
        <v>2427</v>
      </c>
      <c r="C190" s="70" t="s">
        <v>1563</v>
      </c>
      <c r="D190" s="70" t="s">
        <v>132</v>
      </c>
      <c r="E190" s="77">
        <v>45229</v>
      </c>
      <c r="F190" s="72">
        <v>2010500</v>
      </c>
      <c r="G190" s="78">
        <v>10.003356999999999</v>
      </c>
      <c r="H190" s="72">
        <v>201.11750000000001</v>
      </c>
      <c r="I190" s="73">
        <f t="shared" si="2"/>
        <v>1.763415075568299E-2</v>
      </c>
      <c r="J190" s="73">
        <f>H190/'סכום נכסי הקרן'!$C$41</f>
        <v>1.022440213459973E-4</v>
      </c>
    </row>
    <row r="191" spans="1:10">
      <c r="A191" s="69" t="s">
        <v>2428</v>
      </c>
      <c r="B191" s="54" t="s">
        <v>2429</v>
      </c>
      <c r="C191" s="70" t="s">
        <v>1563</v>
      </c>
      <c r="D191" s="70" t="s">
        <v>132</v>
      </c>
      <c r="E191" s="77">
        <v>45222</v>
      </c>
      <c r="F191" s="72">
        <v>388797.32261999999</v>
      </c>
      <c r="G191" s="78">
        <v>10.041998</v>
      </c>
      <c r="H191" s="72">
        <v>39.043018147000005</v>
      </c>
      <c r="I191" s="73">
        <f t="shared" si="2"/>
        <v>3.4233245140828858E-3</v>
      </c>
      <c r="J191" s="73">
        <f>H191/'סכום נכסי הקרן'!$C$41</f>
        <v>1.9848671452429688E-5</v>
      </c>
    </row>
    <row r="192" spans="1:10">
      <c r="A192" s="69" t="s">
        <v>2430</v>
      </c>
      <c r="B192" s="54" t="s">
        <v>2431</v>
      </c>
      <c r="C192" s="70" t="s">
        <v>1563</v>
      </c>
      <c r="D192" s="70" t="s">
        <v>132</v>
      </c>
      <c r="E192" s="77">
        <v>45224</v>
      </c>
      <c r="F192" s="72">
        <v>392714.44369999995</v>
      </c>
      <c r="G192" s="78">
        <v>10.130515000000001</v>
      </c>
      <c r="H192" s="72">
        <v>39.783996081999994</v>
      </c>
      <c r="I192" s="73">
        <f t="shared" si="2"/>
        <v>3.4882940796971385E-3</v>
      </c>
      <c r="J192" s="73">
        <f>H192/'סכום נכסי הקרן'!$C$41</f>
        <v>2.022536947126471E-5</v>
      </c>
    </row>
    <row r="193" spans="1:10">
      <c r="A193" s="69" t="s">
        <v>2432</v>
      </c>
      <c r="B193" s="54" t="s">
        <v>2433</v>
      </c>
      <c r="C193" s="70" t="s">
        <v>1563</v>
      </c>
      <c r="D193" s="70" t="s">
        <v>132</v>
      </c>
      <c r="E193" s="77">
        <v>45224</v>
      </c>
      <c r="F193" s="72">
        <v>343633.66047499998</v>
      </c>
      <c r="G193" s="78">
        <v>10.132744000000001</v>
      </c>
      <c r="H193" s="72">
        <v>34.819518809999998</v>
      </c>
      <c r="I193" s="73">
        <f t="shared" si="2"/>
        <v>3.0530045567187317E-3</v>
      </c>
      <c r="J193" s="73">
        <f>H193/'סכום נכסי הקרן'!$C$41</f>
        <v>1.7701530818884452E-5</v>
      </c>
    </row>
    <row r="194" spans="1:10">
      <c r="A194" s="69" t="s">
        <v>2434</v>
      </c>
      <c r="B194" s="54" t="s">
        <v>2435</v>
      </c>
      <c r="C194" s="70" t="s">
        <v>1563</v>
      </c>
      <c r="D194" s="70" t="s">
        <v>132</v>
      </c>
      <c r="E194" s="77">
        <v>45224</v>
      </c>
      <c r="F194" s="72">
        <v>111277.99665000002</v>
      </c>
      <c r="G194" s="78">
        <v>10.195105</v>
      </c>
      <c r="H194" s="72">
        <v>11.344908964999998</v>
      </c>
      <c r="I194" s="73">
        <f t="shared" si="2"/>
        <v>9.9473111488711545E-4</v>
      </c>
      <c r="J194" s="73">
        <f>H194/'סכום נכסי הקרן'!$C$41</f>
        <v>5.7675195564078502E-6</v>
      </c>
    </row>
    <row r="195" spans="1:10">
      <c r="A195" s="69" t="s">
        <v>2436</v>
      </c>
      <c r="B195" s="54" t="s">
        <v>2437</v>
      </c>
      <c r="C195" s="70" t="s">
        <v>1563</v>
      </c>
      <c r="D195" s="70" t="s">
        <v>132</v>
      </c>
      <c r="E195" s="77">
        <v>45225</v>
      </c>
      <c r="F195" s="72">
        <v>55991250</v>
      </c>
      <c r="G195" s="78">
        <v>10.524774000000001</v>
      </c>
      <c r="H195" s="72">
        <v>5892.9523300000001</v>
      </c>
      <c r="I195" s="73">
        <f t="shared" si="2"/>
        <v>0.51669899329135116</v>
      </c>
      <c r="J195" s="73">
        <f>H195/'סכום נכסי הקרן'!$C$41</f>
        <v>2.9958563716208906E-3</v>
      </c>
    </row>
    <row r="196" spans="1:10">
      <c r="A196" s="69" t="s">
        <v>2438</v>
      </c>
      <c r="B196" s="54" t="s">
        <v>2439</v>
      </c>
      <c r="C196" s="70" t="s">
        <v>1563</v>
      </c>
      <c r="D196" s="70" t="s">
        <v>132</v>
      </c>
      <c r="E196" s="77">
        <v>45278</v>
      </c>
      <c r="F196" s="72">
        <v>217620</v>
      </c>
      <c r="G196" s="78">
        <v>-0.83404100000000003</v>
      </c>
      <c r="H196" s="72">
        <v>-1.81504</v>
      </c>
      <c r="I196" s="73">
        <f t="shared" si="2"/>
        <v>-1.5914422657200319E-4</v>
      </c>
      <c r="J196" s="73">
        <f>H196/'סכום נכסי הקרן'!$C$41</f>
        <v>-9.2272919315245523E-7</v>
      </c>
    </row>
    <row r="197" spans="1:10">
      <c r="A197" s="69" t="s">
        <v>2440</v>
      </c>
      <c r="B197" s="54" t="s">
        <v>2441</v>
      </c>
      <c r="C197" s="70" t="s">
        <v>1563</v>
      </c>
      <c r="D197" s="70" t="s">
        <v>132</v>
      </c>
      <c r="E197" s="77">
        <v>45260</v>
      </c>
      <c r="F197" s="72">
        <v>2931704.1</v>
      </c>
      <c r="G197" s="78">
        <v>-1.2889619999999999</v>
      </c>
      <c r="H197" s="72">
        <v>-37.788550000000001</v>
      </c>
      <c r="I197" s="73">
        <f t="shared" si="2"/>
        <v>-3.3133316968372438E-3</v>
      </c>
      <c r="J197" s="73">
        <f>H197/'סכום נכסי הקרן'!$C$41</f>
        <v>-1.9210925517840495E-5</v>
      </c>
    </row>
    <row r="198" spans="1:10">
      <c r="A198" s="69" t="s">
        <v>2442</v>
      </c>
      <c r="B198" s="54" t="s">
        <v>2443</v>
      </c>
      <c r="C198" s="70" t="s">
        <v>1563</v>
      </c>
      <c r="D198" s="70" t="s">
        <v>132</v>
      </c>
      <c r="E198" s="77">
        <v>45278</v>
      </c>
      <c r="F198" s="72">
        <v>9067500</v>
      </c>
      <c r="G198" s="78">
        <v>-0.88925600000000005</v>
      </c>
      <c r="H198" s="72">
        <v>-80.633330000000001</v>
      </c>
      <c r="I198" s="73">
        <f t="shared" si="2"/>
        <v>-7.0699978726502461E-3</v>
      </c>
      <c r="J198" s="73">
        <f>H198/'סכום נכסי הקרן'!$C$41</f>
        <v>-4.0992334897355246E-5</v>
      </c>
    </row>
    <row r="199" spans="1:10">
      <c r="A199" s="69" t="s">
        <v>2444</v>
      </c>
      <c r="B199" s="54" t="s">
        <v>2445</v>
      </c>
      <c r="C199" s="70" t="s">
        <v>1563</v>
      </c>
      <c r="D199" s="70" t="s">
        <v>132</v>
      </c>
      <c r="E199" s="77">
        <v>45266</v>
      </c>
      <c r="F199" s="72">
        <v>126945</v>
      </c>
      <c r="G199" s="78">
        <v>-1.878979</v>
      </c>
      <c r="H199" s="72">
        <v>-2.3852699999999998</v>
      </c>
      <c r="I199" s="73">
        <f t="shared" si="2"/>
        <v>-2.0914247031217053E-4</v>
      </c>
      <c r="J199" s="73">
        <f>H199/'סכום נכסי הקרן'!$C$41</f>
        <v>-1.2126224560068961E-6</v>
      </c>
    </row>
    <row r="200" spans="1:10">
      <c r="A200" s="117" t="s">
        <v>3180</v>
      </c>
      <c r="B200" s="116" t="s">
        <v>3180</v>
      </c>
      <c r="C200" s="116" t="s">
        <v>3180</v>
      </c>
      <c r="D200" s="116" t="s">
        <v>3180</v>
      </c>
      <c r="E200" s="116" t="s">
        <v>3180</v>
      </c>
      <c r="F200" s="116" t="s">
        <v>3180</v>
      </c>
      <c r="G200" s="116" t="s">
        <v>3180</v>
      </c>
      <c r="H200" s="116" t="s">
        <v>3180</v>
      </c>
      <c r="I200" s="116" t="s">
        <v>3180</v>
      </c>
      <c r="J200" s="116" t="s">
        <v>3180</v>
      </c>
    </row>
    <row r="201" spans="1:10">
      <c r="A201" s="68" t="s">
        <v>181</v>
      </c>
      <c r="B201" s="115" t="s">
        <v>3180</v>
      </c>
      <c r="C201" s="115" t="s">
        <v>3180</v>
      </c>
      <c r="D201" s="115" t="s">
        <v>3180</v>
      </c>
      <c r="E201" s="115" t="s">
        <v>3180</v>
      </c>
      <c r="F201" s="115" t="s">
        <v>3180</v>
      </c>
      <c r="G201" s="115" t="s">
        <v>3180</v>
      </c>
      <c r="H201" s="66">
        <v>-675.92628133400001</v>
      </c>
      <c r="I201" s="67">
        <f t="shared" si="2"/>
        <v>-5.9265782166007176E-2</v>
      </c>
      <c r="J201" s="67">
        <f>H201/'סכום נכסי הקרן'!$C$41</f>
        <v>-3.4362708932357484E-4</v>
      </c>
    </row>
    <row r="202" spans="1:10">
      <c r="A202" s="69" t="s">
        <v>2446</v>
      </c>
      <c r="B202" s="54" t="s">
        <v>2447</v>
      </c>
      <c r="C202" s="70" t="s">
        <v>1563</v>
      </c>
      <c r="D202" s="70" t="s">
        <v>134</v>
      </c>
      <c r="E202" s="77">
        <v>45259</v>
      </c>
      <c r="F202" s="72">
        <v>85.849553</v>
      </c>
      <c r="G202" s="78">
        <v>0.51429800000000003</v>
      </c>
      <c r="H202" s="72">
        <v>4.4152299999999993E-4</v>
      </c>
      <c r="I202" s="73">
        <f t="shared" ref="I202:I265" si="3">IFERROR(H202/$H$9,0)</f>
        <v>3.8713106239394478E-8</v>
      </c>
      <c r="J202" s="73">
        <f>H202/'סכום נכסי הקרן'!$C$41</f>
        <v>2.2446125790519847E-10</v>
      </c>
    </row>
    <row r="203" spans="1:10">
      <c r="A203" s="69" t="s">
        <v>2448</v>
      </c>
      <c r="B203" s="54" t="s">
        <v>2449</v>
      </c>
      <c r="C203" s="70" t="s">
        <v>1563</v>
      </c>
      <c r="D203" s="70" t="s">
        <v>134</v>
      </c>
      <c r="E203" s="77">
        <v>45259</v>
      </c>
      <c r="F203" s="72">
        <v>8.4968090000000007</v>
      </c>
      <c r="G203" s="78">
        <v>0.51928099999999999</v>
      </c>
      <c r="H203" s="72">
        <v>4.4122000000000002E-5</v>
      </c>
      <c r="I203" s="73">
        <f t="shared" si="3"/>
        <v>3.8686538945752845E-9</v>
      </c>
      <c r="J203" s="73">
        <f>H203/'סכום נכסי הקרן'!$C$41</f>
        <v>2.2430721890576865E-11</v>
      </c>
    </row>
    <row r="204" spans="1:10">
      <c r="A204" s="69" t="s">
        <v>2450</v>
      </c>
      <c r="B204" s="54" t="s">
        <v>2451</v>
      </c>
      <c r="C204" s="70" t="s">
        <v>1563</v>
      </c>
      <c r="D204" s="70" t="s">
        <v>134</v>
      </c>
      <c r="E204" s="77">
        <v>45117</v>
      </c>
      <c r="F204" s="72">
        <v>43.520244000000005</v>
      </c>
      <c r="G204" s="78">
        <v>2.2453000000000001E-2</v>
      </c>
      <c r="H204" s="72">
        <v>9.7710000000000001E-6</v>
      </c>
      <c r="I204" s="73">
        <f t="shared" si="3"/>
        <v>8.5672945931497004E-10</v>
      </c>
      <c r="J204" s="73">
        <f>H204/'סכום נכסי הקרן'!$C$41</f>
        <v>4.9673764469613013E-12</v>
      </c>
    </row>
    <row r="205" spans="1:10">
      <c r="A205" s="69" t="s">
        <v>2452</v>
      </c>
      <c r="B205" s="54" t="s">
        <v>2453</v>
      </c>
      <c r="C205" s="70" t="s">
        <v>1563</v>
      </c>
      <c r="D205" s="70" t="s">
        <v>134</v>
      </c>
      <c r="E205" s="77">
        <v>45181</v>
      </c>
      <c r="F205" s="72">
        <v>8.3094560000000008</v>
      </c>
      <c r="G205" s="78">
        <v>-2.5265520000000001</v>
      </c>
      <c r="H205" s="72">
        <v>-2.0994299999999998E-4</v>
      </c>
      <c r="I205" s="73">
        <f t="shared" si="3"/>
        <v>-1.8407977983518855E-8</v>
      </c>
      <c r="J205" s="73">
        <f>H205/'סכום נכסי הקרן'!$C$41</f>
        <v>-1.0673072494160233E-10</v>
      </c>
    </row>
    <row r="206" spans="1:10">
      <c r="A206" s="69" t="s">
        <v>2454</v>
      </c>
      <c r="B206" s="54" t="s">
        <v>2455</v>
      </c>
      <c r="C206" s="70" t="s">
        <v>1563</v>
      </c>
      <c r="D206" s="70" t="s">
        <v>134</v>
      </c>
      <c r="E206" s="77">
        <v>45099</v>
      </c>
      <c r="F206" s="72">
        <v>129.92561699999999</v>
      </c>
      <c r="G206" s="78">
        <v>0.38185999999999998</v>
      </c>
      <c r="H206" s="72">
        <v>4.9613399999999996E-4</v>
      </c>
      <c r="I206" s="73">
        <f t="shared" si="3"/>
        <v>4.3501444434323333E-8</v>
      </c>
      <c r="J206" s="73">
        <f>H206/'סכום נכסי הקרן'!$C$41</f>
        <v>2.5222437274963651E-10</v>
      </c>
    </row>
    <row r="207" spans="1:10">
      <c r="A207" s="69" t="s">
        <v>2456</v>
      </c>
      <c r="B207" s="54" t="s">
        <v>2457</v>
      </c>
      <c r="C207" s="70" t="s">
        <v>1563</v>
      </c>
      <c r="D207" s="70" t="s">
        <v>136</v>
      </c>
      <c r="E207" s="77">
        <v>45166</v>
      </c>
      <c r="F207" s="72">
        <v>68264.293707000004</v>
      </c>
      <c r="G207" s="78">
        <v>5.5743410000000004</v>
      </c>
      <c r="H207" s="72">
        <v>3.8052845460000007</v>
      </c>
      <c r="I207" s="73">
        <f t="shared" si="3"/>
        <v>3.3365053440120678E-4</v>
      </c>
      <c r="J207" s="73">
        <f>H207/'סכום נכסי הקרן'!$C$41</f>
        <v>1.9345287921181282E-6</v>
      </c>
    </row>
    <row r="208" spans="1:10">
      <c r="A208" s="69" t="s">
        <v>2458</v>
      </c>
      <c r="B208" s="54" t="s">
        <v>2459</v>
      </c>
      <c r="C208" s="70" t="s">
        <v>1563</v>
      </c>
      <c r="D208" s="70" t="s">
        <v>136</v>
      </c>
      <c r="E208" s="77">
        <v>45166</v>
      </c>
      <c r="F208" s="72">
        <v>88743.581818999999</v>
      </c>
      <c r="G208" s="78">
        <v>5.4278130000000004</v>
      </c>
      <c r="H208" s="72">
        <v>4.8168359809999997</v>
      </c>
      <c r="I208" s="73">
        <f t="shared" si="3"/>
        <v>4.2234421099283828E-4</v>
      </c>
      <c r="J208" s="73">
        <f>H208/'סכום נכסי הקרן'!$C$41</f>
        <v>2.4487808413565789E-6</v>
      </c>
    </row>
    <row r="209" spans="1:10">
      <c r="A209" s="69" t="s">
        <v>2460</v>
      </c>
      <c r="B209" s="54" t="s">
        <v>2461</v>
      </c>
      <c r="C209" s="70" t="s">
        <v>1563</v>
      </c>
      <c r="D209" s="70" t="s">
        <v>136</v>
      </c>
      <c r="E209" s="77">
        <v>45168</v>
      </c>
      <c r="F209" s="72">
        <v>275646.26932000002</v>
      </c>
      <c r="G209" s="78">
        <v>4.8519600000000001</v>
      </c>
      <c r="H209" s="72">
        <v>13.374245396000001</v>
      </c>
      <c r="I209" s="73">
        <f t="shared" si="3"/>
        <v>1.1726650319169795E-3</v>
      </c>
      <c r="J209" s="73">
        <f>H209/'סכום נכסי הקרן'!$C$41</f>
        <v>6.7991926697340121E-6</v>
      </c>
    </row>
    <row r="210" spans="1:10">
      <c r="A210" s="69" t="s">
        <v>2462</v>
      </c>
      <c r="B210" s="54" t="s">
        <v>2463</v>
      </c>
      <c r="C210" s="70" t="s">
        <v>1563</v>
      </c>
      <c r="D210" s="70" t="s">
        <v>136</v>
      </c>
      <c r="E210" s="77">
        <v>45168</v>
      </c>
      <c r="F210" s="72">
        <v>88743.581818999999</v>
      </c>
      <c r="G210" s="78">
        <v>4.2365430000000002</v>
      </c>
      <c r="H210" s="72">
        <v>3.7596601810000005</v>
      </c>
      <c r="I210" s="73">
        <f t="shared" si="3"/>
        <v>3.2965015188580007E-4</v>
      </c>
      <c r="J210" s="73">
        <f>H210/'סכום נכסי הקרן'!$C$41</f>
        <v>1.9113342986058402E-6</v>
      </c>
    </row>
    <row r="211" spans="1:10">
      <c r="A211" s="69" t="s">
        <v>2464</v>
      </c>
      <c r="B211" s="54" t="s">
        <v>2465</v>
      </c>
      <c r="C211" s="70" t="s">
        <v>1563</v>
      </c>
      <c r="D211" s="70" t="s">
        <v>136</v>
      </c>
      <c r="E211" s="77">
        <v>45133</v>
      </c>
      <c r="F211" s="72">
        <v>222777</v>
      </c>
      <c r="G211" s="78">
        <v>0.58067899999999995</v>
      </c>
      <c r="H211" s="72">
        <v>1.29362</v>
      </c>
      <c r="I211" s="73">
        <f t="shared" si="3"/>
        <v>1.1342568449074113E-4</v>
      </c>
      <c r="J211" s="73">
        <f>H211/'סכום נכסי הקרן'!$C$41</f>
        <v>6.5764993545369757E-7</v>
      </c>
    </row>
    <row r="212" spans="1:10">
      <c r="A212" s="69" t="s">
        <v>2466</v>
      </c>
      <c r="B212" s="54" t="s">
        <v>2467</v>
      </c>
      <c r="C212" s="70" t="s">
        <v>1563</v>
      </c>
      <c r="D212" s="70" t="s">
        <v>132</v>
      </c>
      <c r="E212" s="77">
        <v>45166</v>
      </c>
      <c r="F212" s="72">
        <v>319531.74756799999</v>
      </c>
      <c r="G212" s="78">
        <v>2.4334359999999999</v>
      </c>
      <c r="H212" s="72">
        <v>7.7756014759999994</v>
      </c>
      <c r="I212" s="73">
        <f t="shared" si="3"/>
        <v>6.8177124638032572E-4</v>
      </c>
      <c r="J212" s="73">
        <f>H212/'סכום נכסי הקרן'!$C$41</f>
        <v>3.9529566710510618E-6</v>
      </c>
    </row>
    <row r="213" spans="1:10">
      <c r="A213" s="69" t="s">
        <v>2468</v>
      </c>
      <c r="B213" s="54" t="s">
        <v>2469</v>
      </c>
      <c r="C213" s="70" t="s">
        <v>1563</v>
      </c>
      <c r="D213" s="70" t="s">
        <v>132</v>
      </c>
      <c r="E213" s="77">
        <v>45167</v>
      </c>
      <c r="F213" s="72">
        <v>226467.181847</v>
      </c>
      <c r="G213" s="78">
        <v>2.709524</v>
      </c>
      <c r="H213" s="72">
        <v>6.1361828510000018</v>
      </c>
      <c r="I213" s="73">
        <f t="shared" si="3"/>
        <v>5.3802564898117113E-4</v>
      </c>
      <c r="J213" s="73">
        <f>H213/'סכום נכסי הקרן'!$C$41</f>
        <v>3.119509791045467E-6</v>
      </c>
    </row>
    <row r="214" spans="1:10">
      <c r="A214" s="69" t="s">
        <v>2470</v>
      </c>
      <c r="B214" s="54" t="s">
        <v>2471</v>
      </c>
      <c r="C214" s="70" t="s">
        <v>1563</v>
      </c>
      <c r="D214" s="70" t="s">
        <v>134</v>
      </c>
      <c r="E214" s="77">
        <v>45236</v>
      </c>
      <c r="F214" s="72">
        <v>376151.06781400001</v>
      </c>
      <c r="G214" s="78">
        <v>2.554541</v>
      </c>
      <c r="H214" s="72">
        <v>9.6089317609999991</v>
      </c>
      <c r="I214" s="73">
        <f t="shared" si="3"/>
        <v>8.425191804519468E-4</v>
      </c>
      <c r="J214" s="73">
        <f>H214/'סכום נכסי הקרן'!$C$41</f>
        <v>4.8849842708064454E-6</v>
      </c>
    </row>
    <row r="215" spans="1:10">
      <c r="A215" s="69" t="s">
        <v>2472</v>
      </c>
      <c r="B215" s="54" t="s">
        <v>2473</v>
      </c>
      <c r="C215" s="70" t="s">
        <v>1563</v>
      </c>
      <c r="D215" s="70" t="s">
        <v>134</v>
      </c>
      <c r="E215" s="77">
        <v>45145</v>
      </c>
      <c r="F215" s="72">
        <v>782262</v>
      </c>
      <c r="G215" s="78">
        <v>-0.16064700000000001</v>
      </c>
      <c r="H215" s="72">
        <v>-1.25668</v>
      </c>
      <c r="I215" s="73">
        <f t="shared" si="3"/>
        <v>-1.1018675436822603E-4</v>
      </c>
      <c r="J215" s="73">
        <f>H215/'סכום נכסי הקרן'!$C$41</f>
        <v>-6.3887039539119116E-7</v>
      </c>
    </row>
    <row r="216" spans="1:10">
      <c r="A216" s="69" t="s">
        <v>2474</v>
      </c>
      <c r="B216" s="54" t="s">
        <v>2475</v>
      </c>
      <c r="C216" s="70" t="s">
        <v>1563</v>
      </c>
      <c r="D216" s="70" t="s">
        <v>132</v>
      </c>
      <c r="E216" s="77">
        <v>45127</v>
      </c>
      <c r="F216" s="72">
        <v>190211.18893999996</v>
      </c>
      <c r="G216" s="78">
        <v>-4.0532329999999996</v>
      </c>
      <c r="H216" s="72">
        <v>-7.7097025100000005</v>
      </c>
      <c r="I216" s="73">
        <f t="shared" si="3"/>
        <v>-6.7599316987734803E-4</v>
      </c>
      <c r="J216" s="73">
        <f>H216/'סכום נכסי הקרן'!$C$41</f>
        <v>-3.9194549852883461E-6</v>
      </c>
    </row>
    <row r="217" spans="1:10">
      <c r="A217" s="69" t="s">
        <v>2476</v>
      </c>
      <c r="B217" s="54" t="s">
        <v>2477</v>
      </c>
      <c r="C217" s="70" t="s">
        <v>1563</v>
      </c>
      <c r="D217" s="70" t="s">
        <v>132</v>
      </c>
      <c r="E217" s="77">
        <v>45127</v>
      </c>
      <c r="F217" s="72">
        <v>494966.28307200002</v>
      </c>
      <c r="G217" s="78">
        <v>-4.0279160000000003</v>
      </c>
      <c r="H217" s="72">
        <v>-19.936825500999998</v>
      </c>
      <c r="I217" s="73">
        <f t="shared" si="3"/>
        <v>-1.7480775490664859E-3</v>
      </c>
      <c r="J217" s="73">
        <f>H217/'סכום נכסי הקרן'!$C$41</f>
        <v>-1.0135474098950449E-5</v>
      </c>
    </row>
    <row r="218" spans="1:10">
      <c r="A218" s="69" t="s">
        <v>2478</v>
      </c>
      <c r="B218" s="54" t="s">
        <v>2479</v>
      </c>
      <c r="C218" s="70" t="s">
        <v>1563</v>
      </c>
      <c r="D218" s="70" t="s">
        <v>132</v>
      </c>
      <c r="E218" s="77">
        <v>45127</v>
      </c>
      <c r="F218" s="72">
        <v>431758.18575</v>
      </c>
      <c r="G218" s="78">
        <v>-4.0217799999999997</v>
      </c>
      <c r="H218" s="72">
        <v>-17.364365528</v>
      </c>
      <c r="I218" s="73">
        <f t="shared" si="3"/>
        <v>-1.5225221052247409E-3</v>
      </c>
      <c r="J218" s="73">
        <f>H218/'סכום נכסי הקרן'!$C$41</f>
        <v>-8.8276880913124496E-6</v>
      </c>
    </row>
    <row r="219" spans="1:10">
      <c r="A219" s="69" t="s">
        <v>2480</v>
      </c>
      <c r="B219" s="54" t="s">
        <v>2481</v>
      </c>
      <c r="C219" s="70" t="s">
        <v>1563</v>
      </c>
      <c r="D219" s="70" t="s">
        <v>132</v>
      </c>
      <c r="E219" s="77">
        <v>45168</v>
      </c>
      <c r="F219" s="72">
        <v>141420.95832000001</v>
      </c>
      <c r="G219" s="78">
        <v>1.343831</v>
      </c>
      <c r="H219" s="72">
        <v>1.9004581629999999</v>
      </c>
      <c r="I219" s="73">
        <f t="shared" si="3"/>
        <v>1.6663376260748244E-4</v>
      </c>
      <c r="J219" s="73">
        <f>H219/'סכום נכסי הקרן'!$C$41</f>
        <v>9.6615403923053335E-7</v>
      </c>
    </row>
    <row r="220" spans="1:10">
      <c r="A220" s="69" t="s">
        <v>2482</v>
      </c>
      <c r="B220" s="54" t="s">
        <v>2483</v>
      </c>
      <c r="C220" s="70" t="s">
        <v>1563</v>
      </c>
      <c r="D220" s="70" t="s">
        <v>132</v>
      </c>
      <c r="E220" s="77">
        <v>45166</v>
      </c>
      <c r="F220" s="72">
        <v>282841.91664000001</v>
      </c>
      <c r="G220" s="78">
        <v>1.404498</v>
      </c>
      <c r="H220" s="72">
        <v>3.9725079079999999</v>
      </c>
      <c r="I220" s="73">
        <f t="shared" si="3"/>
        <v>3.4831281876422909E-4</v>
      </c>
      <c r="J220" s="73">
        <f>H220/'סכום נכסי הקרן'!$C$41</f>
        <v>2.0195417273121187E-6</v>
      </c>
    </row>
    <row r="221" spans="1:10">
      <c r="A221" s="69" t="s">
        <v>2484</v>
      </c>
      <c r="B221" s="54" t="s">
        <v>2485</v>
      </c>
      <c r="C221" s="70" t="s">
        <v>1563</v>
      </c>
      <c r="D221" s="70" t="s">
        <v>132</v>
      </c>
      <c r="E221" s="77">
        <v>45166</v>
      </c>
      <c r="F221" s="72">
        <v>84852.574991999994</v>
      </c>
      <c r="G221" s="78">
        <v>1.4403109999999999</v>
      </c>
      <c r="H221" s="72">
        <v>1.222141114</v>
      </c>
      <c r="I221" s="73">
        <f t="shared" si="3"/>
        <v>1.0715835593120613E-4</v>
      </c>
      <c r="J221" s="73">
        <f>H221/'סכום נכסי הקרן'!$C$41</f>
        <v>6.2131153255006107E-7</v>
      </c>
    </row>
    <row r="222" spans="1:10">
      <c r="A222" s="69" t="s">
        <v>2486</v>
      </c>
      <c r="B222" s="54" t="s">
        <v>2487</v>
      </c>
      <c r="C222" s="70" t="s">
        <v>1563</v>
      </c>
      <c r="D222" s="70" t="s">
        <v>132</v>
      </c>
      <c r="E222" s="77">
        <v>45168</v>
      </c>
      <c r="F222" s="72">
        <v>113136.76665599999</v>
      </c>
      <c r="G222" s="78">
        <v>1.4437530000000001</v>
      </c>
      <c r="H222" s="72">
        <v>1.6334159300000002</v>
      </c>
      <c r="I222" s="73">
        <f t="shared" si="3"/>
        <v>1.4321927607669215E-4</v>
      </c>
      <c r="J222" s="73">
        <f>H222/'סכום נכסי הקרן'!$C$41</f>
        <v>8.3039523270631366E-7</v>
      </c>
    </row>
    <row r="223" spans="1:10">
      <c r="A223" s="69" t="s">
        <v>2488</v>
      </c>
      <c r="B223" s="54" t="s">
        <v>2489</v>
      </c>
      <c r="C223" s="70" t="s">
        <v>1563</v>
      </c>
      <c r="D223" s="70" t="s">
        <v>132</v>
      </c>
      <c r="E223" s="77">
        <v>45189</v>
      </c>
      <c r="F223" s="72">
        <v>106065.71874</v>
      </c>
      <c r="G223" s="78">
        <v>2.8150200000000001</v>
      </c>
      <c r="H223" s="72">
        <v>2.9857717140000002</v>
      </c>
      <c r="I223" s="73">
        <f t="shared" si="3"/>
        <v>2.6179496327634338E-4</v>
      </c>
      <c r="J223" s="73">
        <f>H223/'סכום נכסי הקרן'!$C$41</f>
        <v>1.5179052387807671E-6</v>
      </c>
    </row>
    <row r="224" spans="1:10">
      <c r="A224" s="69" t="s">
        <v>2490</v>
      </c>
      <c r="B224" s="54" t="s">
        <v>2491</v>
      </c>
      <c r="C224" s="70" t="s">
        <v>1563</v>
      </c>
      <c r="D224" s="70" t="s">
        <v>132</v>
      </c>
      <c r="E224" s="77">
        <v>45189</v>
      </c>
      <c r="F224" s="72">
        <v>106065.71874</v>
      </c>
      <c r="G224" s="78">
        <v>2.851823</v>
      </c>
      <c r="H224" s="72">
        <v>3.0248070710000001</v>
      </c>
      <c r="I224" s="73">
        <f t="shared" si="3"/>
        <v>2.6521761605464419E-4</v>
      </c>
      <c r="J224" s="73">
        <f>H224/'סכום נכסי הקרן'!$C$41</f>
        <v>1.5377500154628391E-6</v>
      </c>
    </row>
    <row r="225" spans="1:10">
      <c r="A225" s="69" t="s">
        <v>2492</v>
      </c>
      <c r="B225" s="54" t="s">
        <v>2493</v>
      </c>
      <c r="C225" s="70" t="s">
        <v>1563</v>
      </c>
      <c r="D225" s="70" t="s">
        <v>132</v>
      </c>
      <c r="E225" s="77">
        <v>45195</v>
      </c>
      <c r="F225" s="72">
        <v>106065.71874</v>
      </c>
      <c r="G225" s="78">
        <v>3.4983240000000002</v>
      </c>
      <c r="H225" s="72">
        <v>3.7105220520000004</v>
      </c>
      <c r="I225" s="73">
        <f t="shared" si="3"/>
        <v>3.2534167960149762E-4</v>
      </c>
      <c r="J225" s="73">
        <f>H225/'סכום נכסי הקרן'!$C$41</f>
        <v>1.8863534793813651E-6</v>
      </c>
    </row>
    <row r="226" spans="1:10">
      <c r="A226" s="69" t="s">
        <v>2494</v>
      </c>
      <c r="B226" s="54" t="s">
        <v>2495</v>
      </c>
      <c r="C226" s="70" t="s">
        <v>1563</v>
      </c>
      <c r="D226" s="70" t="s">
        <v>132</v>
      </c>
      <c r="E226" s="77">
        <v>45196</v>
      </c>
      <c r="F226" s="72">
        <v>106065.71874</v>
      </c>
      <c r="G226" s="78">
        <v>3.7793299999999999</v>
      </c>
      <c r="H226" s="72">
        <v>4.008573975</v>
      </c>
      <c r="I226" s="73">
        <f t="shared" si="3"/>
        <v>3.5147512170973389E-4</v>
      </c>
      <c r="J226" s="73">
        <f>H226/'סכום נכסי הקרן'!$C$41</f>
        <v>2.037876977721527E-6</v>
      </c>
    </row>
    <row r="227" spans="1:10">
      <c r="A227" s="69" t="s">
        <v>2496</v>
      </c>
      <c r="B227" s="54" t="s">
        <v>2497</v>
      </c>
      <c r="C227" s="70" t="s">
        <v>1563</v>
      </c>
      <c r="D227" s="70" t="s">
        <v>132</v>
      </c>
      <c r="E227" s="77">
        <v>45211</v>
      </c>
      <c r="F227" s="72">
        <v>159098.57811</v>
      </c>
      <c r="G227" s="78">
        <v>3.9561730000000002</v>
      </c>
      <c r="H227" s="72">
        <v>6.294215146</v>
      </c>
      <c r="I227" s="73">
        <f t="shared" si="3"/>
        <v>5.5188205289578092E-4</v>
      </c>
      <c r="J227" s="73">
        <f>H227/'סכום נכסי הקרן'!$C$41</f>
        <v>3.1998501758619884E-6</v>
      </c>
    </row>
    <row r="228" spans="1:10">
      <c r="A228" s="69" t="s">
        <v>2498</v>
      </c>
      <c r="B228" s="54" t="s">
        <v>2499</v>
      </c>
      <c r="C228" s="70" t="s">
        <v>1563</v>
      </c>
      <c r="D228" s="70" t="s">
        <v>132</v>
      </c>
      <c r="E228" s="77">
        <v>45201</v>
      </c>
      <c r="F228" s="72">
        <v>106065.71874</v>
      </c>
      <c r="G228" s="78">
        <v>4.054138</v>
      </c>
      <c r="H228" s="72">
        <v>4.3000510360000002</v>
      </c>
      <c r="I228" s="73">
        <f t="shared" si="3"/>
        <v>3.7703207441398595E-4</v>
      </c>
      <c r="J228" s="73">
        <f>H228/'סכום נכסי הקרן'!$C$41</f>
        <v>2.1860579507683904E-6</v>
      </c>
    </row>
    <row r="229" spans="1:10">
      <c r="A229" s="69" t="s">
        <v>2500</v>
      </c>
      <c r="B229" s="54" t="s">
        <v>2501</v>
      </c>
      <c r="C229" s="70" t="s">
        <v>1563</v>
      </c>
      <c r="D229" s="70" t="s">
        <v>132</v>
      </c>
      <c r="E229" s="77">
        <v>45201</v>
      </c>
      <c r="F229" s="72">
        <v>106065.71874</v>
      </c>
      <c r="G229" s="78">
        <v>4.1063049999999999</v>
      </c>
      <c r="H229" s="72">
        <v>4.3553817939999995</v>
      </c>
      <c r="I229" s="73">
        <f t="shared" si="3"/>
        <v>3.8188352159286494E-4</v>
      </c>
      <c r="J229" s="73">
        <f>H229/'סכום נכסי הקרן'!$C$41</f>
        <v>2.2141869758509524E-6</v>
      </c>
    </row>
    <row r="230" spans="1:10">
      <c r="A230" s="69" t="s">
        <v>2502</v>
      </c>
      <c r="B230" s="54" t="s">
        <v>2503</v>
      </c>
      <c r="C230" s="70" t="s">
        <v>1563</v>
      </c>
      <c r="D230" s="70" t="s">
        <v>132</v>
      </c>
      <c r="E230" s="77">
        <v>45229</v>
      </c>
      <c r="F230" s="72">
        <v>169705.14998399999</v>
      </c>
      <c r="G230" s="78">
        <v>4.6035870000000001</v>
      </c>
      <c r="H230" s="72">
        <v>7.8125234059999986</v>
      </c>
      <c r="I230" s="73">
        <f t="shared" si="3"/>
        <v>6.8500859211011427E-4</v>
      </c>
      <c r="J230" s="73">
        <f>H230/'סכום נכסי הקרן'!$C$41</f>
        <v>3.9717270246953516E-6</v>
      </c>
    </row>
    <row r="231" spans="1:10">
      <c r="A231" s="69" t="s">
        <v>2504</v>
      </c>
      <c r="B231" s="54" t="s">
        <v>2505</v>
      </c>
      <c r="C231" s="70" t="s">
        <v>1563</v>
      </c>
      <c r="D231" s="70" t="s">
        <v>136</v>
      </c>
      <c r="E231" s="77">
        <v>45176</v>
      </c>
      <c r="F231" s="72">
        <v>160029.24894600001</v>
      </c>
      <c r="G231" s="78">
        <v>-6.705667</v>
      </c>
      <c r="H231" s="72">
        <v>-10.731029046</v>
      </c>
      <c r="I231" s="73">
        <f t="shared" si="3"/>
        <v>-9.4090560970963241E-4</v>
      </c>
      <c r="J231" s="73">
        <f>H231/'סכום נכסי הקרן'!$C$41</f>
        <v>-5.4554355679826017E-6</v>
      </c>
    </row>
    <row r="232" spans="1:10">
      <c r="A232" s="69" t="s">
        <v>2506</v>
      </c>
      <c r="B232" s="54" t="s">
        <v>2507</v>
      </c>
      <c r="C232" s="70" t="s">
        <v>1563</v>
      </c>
      <c r="D232" s="70" t="s">
        <v>136</v>
      </c>
      <c r="E232" s="77">
        <v>45161</v>
      </c>
      <c r="F232" s="72">
        <v>913459.18618700001</v>
      </c>
      <c r="G232" s="78">
        <v>-5.8817110000000001</v>
      </c>
      <c r="H232" s="72">
        <v>-53.727028363000002</v>
      </c>
      <c r="I232" s="73">
        <f t="shared" si="3"/>
        <v>-4.7108308218230532E-3</v>
      </c>
      <c r="J232" s="73">
        <f>H232/'סכום נכסי הקרן'!$C$41</f>
        <v>-2.7313721753718966E-5</v>
      </c>
    </row>
    <row r="233" spans="1:10">
      <c r="A233" s="69" t="s">
        <v>2508</v>
      </c>
      <c r="B233" s="54" t="s">
        <v>2509</v>
      </c>
      <c r="C233" s="70" t="s">
        <v>1563</v>
      </c>
      <c r="D233" s="70" t="s">
        <v>136</v>
      </c>
      <c r="E233" s="77">
        <v>45180</v>
      </c>
      <c r="F233" s="72">
        <v>84050.027241999996</v>
      </c>
      <c r="G233" s="78">
        <v>-5.6458250000000003</v>
      </c>
      <c r="H233" s="72">
        <v>-4.7453173230000001</v>
      </c>
      <c r="I233" s="73">
        <f t="shared" si="3"/>
        <v>-4.1607339519105012E-4</v>
      </c>
      <c r="J233" s="73">
        <f>H233/'סכום נכסי הקרן'!$C$41</f>
        <v>-2.4124222191820339E-6</v>
      </c>
    </row>
    <row r="234" spans="1:10">
      <c r="A234" s="69" t="s">
        <v>2510</v>
      </c>
      <c r="B234" s="54" t="s">
        <v>2511</v>
      </c>
      <c r="C234" s="70" t="s">
        <v>1563</v>
      </c>
      <c r="D234" s="70" t="s">
        <v>136</v>
      </c>
      <c r="E234" s="77">
        <v>45267</v>
      </c>
      <c r="F234" s="72">
        <v>98721.254719000019</v>
      </c>
      <c r="G234" s="78">
        <v>-3.7832910000000002</v>
      </c>
      <c r="H234" s="72">
        <v>-3.7349120649999996</v>
      </c>
      <c r="I234" s="73">
        <f t="shared" si="3"/>
        <v>-3.2748021635824458E-4</v>
      </c>
      <c r="J234" s="73">
        <f>H234/'סכום נכסי הקרן'!$C$41</f>
        <v>-1.8987528628750992E-6</v>
      </c>
    </row>
    <row r="235" spans="1:10">
      <c r="A235" s="69" t="s">
        <v>2512</v>
      </c>
      <c r="B235" s="54" t="s">
        <v>2513</v>
      </c>
      <c r="C235" s="70" t="s">
        <v>1563</v>
      </c>
      <c r="D235" s="70" t="s">
        <v>136</v>
      </c>
      <c r="E235" s="77">
        <v>45127</v>
      </c>
      <c r="F235" s="72">
        <v>224241.09</v>
      </c>
      <c r="G235" s="78">
        <v>0.59496199999999999</v>
      </c>
      <c r="H235" s="72">
        <v>1.3341500000000002</v>
      </c>
      <c r="I235" s="73">
        <f t="shared" si="3"/>
        <v>1.1697938881844922E-4</v>
      </c>
      <c r="J235" s="73">
        <f>H235/'סכום נכסי הקרן'!$C$41</f>
        <v>6.7825455805070323E-7</v>
      </c>
    </row>
    <row r="236" spans="1:10">
      <c r="A236" s="69" t="s">
        <v>2512</v>
      </c>
      <c r="B236" s="54" t="s">
        <v>2514</v>
      </c>
      <c r="C236" s="70" t="s">
        <v>1563</v>
      </c>
      <c r="D236" s="70" t="s">
        <v>136</v>
      </c>
      <c r="E236" s="77">
        <v>45127</v>
      </c>
      <c r="F236" s="72">
        <v>277457.81424500002</v>
      </c>
      <c r="G236" s="78">
        <v>0.59496099999999996</v>
      </c>
      <c r="H236" s="72">
        <v>1.650764704</v>
      </c>
      <c r="I236" s="73">
        <f t="shared" si="3"/>
        <v>1.4474043110369015E-4</v>
      </c>
      <c r="J236" s="73">
        <f>H236/'סכום נכסי הקרן'!$C$41</f>
        <v>8.392149943838547E-7</v>
      </c>
    </row>
    <row r="237" spans="1:10">
      <c r="A237" s="69" t="s">
        <v>2515</v>
      </c>
      <c r="B237" s="54" t="s">
        <v>2516</v>
      </c>
      <c r="C237" s="70" t="s">
        <v>1563</v>
      </c>
      <c r="D237" s="70" t="s">
        <v>132</v>
      </c>
      <c r="E237" s="77">
        <v>45127</v>
      </c>
      <c r="F237" s="72">
        <v>735773.86445600004</v>
      </c>
      <c r="G237" s="78">
        <v>1.081108</v>
      </c>
      <c r="H237" s="72">
        <v>7.9545082000000003</v>
      </c>
      <c r="I237" s="73">
        <f t="shared" si="3"/>
        <v>6.9745793770366348E-4</v>
      </c>
      <c r="J237" s="73">
        <f>H237/'סכום נכסי הקרן'!$C$41</f>
        <v>4.0439091883983768E-6</v>
      </c>
    </row>
    <row r="238" spans="1:10">
      <c r="A238" s="69" t="s">
        <v>2517</v>
      </c>
      <c r="B238" s="54" t="s">
        <v>2518</v>
      </c>
      <c r="C238" s="70" t="s">
        <v>1563</v>
      </c>
      <c r="D238" s="70" t="s">
        <v>132</v>
      </c>
      <c r="E238" s="77">
        <v>45127</v>
      </c>
      <c r="F238" s="72">
        <v>305500.149271</v>
      </c>
      <c r="G238" s="78">
        <v>1.0584519999999999</v>
      </c>
      <c r="H238" s="72">
        <v>3.2335718999999998</v>
      </c>
      <c r="I238" s="73">
        <f t="shared" si="3"/>
        <v>2.8352229101863473E-4</v>
      </c>
      <c r="J238" s="73">
        <f>H238/'סכום נכסי הקרן'!$C$41</f>
        <v>1.6438817823780478E-6</v>
      </c>
    </row>
    <row r="239" spans="1:10">
      <c r="A239" s="69" t="s">
        <v>2519</v>
      </c>
      <c r="B239" s="54" t="s">
        <v>2520</v>
      </c>
      <c r="C239" s="70" t="s">
        <v>1563</v>
      </c>
      <c r="D239" s="70" t="s">
        <v>132</v>
      </c>
      <c r="E239" s="77">
        <v>45127</v>
      </c>
      <c r="F239" s="72">
        <v>229044.66380799998</v>
      </c>
      <c r="G239" s="78">
        <v>1.0237130000000001</v>
      </c>
      <c r="H239" s="72">
        <v>2.3447594619999998</v>
      </c>
      <c r="I239" s="73">
        <f t="shared" si="3"/>
        <v>2.0559047242891412E-4</v>
      </c>
      <c r="J239" s="73">
        <f>H239/'סכום נכסי הקרן'!$C$41</f>
        <v>1.1920277274924216E-6</v>
      </c>
    </row>
    <row r="240" spans="1:10">
      <c r="A240" s="69" t="s">
        <v>2521</v>
      </c>
      <c r="B240" s="54" t="s">
        <v>2522</v>
      </c>
      <c r="C240" s="70" t="s">
        <v>1563</v>
      </c>
      <c r="D240" s="70" t="s">
        <v>132</v>
      </c>
      <c r="E240" s="77">
        <v>45267</v>
      </c>
      <c r="F240" s="72">
        <v>110302.62280900002</v>
      </c>
      <c r="G240" s="78">
        <v>-2.7613349999999999</v>
      </c>
      <c r="H240" s="72">
        <v>-3.0458252359999998</v>
      </c>
      <c r="I240" s="73">
        <f t="shared" si="3"/>
        <v>-2.6706050635617342E-4</v>
      </c>
      <c r="J240" s="73">
        <f>H240/'סכום נכסי הקרן'!$C$41</f>
        <v>-1.5484352204346276E-6</v>
      </c>
    </row>
    <row r="241" spans="1:10">
      <c r="A241" s="69" t="s">
        <v>2523</v>
      </c>
      <c r="B241" s="54" t="s">
        <v>2524</v>
      </c>
      <c r="C241" s="70" t="s">
        <v>1563</v>
      </c>
      <c r="D241" s="70" t="s">
        <v>134</v>
      </c>
      <c r="E241" s="77">
        <v>45197</v>
      </c>
      <c r="F241" s="72">
        <v>46036.21</v>
      </c>
      <c r="G241" s="78">
        <v>-4.7652710000000003</v>
      </c>
      <c r="H241" s="72">
        <v>-2.1937500000000001</v>
      </c>
      <c r="I241" s="73">
        <f t="shared" si="3"/>
        <v>-1.923498363905655E-4</v>
      </c>
      <c r="J241" s="73">
        <f>H241/'סכום נכסי הקרן'!$C$41</f>
        <v>-1.1152576072583518E-6</v>
      </c>
    </row>
    <row r="242" spans="1:10">
      <c r="A242" s="69" t="s">
        <v>2525</v>
      </c>
      <c r="B242" s="54" t="s">
        <v>2526</v>
      </c>
      <c r="C242" s="70" t="s">
        <v>1563</v>
      </c>
      <c r="D242" s="70" t="s">
        <v>134</v>
      </c>
      <c r="E242" s="77">
        <v>45196</v>
      </c>
      <c r="F242" s="72">
        <v>1268485.22</v>
      </c>
      <c r="G242" s="78">
        <v>-4.7326240000000004</v>
      </c>
      <c r="H242" s="72">
        <v>-60.032629999999997</v>
      </c>
      <c r="I242" s="73">
        <f t="shared" si="3"/>
        <v>-5.2637112517813578E-3</v>
      </c>
      <c r="J242" s="73">
        <f>H242/'סכום נכסי הקרן'!$C$41</f>
        <v>-3.0519360588593019E-5</v>
      </c>
    </row>
    <row r="243" spans="1:10">
      <c r="A243" s="69" t="s">
        <v>2527</v>
      </c>
      <c r="B243" s="54" t="s">
        <v>2528</v>
      </c>
      <c r="C243" s="70" t="s">
        <v>1563</v>
      </c>
      <c r="D243" s="70" t="s">
        <v>134</v>
      </c>
      <c r="E243" s="77">
        <v>45195</v>
      </c>
      <c r="F243" s="72">
        <v>213405.67395900001</v>
      </c>
      <c r="G243" s="78">
        <v>-3.9586079999999999</v>
      </c>
      <c r="H243" s="72">
        <v>-8.4478935189999991</v>
      </c>
      <c r="I243" s="73">
        <f t="shared" si="3"/>
        <v>-7.4071837548698278E-4</v>
      </c>
      <c r="J243" s="73">
        <f>H243/'סכום נכסי הקרן'!$C$41</f>
        <v>-4.2947361879764221E-6</v>
      </c>
    </row>
    <row r="244" spans="1:10">
      <c r="A244" s="69" t="s">
        <v>2529</v>
      </c>
      <c r="B244" s="54" t="s">
        <v>2530</v>
      </c>
      <c r="C244" s="70" t="s">
        <v>1563</v>
      </c>
      <c r="D244" s="70" t="s">
        <v>134</v>
      </c>
      <c r="E244" s="77">
        <v>45195</v>
      </c>
      <c r="F244" s="72">
        <v>213455.687007</v>
      </c>
      <c r="G244" s="78">
        <v>-3.93425</v>
      </c>
      <c r="H244" s="72">
        <v>-8.3978804710000006</v>
      </c>
      <c r="I244" s="73">
        <f t="shared" si="3"/>
        <v>-7.3633318957236479E-4</v>
      </c>
      <c r="J244" s="73">
        <f>H244/'סכום נכסי הקרן'!$C$41</f>
        <v>-4.2693105778366268E-6</v>
      </c>
    </row>
    <row r="245" spans="1:10">
      <c r="A245" s="69" t="s">
        <v>2531</v>
      </c>
      <c r="B245" s="54" t="s">
        <v>2532</v>
      </c>
      <c r="C245" s="70" t="s">
        <v>1563</v>
      </c>
      <c r="D245" s="70" t="s">
        <v>134</v>
      </c>
      <c r="E245" s="77">
        <v>45232</v>
      </c>
      <c r="F245" s="72">
        <v>267144.69356799999</v>
      </c>
      <c r="G245" s="78">
        <v>-3.938898</v>
      </c>
      <c r="H245" s="72">
        <v>-10.522557151000001</v>
      </c>
      <c r="I245" s="73">
        <f t="shared" si="3"/>
        <v>-9.226266194439773E-4</v>
      </c>
      <c r="J245" s="73">
        <f>H245/'סכום נכסי הקרן'!$C$41</f>
        <v>-5.349452722718414E-6</v>
      </c>
    </row>
    <row r="246" spans="1:10">
      <c r="A246" s="69" t="s">
        <v>2533</v>
      </c>
      <c r="B246" s="54" t="s">
        <v>2534</v>
      </c>
      <c r="C246" s="70" t="s">
        <v>1563</v>
      </c>
      <c r="D246" s="70" t="s">
        <v>134</v>
      </c>
      <c r="E246" s="77">
        <v>45232</v>
      </c>
      <c r="F246" s="72">
        <v>143384.86270200001</v>
      </c>
      <c r="G246" s="78">
        <v>-3.8902739999999998</v>
      </c>
      <c r="H246" s="72">
        <v>-5.5780639629999991</v>
      </c>
      <c r="I246" s="73">
        <f t="shared" si="3"/>
        <v>-4.8908931767938882E-4</v>
      </c>
      <c r="J246" s="73">
        <f>H246/'סכום נכסי הקרן'!$C$41</f>
        <v>-2.8357735696909029E-6</v>
      </c>
    </row>
    <row r="247" spans="1:10">
      <c r="A247" s="69" t="s">
        <v>2535</v>
      </c>
      <c r="B247" s="54" t="s">
        <v>2536</v>
      </c>
      <c r="C247" s="70" t="s">
        <v>1563</v>
      </c>
      <c r="D247" s="70" t="s">
        <v>134</v>
      </c>
      <c r="E247" s="77">
        <v>45181</v>
      </c>
      <c r="F247" s="72">
        <v>1704917.96</v>
      </c>
      <c r="G247" s="78">
        <v>-2.554996</v>
      </c>
      <c r="H247" s="72">
        <v>-43.560580000000002</v>
      </c>
      <c r="I247" s="73">
        <f t="shared" si="3"/>
        <v>-3.8194281190099782E-3</v>
      </c>
      <c r="J247" s="73">
        <f>H247/'סכום נכסי הקרן'!$C$41</f>
        <v>-2.214530745143522E-5</v>
      </c>
    </row>
    <row r="248" spans="1:10">
      <c r="A248" s="69" t="s">
        <v>2535</v>
      </c>
      <c r="B248" s="54" t="s">
        <v>2537</v>
      </c>
      <c r="C248" s="70" t="s">
        <v>1563</v>
      </c>
      <c r="D248" s="70" t="s">
        <v>134</v>
      </c>
      <c r="E248" s="77">
        <v>45181</v>
      </c>
      <c r="F248" s="72">
        <v>594897.698829</v>
      </c>
      <c r="G248" s="78">
        <v>-2.554996</v>
      </c>
      <c r="H248" s="72">
        <v>-15.199611725999999</v>
      </c>
      <c r="I248" s="73">
        <f t="shared" si="3"/>
        <v>-1.3327146797475649E-3</v>
      </c>
      <c r="J248" s="73">
        <f>H248/'סכום נכסי הקרן'!$C$41</f>
        <v>-7.727171557741194E-6</v>
      </c>
    </row>
    <row r="249" spans="1:10">
      <c r="A249" s="69" t="s">
        <v>2538</v>
      </c>
      <c r="B249" s="54" t="s">
        <v>2539</v>
      </c>
      <c r="C249" s="70" t="s">
        <v>1563</v>
      </c>
      <c r="D249" s="70" t="s">
        <v>134</v>
      </c>
      <c r="E249" s="77">
        <v>45181</v>
      </c>
      <c r="F249" s="72">
        <v>216366.44637599998</v>
      </c>
      <c r="G249" s="78">
        <v>-2.5360309999999999</v>
      </c>
      <c r="H249" s="72">
        <v>-5.4871211039999999</v>
      </c>
      <c r="I249" s="73">
        <f t="shared" si="3"/>
        <v>-4.8111537167390043E-4</v>
      </c>
      <c r="J249" s="73">
        <f>H249/'סכום נכסי הקרן'!$C$41</f>
        <v>-2.7895400812234051E-6</v>
      </c>
    </row>
    <row r="250" spans="1:10">
      <c r="A250" s="69" t="s">
        <v>2540</v>
      </c>
      <c r="B250" s="54" t="s">
        <v>2541</v>
      </c>
      <c r="C250" s="70" t="s">
        <v>1563</v>
      </c>
      <c r="D250" s="70" t="s">
        <v>134</v>
      </c>
      <c r="E250" s="77">
        <v>45176</v>
      </c>
      <c r="F250" s="72">
        <v>5090076.16</v>
      </c>
      <c r="G250" s="78">
        <v>-2.5925150000000001</v>
      </c>
      <c r="H250" s="72">
        <v>-131.96098000000001</v>
      </c>
      <c r="I250" s="73">
        <f t="shared" si="3"/>
        <v>-1.1570449191083161E-2</v>
      </c>
      <c r="J250" s="73">
        <f>H250/'סכום נכסי הקרן'!$C$41</f>
        <v>-6.7086261792030641E-5</v>
      </c>
    </row>
    <row r="251" spans="1:10">
      <c r="A251" s="69" t="s">
        <v>2542</v>
      </c>
      <c r="B251" s="54" t="s">
        <v>2543</v>
      </c>
      <c r="C251" s="70" t="s">
        <v>1563</v>
      </c>
      <c r="D251" s="70" t="s">
        <v>134</v>
      </c>
      <c r="E251" s="77">
        <v>45176</v>
      </c>
      <c r="F251" s="72">
        <v>973694.02043399995</v>
      </c>
      <c r="G251" s="78">
        <v>-2.5915659999999998</v>
      </c>
      <c r="H251" s="72">
        <v>-25.233926007999994</v>
      </c>
      <c r="I251" s="73">
        <f t="shared" si="3"/>
        <v>-2.2125317557289727E-3</v>
      </c>
      <c r="J251" s="73">
        <f>H251/'סכום נכסי הקרן'!$C$41</f>
        <v>-1.2828411597226833E-5</v>
      </c>
    </row>
    <row r="252" spans="1:10">
      <c r="A252" s="69" t="s">
        <v>2544</v>
      </c>
      <c r="B252" s="54" t="s">
        <v>2545</v>
      </c>
      <c r="C252" s="70" t="s">
        <v>1563</v>
      </c>
      <c r="D252" s="70" t="s">
        <v>134</v>
      </c>
      <c r="E252" s="77">
        <v>45176</v>
      </c>
      <c r="F252" s="72">
        <v>4845755.42</v>
      </c>
      <c r="G252" s="78">
        <v>-2.5726</v>
      </c>
      <c r="H252" s="72">
        <v>-124.66188000000001</v>
      </c>
      <c r="I252" s="73">
        <f t="shared" si="3"/>
        <v>-1.0930457992998433E-2</v>
      </c>
      <c r="J252" s="73">
        <f>H252/'סכום נכסי הקרן'!$C$41</f>
        <v>-6.3375548720286177E-5</v>
      </c>
    </row>
    <row r="253" spans="1:10">
      <c r="A253" s="69" t="s">
        <v>2544</v>
      </c>
      <c r="B253" s="54" t="s">
        <v>2546</v>
      </c>
      <c r="C253" s="70" t="s">
        <v>1563</v>
      </c>
      <c r="D253" s="70" t="s">
        <v>134</v>
      </c>
      <c r="E253" s="77">
        <v>45176</v>
      </c>
      <c r="F253" s="72">
        <v>307798.30942299997</v>
      </c>
      <c r="G253" s="78">
        <v>-2.5725989999999999</v>
      </c>
      <c r="H253" s="72">
        <v>-7.9184176709999994</v>
      </c>
      <c r="I253" s="73">
        <f t="shared" si="3"/>
        <v>-6.9429348990952139E-4</v>
      </c>
      <c r="J253" s="73">
        <f>H253/'סכום נכסי הקרן'!$C$41</f>
        <v>-4.0255615020087561E-6</v>
      </c>
    </row>
    <row r="254" spans="1:10">
      <c r="A254" s="69" t="s">
        <v>2547</v>
      </c>
      <c r="B254" s="54" t="s">
        <v>2548</v>
      </c>
      <c r="C254" s="70" t="s">
        <v>1563</v>
      </c>
      <c r="D254" s="70" t="s">
        <v>134</v>
      </c>
      <c r="E254" s="77">
        <v>45183</v>
      </c>
      <c r="F254" s="72">
        <v>1545402.869681</v>
      </c>
      <c r="G254" s="78">
        <v>-2.4464760000000001</v>
      </c>
      <c r="H254" s="72">
        <v>-37.807915697999995</v>
      </c>
      <c r="I254" s="73">
        <f t="shared" si="3"/>
        <v>-3.3150296974489308E-3</v>
      </c>
      <c r="J254" s="73">
        <f>H254/'סכום נכסי הקרן'!$C$41</f>
        <v>-1.9220770642405449E-5</v>
      </c>
    </row>
    <row r="255" spans="1:10">
      <c r="A255" s="69" t="s">
        <v>2547</v>
      </c>
      <c r="B255" s="54" t="s">
        <v>2549</v>
      </c>
      <c r="C255" s="70" t="s">
        <v>1563</v>
      </c>
      <c r="D255" s="70" t="s">
        <v>134</v>
      </c>
      <c r="E255" s="77">
        <v>45183</v>
      </c>
      <c r="F255" s="72">
        <v>2966903.23</v>
      </c>
      <c r="G255" s="78">
        <v>-2.4464760000000001</v>
      </c>
      <c r="H255" s="72">
        <v>-72.584589999999992</v>
      </c>
      <c r="I255" s="73">
        <f t="shared" si="3"/>
        <v>-6.3642776118410368E-3</v>
      </c>
      <c r="J255" s="73">
        <f>H255/'סכום נכסי הקרן'!$C$41</f>
        <v>-3.6900520190189618E-5</v>
      </c>
    </row>
    <row r="256" spans="1:10">
      <c r="A256" s="69" t="s">
        <v>2550</v>
      </c>
      <c r="B256" s="54" t="s">
        <v>2551</v>
      </c>
      <c r="C256" s="70" t="s">
        <v>1563</v>
      </c>
      <c r="D256" s="70" t="s">
        <v>134</v>
      </c>
      <c r="E256" s="77">
        <v>45183</v>
      </c>
      <c r="F256" s="72">
        <v>1335279.8363079999</v>
      </c>
      <c r="G256" s="78">
        <v>-2.4417490000000002</v>
      </c>
      <c r="H256" s="72">
        <v>-32.604179084000002</v>
      </c>
      <c r="I256" s="73">
        <f t="shared" si="3"/>
        <v>-2.8587617150797025E-3</v>
      </c>
      <c r="J256" s="73">
        <f>H256/'סכום נכסי הקרן'!$C$41</f>
        <v>-1.6575297436738298E-5</v>
      </c>
    </row>
    <row r="257" spans="1:10">
      <c r="A257" s="69" t="s">
        <v>2552</v>
      </c>
      <c r="B257" s="54" t="s">
        <v>2553</v>
      </c>
      <c r="C257" s="70" t="s">
        <v>1563</v>
      </c>
      <c r="D257" s="70" t="s">
        <v>134</v>
      </c>
      <c r="E257" s="77">
        <v>45264</v>
      </c>
      <c r="F257" s="72">
        <v>3944543.85</v>
      </c>
      <c r="G257" s="78">
        <v>-1.746893</v>
      </c>
      <c r="H257" s="72">
        <v>-68.906960000000012</v>
      </c>
      <c r="I257" s="73">
        <f t="shared" si="3"/>
        <v>-6.0418199348928744E-3</v>
      </c>
      <c r="J257" s="73">
        <f>H257/'סכום נכסי הקרן'!$C$41</f>
        <v>-3.5030888356944486E-5</v>
      </c>
    </row>
    <row r="258" spans="1:10">
      <c r="A258" s="69" t="s">
        <v>2554</v>
      </c>
      <c r="B258" s="54" t="s">
        <v>2555</v>
      </c>
      <c r="C258" s="70" t="s">
        <v>1563</v>
      </c>
      <c r="D258" s="70" t="s">
        <v>134</v>
      </c>
      <c r="E258" s="77">
        <v>45274</v>
      </c>
      <c r="F258" s="72">
        <v>436253.8113</v>
      </c>
      <c r="G258" s="78">
        <v>-1.485609</v>
      </c>
      <c r="H258" s="72">
        <v>-6.4810243999999999</v>
      </c>
      <c r="I258" s="73">
        <f t="shared" si="3"/>
        <v>-5.6826164466473525E-4</v>
      </c>
      <c r="J258" s="73">
        <f>H258/'סכום נכסי הקרן'!$C$41</f>
        <v>-3.2948201777444992E-6</v>
      </c>
    </row>
    <row r="259" spans="1:10">
      <c r="A259" s="69" t="s">
        <v>2556</v>
      </c>
      <c r="B259" s="54" t="s">
        <v>2557</v>
      </c>
      <c r="C259" s="70" t="s">
        <v>1563</v>
      </c>
      <c r="D259" s="70" t="s">
        <v>134</v>
      </c>
      <c r="E259" s="77">
        <v>45161</v>
      </c>
      <c r="F259" s="72">
        <v>273046.23318099999</v>
      </c>
      <c r="G259" s="78">
        <v>-1.5385150000000001</v>
      </c>
      <c r="H259" s="72">
        <v>-4.2008579410000007</v>
      </c>
      <c r="I259" s="73">
        <f t="shared" si="3"/>
        <v>-3.6833474080973582E-4</v>
      </c>
      <c r="J259" s="73">
        <f>H259/'סכום נכסי הקרן'!$C$41</f>
        <v>-2.1356302111507269E-6</v>
      </c>
    </row>
    <row r="260" spans="1:10">
      <c r="A260" s="69" t="s">
        <v>2558</v>
      </c>
      <c r="B260" s="54" t="s">
        <v>2559</v>
      </c>
      <c r="C260" s="70" t="s">
        <v>1563</v>
      </c>
      <c r="D260" s="70" t="s">
        <v>134</v>
      </c>
      <c r="E260" s="77">
        <v>45279</v>
      </c>
      <c r="F260" s="72">
        <v>164495.414093</v>
      </c>
      <c r="G260" s="78">
        <v>-0.93020800000000003</v>
      </c>
      <c r="H260" s="72">
        <v>-1.530149287</v>
      </c>
      <c r="I260" s="73">
        <f t="shared" si="3"/>
        <v>-1.3416477037383039E-4</v>
      </c>
      <c r="J260" s="73">
        <f>H260/'סכום נכסי הקרן'!$C$41</f>
        <v>-7.7789658464624177E-7</v>
      </c>
    </row>
    <row r="261" spans="1:10">
      <c r="A261" s="69" t="s">
        <v>2560</v>
      </c>
      <c r="B261" s="54" t="s">
        <v>2561</v>
      </c>
      <c r="C261" s="70" t="s">
        <v>1563</v>
      </c>
      <c r="D261" s="70" t="s">
        <v>134</v>
      </c>
      <c r="E261" s="77">
        <v>45279</v>
      </c>
      <c r="F261" s="72">
        <v>164630.449322</v>
      </c>
      <c r="G261" s="78">
        <v>-0.84742200000000001</v>
      </c>
      <c r="H261" s="72">
        <v>-1.3951140590000002</v>
      </c>
      <c r="I261" s="73">
        <f t="shared" si="3"/>
        <v>-1.2232476854465084E-4</v>
      </c>
      <c r="J261" s="73">
        <f>H261/'סכום נכסי הקרן'!$C$41</f>
        <v>-7.0924743808220047E-7</v>
      </c>
    </row>
    <row r="262" spans="1:10">
      <c r="A262" s="69" t="s">
        <v>2562</v>
      </c>
      <c r="B262" s="54" t="s">
        <v>2563</v>
      </c>
      <c r="C262" s="70" t="s">
        <v>1563</v>
      </c>
      <c r="D262" s="70" t="s">
        <v>134</v>
      </c>
      <c r="E262" s="77">
        <v>45288</v>
      </c>
      <c r="F262" s="72">
        <v>111078.978642</v>
      </c>
      <c r="G262" s="78">
        <v>0.37514199999999998</v>
      </c>
      <c r="H262" s="72">
        <v>0.41670391400000001</v>
      </c>
      <c r="I262" s="73">
        <f t="shared" si="3"/>
        <v>3.6536948002829982E-5</v>
      </c>
      <c r="J262" s="73">
        <f>H262/'סכום נכסי הקרן'!$C$41</f>
        <v>2.118437424787829E-7</v>
      </c>
    </row>
    <row r="263" spans="1:10">
      <c r="A263" s="69" t="s">
        <v>2454</v>
      </c>
      <c r="B263" s="54" t="s">
        <v>2564</v>
      </c>
      <c r="C263" s="70" t="s">
        <v>1563</v>
      </c>
      <c r="D263" s="70" t="s">
        <v>134</v>
      </c>
      <c r="E263" s="77">
        <v>45099</v>
      </c>
      <c r="F263" s="72">
        <v>212171.81046099999</v>
      </c>
      <c r="G263" s="78">
        <v>0.38185999999999998</v>
      </c>
      <c r="H263" s="72">
        <v>0.81019989799999992</v>
      </c>
      <c r="I263" s="73">
        <f t="shared" si="3"/>
        <v>7.1039005275875936E-5</v>
      </c>
      <c r="J263" s="73">
        <f>H263/'סכום נכסי הקרן'!$C$41</f>
        <v>4.1188904827097008E-7</v>
      </c>
    </row>
    <row r="264" spans="1:10">
      <c r="A264" s="69" t="s">
        <v>2565</v>
      </c>
      <c r="B264" s="54" t="s">
        <v>2566</v>
      </c>
      <c r="C264" s="70" t="s">
        <v>1563</v>
      </c>
      <c r="D264" s="70" t="s">
        <v>134</v>
      </c>
      <c r="E264" s="77">
        <v>45099</v>
      </c>
      <c r="F264" s="72">
        <v>507637.82</v>
      </c>
      <c r="G264" s="78">
        <v>0.38275700000000001</v>
      </c>
      <c r="H264" s="72">
        <v>1.94302</v>
      </c>
      <c r="I264" s="73">
        <f t="shared" si="3"/>
        <v>1.7036562010420357E-4</v>
      </c>
      <c r="J264" s="73">
        <f>H264/'סכום נכסי הקרן'!$C$41</f>
        <v>9.8779160617897333E-7</v>
      </c>
    </row>
    <row r="265" spans="1:10">
      <c r="A265" s="69" t="s">
        <v>2567</v>
      </c>
      <c r="B265" s="54" t="s">
        <v>2568</v>
      </c>
      <c r="C265" s="70" t="s">
        <v>1563</v>
      </c>
      <c r="D265" s="70" t="s">
        <v>134</v>
      </c>
      <c r="E265" s="77">
        <v>45288</v>
      </c>
      <c r="F265" s="72">
        <v>111179.004737</v>
      </c>
      <c r="G265" s="78">
        <v>0.46477299999999999</v>
      </c>
      <c r="H265" s="72">
        <v>0.51673000899999999</v>
      </c>
      <c r="I265" s="73">
        <f t="shared" si="3"/>
        <v>4.5307319744385379E-5</v>
      </c>
      <c r="J265" s="73">
        <f>H265/'סכום נכסי הקרן'!$C$41</f>
        <v>2.6269496224999503E-7</v>
      </c>
    </row>
    <row r="266" spans="1:10">
      <c r="A266" s="69" t="s">
        <v>2569</v>
      </c>
      <c r="B266" s="54" t="s">
        <v>2570</v>
      </c>
      <c r="C266" s="70" t="s">
        <v>1563</v>
      </c>
      <c r="D266" s="70" t="s">
        <v>134</v>
      </c>
      <c r="E266" s="77">
        <v>45148</v>
      </c>
      <c r="F266" s="72">
        <v>989490.57</v>
      </c>
      <c r="G266" s="78">
        <v>0.43294700000000003</v>
      </c>
      <c r="H266" s="72">
        <v>4.2839700000000001</v>
      </c>
      <c r="I266" s="73">
        <f t="shared" ref="I266:I304" si="4">IFERROR(H266/$H$9,0)</f>
        <v>3.7562207571605283E-4</v>
      </c>
      <c r="J266" s="73">
        <f>H266/'סכום נכסי הקרן'!$C$41</f>
        <v>2.1778826811471505E-6</v>
      </c>
    </row>
    <row r="267" spans="1:10">
      <c r="A267" s="69" t="s">
        <v>2571</v>
      </c>
      <c r="B267" s="54" t="s">
        <v>2572</v>
      </c>
      <c r="C267" s="70" t="s">
        <v>1563</v>
      </c>
      <c r="D267" s="70" t="s">
        <v>134</v>
      </c>
      <c r="E267" s="77">
        <v>45148</v>
      </c>
      <c r="F267" s="72">
        <v>223060.19266199999</v>
      </c>
      <c r="G267" s="78">
        <v>0.56599999999999995</v>
      </c>
      <c r="H267" s="72">
        <v>1.262519776</v>
      </c>
      <c r="I267" s="73">
        <f t="shared" si="4"/>
        <v>1.1069879081638901E-4</v>
      </c>
      <c r="J267" s="73">
        <f>H267/'סכום נכסי הקרן'!$C$41</f>
        <v>6.4183921800483656E-7</v>
      </c>
    </row>
    <row r="268" spans="1:10">
      <c r="A268" s="69" t="s">
        <v>2573</v>
      </c>
      <c r="B268" s="54" t="s">
        <v>2574</v>
      </c>
      <c r="C268" s="70" t="s">
        <v>1563</v>
      </c>
      <c r="D268" s="70" t="s">
        <v>134</v>
      </c>
      <c r="E268" s="77">
        <v>45148</v>
      </c>
      <c r="F268" s="72">
        <v>485749.6</v>
      </c>
      <c r="G268" s="78">
        <v>0.65865799999999997</v>
      </c>
      <c r="H268" s="72">
        <v>3.19943</v>
      </c>
      <c r="I268" s="73">
        <f t="shared" si="4"/>
        <v>2.805287006464123E-4</v>
      </c>
      <c r="J268" s="73">
        <f>H268/'סכום נכסי הקרן'!$C$41</f>
        <v>1.6265247390954249E-6</v>
      </c>
    </row>
    <row r="269" spans="1:10">
      <c r="A269" s="69" t="s">
        <v>2575</v>
      </c>
      <c r="B269" s="54" t="s">
        <v>2576</v>
      </c>
      <c r="C269" s="70" t="s">
        <v>1563</v>
      </c>
      <c r="D269" s="70" t="s">
        <v>134</v>
      </c>
      <c r="E269" s="77">
        <v>45133</v>
      </c>
      <c r="F269" s="72">
        <v>2025135.45</v>
      </c>
      <c r="G269" s="78">
        <v>0.87810600000000005</v>
      </c>
      <c r="H269" s="72">
        <v>17.782830000000001</v>
      </c>
      <c r="I269" s="73">
        <f t="shared" si="4"/>
        <v>1.5592134204267759E-3</v>
      </c>
      <c r="J269" s="73">
        <f>H269/'סכום נכסי הקרן'!$C$41</f>
        <v>9.0404268654505015E-6</v>
      </c>
    </row>
    <row r="270" spans="1:10">
      <c r="A270" s="69" t="s">
        <v>2577</v>
      </c>
      <c r="B270" s="54" t="s">
        <v>2578</v>
      </c>
      <c r="C270" s="70" t="s">
        <v>1563</v>
      </c>
      <c r="D270" s="70" t="s">
        <v>134</v>
      </c>
      <c r="E270" s="77">
        <v>45133</v>
      </c>
      <c r="F270" s="72">
        <v>335217.45260899997</v>
      </c>
      <c r="G270" s="78">
        <v>0.80726500000000001</v>
      </c>
      <c r="H270" s="72">
        <v>2.706091582</v>
      </c>
      <c r="I270" s="73">
        <f t="shared" si="4"/>
        <v>2.3727237518203376E-4</v>
      </c>
      <c r="J270" s="73">
        <f>H270/'סכום נכסי הקרן'!$C$41</f>
        <v>1.3757215830260002E-6</v>
      </c>
    </row>
    <row r="271" spans="1:10">
      <c r="A271" s="69" t="s">
        <v>2579</v>
      </c>
      <c r="B271" s="54" t="s">
        <v>2580</v>
      </c>
      <c r="C271" s="70" t="s">
        <v>1563</v>
      </c>
      <c r="D271" s="70" t="s">
        <v>134</v>
      </c>
      <c r="E271" s="77">
        <v>45133</v>
      </c>
      <c r="F271" s="72">
        <v>1426373.836992</v>
      </c>
      <c r="G271" s="78">
        <v>0.85164200000000001</v>
      </c>
      <c r="H271" s="72">
        <v>12.147599957000001</v>
      </c>
      <c r="I271" s="73">
        <f t="shared" si="4"/>
        <v>1.0651117329991979E-3</v>
      </c>
      <c r="J271" s="73">
        <f>H271/'סכום נכסי הקרן'!$C$41</f>
        <v>6.175591230530132E-6</v>
      </c>
    </row>
    <row r="272" spans="1:10">
      <c r="A272" s="69" t="s">
        <v>2581</v>
      </c>
      <c r="B272" s="54" t="s">
        <v>2582</v>
      </c>
      <c r="C272" s="70" t="s">
        <v>1563</v>
      </c>
      <c r="D272" s="70" t="s">
        <v>134</v>
      </c>
      <c r="E272" s="77">
        <v>45127</v>
      </c>
      <c r="F272" s="72">
        <v>2255776.38</v>
      </c>
      <c r="G272" s="78">
        <v>2.1140620000000001</v>
      </c>
      <c r="H272" s="72">
        <v>47.688499999999998</v>
      </c>
      <c r="I272" s="73">
        <f t="shared" si="4"/>
        <v>4.1813676000964023E-3</v>
      </c>
      <c r="J272" s="73">
        <f>H272/'סכום נכסי הקרן'!$C$41</f>
        <v>2.4243857505978305E-5</v>
      </c>
    </row>
    <row r="273" spans="1:10">
      <c r="A273" s="69" t="s">
        <v>2581</v>
      </c>
      <c r="B273" s="54" t="s">
        <v>2583</v>
      </c>
      <c r="C273" s="70" t="s">
        <v>1563</v>
      </c>
      <c r="D273" s="70" t="s">
        <v>134</v>
      </c>
      <c r="E273" s="77">
        <v>45127</v>
      </c>
      <c r="F273" s="72">
        <v>455152.66168200003</v>
      </c>
      <c r="G273" s="78">
        <v>2.1140620000000001</v>
      </c>
      <c r="H273" s="72">
        <v>9.6222078190000015</v>
      </c>
      <c r="I273" s="73">
        <f t="shared" si="4"/>
        <v>8.4368323633078992E-4</v>
      </c>
      <c r="J273" s="73">
        <f>H273/'סכום נכסי הקרן'!$C$41</f>
        <v>4.8917335470133543E-6</v>
      </c>
    </row>
    <row r="274" spans="1:10">
      <c r="A274" s="69" t="s">
        <v>2584</v>
      </c>
      <c r="B274" s="54" t="s">
        <v>2585</v>
      </c>
      <c r="C274" s="70" t="s">
        <v>1563</v>
      </c>
      <c r="D274" s="70" t="s">
        <v>134</v>
      </c>
      <c r="E274" s="77">
        <v>45127</v>
      </c>
      <c r="F274" s="72">
        <v>103268.98115000001</v>
      </c>
      <c r="G274" s="78">
        <v>2.1140620000000001</v>
      </c>
      <c r="H274" s="72">
        <v>2.1831699109999998</v>
      </c>
      <c r="I274" s="73">
        <f t="shared" si="4"/>
        <v>1.9142216533044122E-4</v>
      </c>
      <c r="J274" s="73">
        <f>H274/'סכום נכסי הקרן'!$C$41</f>
        <v>1.1098789065209292E-6</v>
      </c>
    </row>
    <row r="275" spans="1:10">
      <c r="A275" s="69" t="s">
        <v>2586</v>
      </c>
      <c r="B275" s="54" t="s">
        <v>2587</v>
      </c>
      <c r="C275" s="70" t="s">
        <v>1563</v>
      </c>
      <c r="D275" s="70" t="s">
        <v>134</v>
      </c>
      <c r="E275" s="77">
        <v>45127</v>
      </c>
      <c r="F275" s="72">
        <v>792046.63167699997</v>
      </c>
      <c r="G275" s="78">
        <v>2.1486749999999999</v>
      </c>
      <c r="H275" s="72">
        <v>17.018506151</v>
      </c>
      <c r="I275" s="73">
        <f t="shared" si="4"/>
        <v>1.4921968655301117E-3</v>
      </c>
      <c r="J275" s="73">
        <f>H275/'סכום נכסי הקרן'!$C$41</f>
        <v>8.6518602616869749E-6</v>
      </c>
    </row>
    <row r="276" spans="1:10">
      <c r="A276" s="69" t="s">
        <v>2588</v>
      </c>
      <c r="B276" s="54" t="s">
        <v>2589</v>
      </c>
      <c r="C276" s="70" t="s">
        <v>1563</v>
      </c>
      <c r="D276" s="70" t="s">
        <v>135</v>
      </c>
      <c r="E276" s="77">
        <v>45197</v>
      </c>
      <c r="F276" s="72">
        <v>485362.96</v>
      </c>
      <c r="G276" s="78">
        <v>-4.7634869999999996</v>
      </c>
      <c r="H276" s="72">
        <v>-23.120200000000001</v>
      </c>
      <c r="I276" s="73">
        <f t="shared" si="4"/>
        <v>-2.0271984899451409E-3</v>
      </c>
      <c r="J276" s="73">
        <f>H276/'סכום נכסי הקרן'!$C$41</f>
        <v>-1.1753836549896089E-5</v>
      </c>
    </row>
    <row r="277" spans="1:10">
      <c r="A277" s="69" t="s">
        <v>2590</v>
      </c>
      <c r="B277" s="54" t="s">
        <v>2591</v>
      </c>
      <c r="C277" s="70" t="s">
        <v>1563</v>
      </c>
      <c r="D277" s="70" t="s">
        <v>135</v>
      </c>
      <c r="E277" s="77">
        <v>45195</v>
      </c>
      <c r="F277" s="72">
        <v>183058.25682800001</v>
      </c>
      <c r="G277" s="78">
        <v>-4.4603770000000003</v>
      </c>
      <c r="H277" s="72">
        <v>-8.1650884479999988</v>
      </c>
      <c r="I277" s="73">
        <f t="shared" si="4"/>
        <v>-7.1592179012526318E-4</v>
      </c>
      <c r="J277" s="73">
        <f>H277/'סכום נכסי הקרן'!$C$41</f>
        <v>-4.1509638771825812E-6</v>
      </c>
    </row>
    <row r="278" spans="1:10">
      <c r="A278" s="69" t="s">
        <v>2592</v>
      </c>
      <c r="B278" s="54" t="s">
        <v>2593</v>
      </c>
      <c r="C278" s="70" t="s">
        <v>1563</v>
      </c>
      <c r="D278" s="70" t="s">
        <v>135</v>
      </c>
      <c r="E278" s="77">
        <v>45280</v>
      </c>
      <c r="F278" s="72">
        <v>183922.19222200001</v>
      </c>
      <c r="G278" s="78">
        <v>-0.50404000000000004</v>
      </c>
      <c r="H278" s="72">
        <v>-0.92704154700000008</v>
      </c>
      <c r="I278" s="73">
        <f t="shared" si="4"/>
        <v>-8.1283778868470317E-5</v>
      </c>
      <c r="J278" s="73">
        <f>H278/'סכום נכסי הקרן'!$C$41</f>
        <v>-4.7128895158349901E-7</v>
      </c>
    </row>
    <row r="279" spans="1:10">
      <c r="A279" s="69" t="s">
        <v>2594</v>
      </c>
      <c r="B279" s="54" t="s">
        <v>2595</v>
      </c>
      <c r="C279" s="70" t="s">
        <v>1563</v>
      </c>
      <c r="D279" s="70" t="s">
        <v>135</v>
      </c>
      <c r="E279" s="77">
        <v>45153</v>
      </c>
      <c r="F279" s="72">
        <v>761535.67187999992</v>
      </c>
      <c r="G279" s="78">
        <v>-0.432533</v>
      </c>
      <c r="H279" s="72">
        <v>-3.2938927100000002</v>
      </c>
      <c r="I279" s="73">
        <f t="shared" si="4"/>
        <v>-2.8881127013405194E-4</v>
      </c>
      <c r="J279" s="73">
        <f>H279/'סכום נכסי הקרן'!$C$41</f>
        <v>-1.6745476477813461E-6</v>
      </c>
    </row>
    <row r="280" spans="1:10">
      <c r="A280" s="69" t="s">
        <v>2596</v>
      </c>
      <c r="B280" s="54" t="s">
        <v>2597</v>
      </c>
      <c r="C280" s="70" t="s">
        <v>1563</v>
      </c>
      <c r="D280" s="70" t="s">
        <v>135</v>
      </c>
      <c r="E280" s="77">
        <v>45153</v>
      </c>
      <c r="F280" s="72">
        <v>253866.22944</v>
      </c>
      <c r="G280" s="78">
        <v>-0.42422300000000002</v>
      </c>
      <c r="H280" s="72">
        <v>-1.076958766</v>
      </c>
      <c r="I280" s="73">
        <f t="shared" si="4"/>
        <v>-9.4428646126261108E-5</v>
      </c>
      <c r="J280" s="73">
        <f>H280/'סכום נכסי הקרן'!$C$41</f>
        <v>-5.4750379782795084E-7</v>
      </c>
    </row>
    <row r="281" spans="1:10">
      <c r="A281" s="69" t="s">
        <v>2598</v>
      </c>
      <c r="B281" s="54" t="s">
        <v>2599</v>
      </c>
      <c r="C281" s="70" t="s">
        <v>1563</v>
      </c>
      <c r="D281" s="70" t="s">
        <v>135</v>
      </c>
      <c r="E281" s="77">
        <v>45153</v>
      </c>
      <c r="F281" s="72">
        <v>3084270.23</v>
      </c>
      <c r="G281" s="78">
        <v>-0.40839799999999998</v>
      </c>
      <c r="H281" s="72">
        <v>-12.5961</v>
      </c>
      <c r="I281" s="73">
        <f t="shared" si="4"/>
        <v>-1.1044365922093229E-3</v>
      </c>
      <c r="J281" s="73">
        <f>H281/'סכום נכסי הקרן'!$C$41</f>
        <v>-6.4035994743188261E-6</v>
      </c>
    </row>
    <row r="282" spans="1:10">
      <c r="A282" s="69" t="s">
        <v>2598</v>
      </c>
      <c r="B282" s="54" t="s">
        <v>2600</v>
      </c>
      <c r="C282" s="70" t="s">
        <v>1563</v>
      </c>
      <c r="D282" s="70" t="s">
        <v>135</v>
      </c>
      <c r="E282" s="77">
        <v>45153</v>
      </c>
      <c r="F282" s="72">
        <v>545898.41573800007</v>
      </c>
      <c r="G282" s="78">
        <v>-0.40839799999999998</v>
      </c>
      <c r="H282" s="72">
        <v>-2.2294388880000002</v>
      </c>
      <c r="I282" s="73">
        <f t="shared" si="4"/>
        <v>-1.9547906796561337E-4</v>
      </c>
      <c r="J282" s="73">
        <f>H282/'סכום נכסי הקרן'!$C$41</f>
        <v>-1.1334011075827241E-6</v>
      </c>
    </row>
    <row r="283" spans="1:10">
      <c r="A283" s="69" t="s">
        <v>2601</v>
      </c>
      <c r="B283" s="54" t="s">
        <v>2602</v>
      </c>
      <c r="C283" s="70" t="s">
        <v>1563</v>
      </c>
      <c r="D283" s="70" t="s">
        <v>135</v>
      </c>
      <c r="E283" s="77">
        <v>45281</v>
      </c>
      <c r="F283" s="72">
        <v>190437.181866</v>
      </c>
      <c r="G283" s="78">
        <v>-0.41282000000000002</v>
      </c>
      <c r="H283" s="72">
        <v>-0.78616340900000004</v>
      </c>
      <c r="I283" s="73">
        <f t="shared" si="4"/>
        <v>-6.8931465799384261E-5</v>
      </c>
      <c r="J283" s="73">
        <f>H283/'סכום נכסי הקרן'!$C$41</f>
        <v>-3.9966938914434599E-7</v>
      </c>
    </row>
    <row r="284" spans="1:10">
      <c r="A284" s="69" t="s">
        <v>2603</v>
      </c>
      <c r="B284" s="54" t="s">
        <v>2604</v>
      </c>
      <c r="C284" s="70" t="s">
        <v>1563</v>
      </c>
      <c r="D284" s="70" t="s">
        <v>135</v>
      </c>
      <c r="E284" s="77">
        <v>45113</v>
      </c>
      <c r="F284" s="72">
        <v>607098.541019</v>
      </c>
      <c r="G284" s="78">
        <v>-0.28002100000000002</v>
      </c>
      <c r="H284" s="72">
        <v>-1.7000044620000001</v>
      </c>
      <c r="I284" s="73">
        <f t="shared" si="4"/>
        <v>-1.4905781430378637E-4</v>
      </c>
      <c r="J284" s="73">
        <f>H284/'סכום נכסי הקרן'!$C$41</f>
        <v>-8.6424747971220138E-7</v>
      </c>
    </row>
    <row r="285" spans="1:10">
      <c r="A285" s="69" t="s">
        <v>2605</v>
      </c>
      <c r="B285" s="54" t="s">
        <v>2606</v>
      </c>
      <c r="C285" s="70" t="s">
        <v>1563</v>
      </c>
      <c r="D285" s="70" t="s">
        <v>135</v>
      </c>
      <c r="E285" s="77">
        <v>45113</v>
      </c>
      <c r="F285" s="72">
        <v>635550.80454200006</v>
      </c>
      <c r="G285" s="78">
        <v>-0.26344899999999999</v>
      </c>
      <c r="H285" s="72">
        <v>-1.674355311</v>
      </c>
      <c r="I285" s="73">
        <f t="shared" si="4"/>
        <v>-1.4680887527317353E-4</v>
      </c>
      <c r="J285" s="73">
        <f>H285/'סכום נכסי הקרן'!$C$41</f>
        <v>-8.5120797622617593E-7</v>
      </c>
    </row>
    <row r="286" spans="1:10">
      <c r="A286" s="69" t="s">
        <v>2607</v>
      </c>
      <c r="B286" s="54" t="s">
        <v>2608</v>
      </c>
      <c r="C286" s="70" t="s">
        <v>1563</v>
      </c>
      <c r="D286" s="70" t="s">
        <v>135</v>
      </c>
      <c r="E286" s="77">
        <v>45113</v>
      </c>
      <c r="F286" s="72">
        <v>890002.18663900008</v>
      </c>
      <c r="G286" s="78">
        <v>-0.23741899999999999</v>
      </c>
      <c r="H286" s="72">
        <v>-2.1130371669999999</v>
      </c>
      <c r="I286" s="73">
        <f t="shared" si="4"/>
        <v>-1.8527286762832319E-4</v>
      </c>
      <c r="J286" s="73">
        <f>H286/'סכום נכסי הקרן'!$C$41</f>
        <v>-1.0742248546627401E-6</v>
      </c>
    </row>
    <row r="287" spans="1:10">
      <c r="A287" s="69" t="s">
        <v>2609</v>
      </c>
      <c r="B287" s="54" t="s">
        <v>2610</v>
      </c>
      <c r="C287" s="70" t="s">
        <v>1563</v>
      </c>
      <c r="D287" s="70" t="s">
        <v>132</v>
      </c>
      <c r="E287" s="77">
        <v>45141</v>
      </c>
      <c r="F287" s="72">
        <v>406509.63844799995</v>
      </c>
      <c r="G287" s="78">
        <v>1.3473010000000001</v>
      </c>
      <c r="H287" s="72">
        <v>5.4769095340000007</v>
      </c>
      <c r="I287" s="73">
        <f t="shared" si="4"/>
        <v>4.8022001266818389E-4</v>
      </c>
      <c r="J287" s="73">
        <f>H287/'סכום נכסי הקרן'!$C$41</f>
        <v>2.7843487280042372E-6</v>
      </c>
    </row>
    <row r="288" spans="1:10">
      <c r="A288" s="69" t="s">
        <v>2611</v>
      </c>
      <c r="B288" s="54" t="s">
        <v>2612</v>
      </c>
      <c r="C288" s="70" t="s">
        <v>1563</v>
      </c>
      <c r="D288" s="70" t="s">
        <v>132</v>
      </c>
      <c r="E288" s="77">
        <v>45251</v>
      </c>
      <c r="F288" s="72">
        <v>150456.317037</v>
      </c>
      <c r="G288" s="78">
        <v>-3.6627640000000001</v>
      </c>
      <c r="H288" s="72">
        <v>-5.5108593340000009</v>
      </c>
      <c r="I288" s="73">
        <f t="shared" si="4"/>
        <v>-4.8319675955159927E-4</v>
      </c>
      <c r="J288" s="73">
        <f>H288/'סכום נכסי הקרן'!$C$41</f>
        <v>-2.8016081115779804E-6</v>
      </c>
    </row>
    <row r="289" spans="1:10">
      <c r="A289" s="69" t="s">
        <v>2613</v>
      </c>
      <c r="B289" s="54" t="s">
        <v>2614</v>
      </c>
      <c r="C289" s="70" t="s">
        <v>1563</v>
      </c>
      <c r="D289" s="70" t="s">
        <v>132</v>
      </c>
      <c r="E289" s="77">
        <v>45251</v>
      </c>
      <c r="F289" s="72">
        <v>150271.38028700001</v>
      </c>
      <c r="G289" s="78">
        <v>-3.7899940000000001</v>
      </c>
      <c r="H289" s="72">
        <v>-5.695276979</v>
      </c>
      <c r="I289" s="73">
        <f t="shared" si="4"/>
        <v>-4.99366653041415E-4</v>
      </c>
      <c r="J289" s="73">
        <f>H289/'סכום נכסי הקרן'!$C$41</f>
        <v>-2.8953622683866047E-6</v>
      </c>
    </row>
    <row r="290" spans="1:10">
      <c r="A290" s="69" t="s">
        <v>2615</v>
      </c>
      <c r="B290" s="54" t="s">
        <v>2616</v>
      </c>
      <c r="C290" s="70" t="s">
        <v>1563</v>
      </c>
      <c r="D290" s="70" t="s">
        <v>132</v>
      </c>
      <c r="E290" s="77">
        <v>45251</v>
      </c>
      <c r="F290" s="72">
        <v>307205.45186200005</v>
      </c>
      <c r="G290" s="78">
        <v>-3.8465410000000002</v>
      </c>
      <c r="H290" s="72">
        <v>-11.816785089000001</v>
      </c>
      <c r="I290" s="73">
        <f t="shared" si="4"/>
        <v>-1.0361056084474639E-3</v>
      </c>
      <c r="J290" s="73">
        <f>H290/'סכום נכסי הקרן'!$C$41</f>
        <v>-6.0074117214105119E-6</v>
      </c>
    </row>
    <row r="291" spans="1:10">
      <c r="A291" s="69" t="s">
        <v>2617</v>
      </c>
      <c r="B291" s="54" t="s">
        <v>2618</v>
      </c>
      <c r="C291" s="70" t="s">
        <v>1563</v>
      </c>
      <c r="D291" s="70" t="s">
        <v>132</v>
      </c>
      <c r="E291" s="77">
        <v>45250</v>
      </c>
      <c r="F291" s="72">
        <v>101984.191573</v>
      </c>
      <c r="G291" s="78">
        <v>-4.2706439999999999</v>
      </c>
      <c r="H291" s="72">
        <v>-4.3553817939999995</v>
      </c>
      <c r="I291" s="73">
        <f t="shared" si="4"/>
        <v>-3.8188352159286494E-4</v>
      </c>
      <c r="J291" s="73">
        <f>H291/'סכום נכסי הקרן'!$C$41</f>
        <v>-2.2141869758509524E-6</v>
      </c>
    </row>
    <row r="292" spans="1:10">
      <c r="A292" s="69" t="s">
        <v>2619</v>
      </c>
      <c r="B292" s="54" t="s">
        <v>2620</v>
      </c>
      <c r="C292" s="70" t="s">
        <v>1563</v>
      </c>
      <c r="D292" s="70" t="s">
        <v>132</v>
      </c>
      <c r="E292" s="77">
        <v>45250</v>
      </c>
      <c r="F292" s="72">
        <v>305890.19922200002</v>
      </c>
      <c r="G292" s="78">
        <v>-4.291849</v>
      </c>
      <c r="H292" s="72">
        <v>-13.128345947</v>
      </c>
      <c r="I292" s="73">
        <f t="shared" si="4"/>
        <v>-1.1511043623859572E-3</v>
      </c>
      <c r="J292" s="73">
        <f>H292/'סכום נכסי הקרן'!$C$41</f>
        <v>-6.6741824219309858E-6</v>
      </c>
    </row>
    <row r="293" spans="1:10">
      <c r="A293" s="69" t="s">
        <v>2621</v>
      </c>
      <c r="B293" s="54" t="s">
        <v>2622</v>
      </c>
      <c r="C293" s="70" t="s">
        <v>1563</v>
      </c>
      <c r="D293" s="70" t="s">
        <v>132</v>
      </c>
      <c r="E293" s="77">
        <v>45253</v>
      </c>
      <c r="F293" s="72">
        <v>202741.89945900001</v>
      </c>
      <c r="G293" s="78">
        <v>-4.8997299999999999</v>
      </c>
      <c r="H293" s="72">
        <v>-9.9338046589999998</v>
      </c>
      <c r="I293" s="73">
        <f t="shared" si="4"/>
        <v>-8.710043081000511E-4</v>
      </c>
      <c r="J293" s="73">
        <f>H293/'סכום נכסי הקרן'!$C$41</f>
        <v>-5.0501430039741112E-6</v>
      </c>
    </row>
    <row r="294" spans="1:10">
      <c r="A294" s="69" t="s">
        <v>2623</v>
      </c>
      <c r="B294" s="54" t="s">
        <v>2624</v>
      </c>
      <c r="C294" s="70" t="s">
        <v>1563</v>
      </c>
      <c r="D294" s="70" t="s">
        <v>132</v>
      </c>
      <c r="E294" s="77">
        <v>45252</v>
      </c>
      <c r="F294" s="72">
        <v>202461.481914</v>
      </c>
      <c r="G294" s="78">
        <v>-5.0446309999999999</v>
      </c>
      <c r="H294" s="72">
        <v>-10.213435095000001</v>
      </c>
      <c r="I294" s="73">
        <f t="shared" si="4"/>
        <v>-8.9552253880748034E-4</v>
      </c>
      <c r="J294" s="73">
        <f>H294/'סכום נכסי הקרן'!$C$41</f>
        <v>-5.1923013952994544E-6</v>
      </c>
    </row>
    <row r="295" spans="1:10">
      <c r="A295" s="117" t="s">
        <v>3180</v>
      </c>
      <c r="B295" s="116" t="s">
        <v>3180</v>
      </c>
      <c r="C295" s="116" t="s">
        <v>3180</v>
      </c>
      <c r="D295" s="116" t="s">
        <v>3180</v>
      </c>
      <c r="E295" s="116" t="s">
        <v>3180</v>
      </c>
      <c r="F295" s="116" t="s">
        <v>3180</v>
      </c>
      <c r="G295" s="116" t="s">
        <v>3180</v>
      </c>
      <c r="H295" s="116" t="s">
        <v>3180</v>
      </c>
      <c r="I295" s="116" t="s">
        <v>3180</v>
      </c>
      <c r="J295" s="116" t="s">
        <v>3180</v>
      </c>
    </row>
    <row r="296" spans="1:10">
      <c r="A296" s="63" t="s">
        <v>190</v>
      </c>
      <c r="B296" s="115" t="s">
        <v>3180</v>
      </c>
      <c r="C296" s="115" t="s">
        <v>3180</v>
      </c>
      <c r="D296" s="115" t="s">
        <v>3180</v>
      </c>
      <c r="E296" s="115" t="s">
        <v>3180</v>
      </c>
      <c r="F296" s="115" t="s">
        <v>3180</v>
      </c>
      <c r="G296" s="115" t="s">
        <v>3180</v>
      </c>
      <c r="H296" s="66">
        <v>1799.0414953549998</v>
      </c>
      <c r="I296" s="67">
        <f t="shared" si="4"/>
        <v>0.15774146429236355</v>
      </c>
      <c r="J296" s="67">
        <f>H296/'סכום נכסי הקרן'!$C$41</f>
        <v>9.1459588078318145E-4</v>
      </c>
    </row>
    <row r="297" spans="1:10">
      <c r="A297" s="68" t="s">
        <v>179</v>
      </c>
      <c r="B297" s="115" t="s">
        <v>3180</v>
      </c>
      <c r="C297" s="115" t="s">
        <v>3180</v>
      </c>
      <c r="D297" s="115" t="s">
        <v>3180</v>
      </c>
      <c r="E297" s="115" t="s">
        <v>3180</v>
      </c>
      <c r="F297" s="115" t="s">
        <v>3180</v>
      </c>
      <c r="G297" s="115" t="s">
        <v>3180</v>
      </c>
      <c r="H297" s="66">
        <v>1799.0414953549998</v>
      </c>
      <c r="I297" s="67">
        <f t="shared" si="4"/>
        <v>0.15774146429236355</v>
      </c>
      <c r="J297" s="67">
        <f>H297/'סכום נכסי הקרן'!$C$41</f>
        <v>9.1459588078318145E-4</v>
      </c>
    </row>
    <row r="298" spans="1:10">
      <c r="A298" s="69" t="s">
        <v>2625</v>
      </c>
      <c r="B298" s="54" t="s">
        <v>2626</v>
      </c>
      <c r="C298" s="70" t="s">
        <v>1563</v>
      </c>
      <c r="D298" s="70" t="s">
        <v>132</v>
      </c>
      <c r="E298" s="77">
        <v>45068</v>
      </c>
      <c r="F298" s="72">
        <v>501766.72521100001</v>
      </c>
      <c r="G298" s="78">
        <v>14.887363000000001</v>
      </c>
      <c r="H298" s="72">
        <v>74.699833011999999</v>
      </c>
      <c r="I298" s="73">
        <f t="shared" si="4"/>
        <v>6.5497438898054761E-3</v>
      </c>
      <c r="J298" s="73">
        <f>H298/'סכום נכסי הקרן'!$C$41</f>
        <v>3.7975866451310109E-5</v>
      </c>
    </row>
    <row r="299" spans="1:10">
      <c r="A299" s="69" t="s">
        <v>2627</v>
      </c>
      <c r="B299" s="54" t="s">
        <v>2628</v>
      </c>
      <c r="C299" s="70" t="s">
        <v>1563</v>
      </c>
      <c r="D299" s="70" t="s">
        <v>132</v>
      </c>
      <c r="E299" s="77">
        <v>44972</v>
      </c>
      <c r="F299" s="72">
        <v>4985551.4670230001</v>
      </c>
      <c r="G299" s="78">
        <v>6.601216</v>
      </c>
      <c r="H299" s="72">
        <v>329.107009807</v>
      </c>
      <c r="I299" s="73">
        <f t="shared" si="4"/>
        <v>2.8856378115721792E-2</v>
      </c>
      <c r="J299" s="73">
        <f>H299/'סכום נכסי הקרן'!$C$41</f>
        <v>1.673112689637861E-4</v>
      </c>
    </row>
    <row r="300" spans="1:10">
      <c r="A300" s="69" t="s">
        <v>2627</v>
      </c>
      <c r="B300" s="54" t="s">
        <v>2629</v>
      </c>
      <c r="C300" s="70" t="s">
        <v>1563</v>
      </c>
      <c r="D300" s="70" t="s">
        <v>132</v>
      </c>
      <c r="E300" s="77">
        <v>45069</v>
      </c>
      <c r="F300" s="72">
        <v>3957153.5549699999</v>
      </c>
      <c r="G300" s="78">
        <v>12.757655</v>
      </c>
      <c r="H300" s="72">
        <v>504.83998660999998</v>
      </c>
      <c r="I300" s="73">
        <f t="shared" si="4"/>
        <v>4.4264792628079211E-2</v>
      </c>
      <c r="J300" s="73">
        <f>H300/'סכום נכסי הקרן'!$C$41</f>
        <v>2.5665031818347894E-4</v>
      </c>
    </row>
    <row r="301" spans="1:10">
      <c r="A301" s="69" t="s">
        <v>2627</v>
      </c>
      <c r="B301" s="54" t="s">
        <v>2630</v>
      </c>
      <c r="C301" s="70" t="s">
        <v>1563</v>
      </c>
      <c r="D301" s="70" t="s">
        <v>132</v>
      </c>
      <c r="E301" s="77">
        <v>45153</v>
      </c>
      <c r="F301" s="72">
        <v>5306424.0839219997</v>
      </c>
      <c r="G301" s="78">
        <v>5.9078999999999997</v>
      </c>
      <c r="H301" s="72">
        <v>313.498206025</v>
      </c>
      <c r="I301" s="73">
        <f t="shared" si="4"/>
        <v>2.7487785133969024E-2</v>
      </c>
      <c r="J301" s="73">
        <f>H301/'סכום נכסי הקרן'!$C$41</f>
        <v>1.5937607253845118E-4</v>
      </c>
    </row>
    <row r="302" spans="1:10">
      <c r="A302" s="69" t="s">
        <v>2631</v>
      </c>
      <c r="B302" s="54" t="s">
        <v>2632</v>
      </c>
      <c r="C302" s="70" t="s">
        <v>1563</v>
      </c>
      <c r="D302" s="70" t="s">
        <v>132</v>
      </c>
      <c r="E302" s="77">
        <v>45126</v>
      </c>
      <c r="F302" s="72">
        <v>676177.94969099993</v>
      </c>
      <c r="G302" s="78">
        <v>-7.2860750000000003</v>
      </c>
      <c r="H302" s="72">
        <v>-49.266832983</v>
      </c>
      <c r="I302" s="73">
        <f t="shared" si="4"/>
        <v>-4.3197571572701383E-3</v>
      </c>
      <c r="J302" s="73">
        <f>H302/'סכום נכסי הקרן'!$C$41</f>
        <v>-2.5046249695643272E-5</v>
      </c>
    </row>
    <row r="303" spans="1:10">
      <c r="A303" s="69" t="s">
        <v>2633</v>
      </c>
      <c r="B303" s="54" t="s">
        <v>2634</v>
      </c>
      <c r="C303" s="70" t="s">
        <v>1563</v>
      </c>
      <c r="D303" s="70" t="s">
        <v>141</v>
      </c>
      <c r="E303" s="77">
        <v>45082</v>
      </c>
      <c r="F303" s="72">
        <v>1296015.6214690001</v>
      </c>
      <c r="G303" s="78">
        <v>7.888477</v>
      </c>
      <c r="H303" s="72">
        <v>102.235897795</v>
      </c>
      <c r="I303" s="73">
        <f t="shared" si="4"/>
        <v>8.9641291004493792E-3</v>
      </c>
      <c r="J303" s="73">
        <f>H303/'סכום נכסי הקרן'!$C$41</f>
        <v>5.1974638290945232E-5</v>
      </c>
    </row>
    <row r="304" spans="1:10">
      <c r="A304" s="69" t="s">
        <v>2633</v>
      </c>
      <c r="B304" s="54" t="s">
        <v>2635</v>
      </c>
      <c r="C304" s="70" t="s">
        <v>1563</v>
      </c>
      <c r="D304" s="70" t="s">
        <v>141</v>
      </c>
      <c r="E304" s="77">
        <v>44972</v>
      </c>
      <c r="F304" s="72">
        <v>2483497.3588459999</v>
      </c>
      <c r="G304" s="78">
        <v>21.096354000000002</v>
      </c>
      <c r="H304" s="72">
        <v>523.92739508900002</v>
      </c>
      <c r="I304" s="73">
        <f t="shared" si="4"/>
        <v>4.5938392581608804E-2</v>
      </c>
      <c r="J304" s="73">
        <f>H304/'סכום נכסי הקרן'!$C$41</f>
        <v>2.6635396605085323E-4</v>
      </c>
    </row>
    <row r="305" spans="1:10">
      <c r="A305" s="127" t="s">
        <v>3180</v>
      </c>
      <c r="B305" s="128" t="s">
        <v>3180</v>
      </c>
      <c r="C305" s="128" t="s">
        <v>3180</v>
      </c>
      <c r="D305" s="128" t="s">
        <v>3180</v>
      </c>
      <c r="E305" s="128" t="s">
        <v>3180</v>
      </c>
      <c r="F305" s="128" t="s">
        <v>3180</v>
      </c>
      <c r="G305" s="128" t="s">
        <v>3180</v>
      </c>
      <c r="H305" s="128" t="s">
        <v>3180</v>
      </c>
      <c r="I305" s="128" t="s">
        <v>3180</v>
      </c>
      <c r="J305" s="128" t="s">
        <v>3180</v>
      </c>
    </row>
    <row r="306" spans="1:10">
      <c r="A306" s="127" t="s">
        <v>3180</v>
      </c>
      <c r="B306" s="128" t="s">
        <v>3180</v>
      </c>
      <c r="C306" s="128" t="s">
        <v>3180</v>
      </c>
      <c r="D306" s="128" t="s">
        <v>3180</v>
      </c>
      <c r="E306" s="128" t="s">
        <v>3180</v>
      </c>
      <c r="F306" s="128" t="s">
        <v>3180</v>
      </c>
      <c r="G306" s="128" t="s">
        <v>3180</v>
      </c>
      <c r="H306" s="128" t="s">
        <v>3180</v>
      </c>
      <c r="I306" s="128" t="s">
        <v>3180</v>
      </c>
      <c r="J306" s="128" t="s">
        <v>3180</v>
      </c>
    </row>
    <row r="307" spans="1:10">
      <c r="A307" s="127" t="s">
        <v>3180</v>
      </c>
      <c r="B307" s="128" t="s">
        <v>3180</v>
      </c>
      <c r="C307" s="128" t="s">
        <v>3180</v>
      </c>
      <c r="D307" s="128" t="s">
        <v>3180</v>
      </c>
      <c r="E307" s="128" t="s">
        <v>3180</v>
      </c>
      <c r="F307" s="128" t="s">
        <v>3180</v>
      </c>
      <c r="G307" s="128" t="s">
        <v>3180</v>
      </c>
      <c r="H307" s="128" t="s">
        <v>3180</v>
      </c>
      <c r="I307" s="128" t="s">
        <v>3180</v>
      </c>
      <c r="J307" s="128" t="s">
        <v>3180</v>
      </c>
    </row>
    <row r="308" spans="1:10">
      <c r="A308" s="83" t="s">
        <v>209</v>
      </c>
      <c r="B308" s="128" t="s">
        <v>3180</v>
      </c>
      <c r="C308" s="128" t="s">
        <v>3180</v>
      </c>
      <c r="D308" s="128" t="s">
        <v>3180</v>
      </c>
      <c r="E308" s="128" t="s">
        <v>3180</v>
      </c>
      <c r="F308" s="128" t="s">
        <v>3180</v>
      </c>
      <c r="G308" s="128" t="s">
        <v>3180</v>
      </c>
      <c r="H308" s="128" t="s">
        <v>3180</v>
      </c>
      <c r="I308" s="128" t="s">
        <v>3180</v>
      </c>
      <c r="J308" s="128" t="s">
        <v>3180</v>
      </c>
    </row>
    <row r="309" spans="1:10">
      <c r="A309" s="83" t="s">
        <v>113</v>
      </c>
      <c r="B309" s="128" t="s">
        <v>3180</v>
      </c>
      <c r="C309" s="128" t="s">
        <v>3180</v>
      </c>
      <c r="D309" s="128" t="s">
        <v>3180</v>
      </c>
      <c r="E309" s="128" t="s">
        <v>3180</v>
      </c>
      <c r="F309" s="128" t="s">
        <v>3180</v>
      </c>
      <c r="G309" s="128" t="s">
        <v>3180</v>
      </c>
      <c r="H309" s="128" t="s">
        <v>3180</v>
      </c>
      <c r="I309" s="128" t="s">
        <v>3180</v>
      </c>
      <c r="J309" s="128" t="s">
        <v>3180</v>
      </c>
    </row>
    <row r="310" spans="1:10">
      <c r="A310" s="83" t="s">
        <v>192</v>
      </c>
      <c r="B310" s="128" t="s">
        <v>3180</v>
      </c>
      <c r="C310" s="128" t="s">
        <v>3180</v>
      </c>
      <c r="D310" s="128" t="s">
        <v>3180</v>
      </c>
      <c r="E310" s="128" t="s">
        <v>3180</v>
      </c>
      <c r="F310" s="128" t="s">
        <v>3180</v>
      </c>
      <c r="G310" s="128" t="s">
        <v>3180</v>
      </c>
      <c r="H310" s="128" t="s">
        <v>3180</v>
      </c>
      <c r="I310" s="128" t="s">
        <v>3180</v>
      </c>
      <c r="J310" s="128" t="s">
        <v>3180</v>
      </c>
    </row>
    <row r="311" spans="1:10">
      <c r="A311" s="83" t="s">
        <v>200</v>
      </c>
      <c r="B311" s="128" t="s">
        <v>3180</v>
      </c>
      <c r="C311" s="128" t="s">
        <v>3180</v>
      </c>
      <c r="D311" s="128" t="s">
        <v>3180</v>
      </c>
      <c r="E311" s="128" t="s">
        <v>3180</v>
      </c>
      <c r="F311" s="128" t="s">
        <v>3180</v>
      </c>
      <c r="G311" s="128" t="s">
        <v>3180</v>
      </c>
      <c r="H311" s="128" t="s">
        <v>3180</v>
      </c>
      <c r="I311" s="128" t="s">
        <v>3180</v>
      </c>
      <c r="J311" s="128" t="s">
        <v>3180</v>
      </c>
    </row>
    <row r="312" spans="1:10" hidden="1">
      <c r="B312" s="1"/>
      <c r="C312" s="1"/>
    </row>
    <row r="313" spans="1:10" hidden="1">
      <c r="B313" s="1"/>
      <c r="C313" s="1"/>
    </row>
    <row r="314" spans="1:10" hidden="1">
      <c r="B314" s="1"/>
      <c r="C314" s="1"/>
    </row>
    <row r="315" spans="1:10" hidden="1">
      <c r="B315" s="1"/>
      <c r="C315" s="1"/>
    </row>
    <row r="316" spans="1:10" hidden="1">
      <c r="B316" s="1"/>
      <c r="C316" s="1"/>
    </row>
    <row r="317" spans="1:10" hidden="1">
      <c r="B317" s="1"/>
      <c r="C317" s="1"/>
    </row>
    <row r="318" spans="1:10" hidden="1">
      <c r="B318" s="1"/>
      <c r="C318" s="1"/>
    </row>
    <row r="319" spans="1:10" hidden="1">
      <c r="B319" s="1"/>
      <c r="C319" s="1"/>
    </row>
    <row r="320" spans="1:10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146</v>
      </c>
      <c r="B1" s="36" t="s" vm="1">
        <v>217</v>
      </c>
    </row>
    <row r="2" spans="1:16">
      <c r="A2" s="36" t="s">
        <v>145</v>
      </c>
      <c r="B2" s="36" t="s">
        <v>218</v>
      </c>
    </row>
    <row r="3" spans="1:16">
      <c r="A3" s="36" t="s">
        <v>147</v>
      </c>
      <c r="B3" s="36" t="s">
        <v>219</v>
      </c>
    </row>
    <row r="4" spans="1:16">
      <c r="A4" s="36" t="s">
        <v>148</v>
      </c>
      <c r="B4" s="36">
        <v>414</v>
      </c>
    </row>
    <row r="5" spans="1:16" ht="18.75">
      <c r="A5" s="142" t="s">
        <v>103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4"/>
    </row>
    <row r="6" spans="1:16" s="3" customFormat="1">
      <c r="A6" s="37" t="s">
        <v>117</v>
      </c>
      <c r="B6" s="38" t="s">
        <v>46</v>
      </c>
      <c r="C6" s="38" t="s">
        <v>53</v>
      </c>
      <c r="D6" s="38" t="s">
        <v>14</v>
      </c>
      <c r="E6" s="38" t="s">
        <v>68</v>
      </c>
      <c r="F6" s="38" t="s">
        <v>105</v>
      </c>
      <c r="G6" s="38" t="s">
        <v>17</v>
      </c>
      <c r="H6" s="38" t="s">
        <v>104</v>
      </c>
      <c r="I6" s="38" t="s">
        <v>16</v>
      </c>
      <c r="J6" s="38" t="s">
        <v>18</v>
      </c>
      <c r="K6" s="38" t="s">
        <v>194</v>
      </c>
      <c r="L6" s="38" t="s">
        <v>193</v>
      </c>
      <c r="M6" s="38" t="s">
        <v>112</v>
      </c>
      <c r="N6" s="38" t="s">
        <v>61</v>
      </c>
      <c r="O6" s="38" t="s">
        <v>149</v>
      </c>
      <c r="P6" s="40" t="s">
        <v>151</v>
      </c>
    </row>
    <row r="7" spans="1:16" s="3" customFormat="1">
      <c r="A7" s="111" t="s">
        <v>3180</v>
      </c>
      <c r="B7" s="112" t="s">
        <v>3180</v>
      </c>
      <c r="C7" s="112" t="s">
        <v>3180</v>
      </c>
      <c r="D7" s="112" t="s">
        <v>3180</v>
      </c>
      <c r="E7" s="112" t="s">
        <v>3180</v>
      </c>
      <c r="F7" s="12" t="s">
        <v>21</v>
      </c>
      <c r="G7" s="12" t="s">
        <v>20</v>
      </c>
      <c r="H7" s="112" t="s">
        <v>3180</v>
      </c>
      <c r="I7" s="12" t="s">
        <v>19</v>
      </c>
      <c r="J7" s="12" t="s">
        <v>19</v>
      </c>
      <c r="K7" s="12" t="s">
        <v>201</v>
      </c>
      <c r="L7" s="112" t="s">
        <v>3180</v>
      </c>
      <c r="M7" s="12" t="s">
        <v>197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3" t="s">
        <v>3180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114</v>
      </c>
    </row>
    <row r="9" spans="1:16" s="4" customFormat="1" ht="20.25">
      <c r="A9" s="86" t="s">
        <v>2918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87">
        <v>0</v>
      </c>
      <c r="N9" s="116" t="s">
        <v>3180</v>
      </c>
      <c r="O9" s="88">
        <v>0</v>
      </c>
      <c r="P9" s="88">
        <v>0</v>
      </c>
    </row>
    <row r="10" spans="1:16">
      <c r="A10" s="83" t="s">
        <v>209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  <c r="P10" s="116" t="s">
        <v>3180</v>
      </c>
    </row>
    <row r="11" spans="1:16">
      <c r="A11" s="83" t="s">
        <v>113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  <c r="P11" s="116" t="s">
        <v>3180</v>
      </c>
    </row>
    <row r="12" spans="1:16">
      <c r="A12" s="83" t="s">
        <v>192</v>
      </c>
      <c r="B12" s="116" t="s">
        <v>3180</v>
      </c>
      <c r="C12" s="116" t="s">
        <v>3180</v>
      </c>
      <c r="D12" s="116" t="s">
        <v>3180</v>
      </c>
      <c r="E12" s="116" t="s">
        <v>3180</v>
      </c>
      <c r="F12" s="116" t="s">
        <v>3180</v>
      </c>
      <c r="G12" s="116" t="s">
        <v>3180</v>
      </c>
      <c r="H12" s="116" t="s">
        <v>3180</v>
      </c>
      <c r="I12" s="116" t="s">
        <v>3180</v>
      </c>
      <c r="J12" s="116" t="s">
        <v>3180</v>
      </c>
      <c r="K12" s="116" t="s">
        <v>3180</v>
      </c>
      <c r="L12" s="116" t="s">
        <v>3180</v>
      </c>
      <c r="M12" s="116" t="s">
        <v>3180</v>
      </c>
      <c r="N12" s="116" t="s">
        <v>3180</v>
      </c>
      <c r="O12" s="116" t="s">
        <v>3180</v>
      </c>
      <c r="P12" s="116" t="s">
        <v>3180</v>
      </c>
    </row>
    <row r="13" spans="1:16">
      <c r="A13" s="83" t="s">
        <v>200</v>
      </c>
      <c r="B13" s="116" t="s">
        <v>3180</v>
      </c>
      <c r="C13" s="116" t="s">
        <v>3180</v>
      </c>
      <c r="D13" s="116" t="s">
        <v>3180</v>
      </c>
      <c r="E13" s="116" t="s">
        <v>3180</v>
      </c>
      <c r="F13" s="116" t="s">
        <v>3180</v>
      </c>
      <c r="G13" s="116" t="s">
        <v>3180</v>
      </c>
      <c r="H13" s="116" t="s">
        <v>3180</v>
      </c>
      <c r="I13" s="116" t="s">
        <v>3180</v>
      </c>
      <c r="J13" s="116" t="s">
        <v>3180</v>
      </c>
      <c r="K13" s="116" t="s">
        <v>3180</v>
      </c>
      <c r="L13" s="116" t="s">
        <v>3180</v>
      </c>
      <c r="M13" s="116" t="s">
        <v>3180</v>
      </c>
      <c r="N13" s="116" t="s">
        <v>3180</v>
      </c>
      <c r="O13" s="116" t="s">
        <v>3180</v>
      </c>
      <c r="P13" s="116" t="s">
        <v>3180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19.140625" style="2" customWidth="1"/>
    <col min="3" max="3" width="13" style="2" customWidth="1"/>
    <col min="4" max="4" width="15.42578125" style="2" bestFit="1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customWidth="1"/>
    <col min="19" max="19" width="10.28515625" style="1" bestFit="1" customWidth="1"/>
    <col min="20" max="20" width="9.140625" style="1" customWidth="1"/>
    <col min="21" max="21" width="14.42578125" style="1" bestFit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21">
      <c r="A1" s="36" t="s">
        <v>146</v>
      </c>
      <c r="B1" s="36" t="s" vm="1">
        <v>217</v>
      </c>
    </row>
    <row r="2" spans="1:21">
      <c r="A2" s="36" t="s">
        <v>145</v>
      </c>
      <c r="B2" s="36" t="s">
        <v>218</v>
      </c>
    </row>
    <row r="3" spans="1:21">
      <c r="A3" s="36" t="s">
        <v>147</v>
      </c>
      <c r="B3" s="36" t="s">
        <v>219</v>
      </c>
    </row>
    <row r="4" spans="1:21">
      <c r="A4" s="36" t="s">
        <v>148</v>
      </c>
      <c r="B4" s="36">
        <v>414</v>
      </c>
    </row>
    <row r="5" spans="1:21" s="3" customFormat="1">
      <c r="A5" s="37" t="s">
        <v>117</v>
      </c>
      <c r="B5" s="38" t="s">
        <v>175</v>
      </c>
      <c r="C5" s="38" t="s">
        <v>46</v>
      </c>
      <c r="D5" s="38" t="s">
        <v>118</v>
      </c>
      <c r="E5" s="38" t="s">
        <v>14</v>
      </c>
      <c r="F5" s="38" t="s">
        <v>105</v>
      </c>
      <c r="G5" s="38" t="s">
        <v>68</v>
      </c>
      <c r="H5" s="38" t="s">
        <v>17</v>
      </c>
      <c r="I5" s="38" t="s">
        <v>216</v>
      </c>
      <c r="J5" s="38" t="s">
        <v>104</v>
      </c>
      <c r="K5" s="38" t="s">
        <v>34</v>
      </c>
      <c r="L5" s="38" t="s">
        <v>18</v>
      </c>
      <c r="M5" s="38" t="s">
        <v>194</v>
      </c>
      <c r="N5" s="38" t="s">
        <v>193</v>
      </c>
      <c r="O5" s="38" t="s">
        <v>112</v>
      </c>
      <c r="P5" s="38" t="s">
        <v>149</v>
      </c>
      <c r="Q5" s="40" t="s">
        <v>151</v>
      </c>
    </row>
    <row r="6" spans="1:21" s="3" customFormat="1">
      <c r="A6" s="111" t="s">
        <v>3180</v>
      </c>
      <c r="B6" s="134" t="s">
        <v>3180</v>
      </c>
      <c r="C6" s="112" t="s">
        <v>3180</v>
      </c>
      <c r="D6" s="112" t="s">
        <v>3180</v>
      </c>
      <c r="E6" s="112" t="s">
        <v>3180</v>
      </c>
      <c r="F6" s="12" t="s">
        <v>21</v>
      </c>
      <c r="G6" s="112" t="s">
        <v>3180</v>
      </c>
      <c r="H6" s="12" t="s">
        <v>20</v>
      </c>
      <c r="I6" s="112" t="s">
        <v>3180</v>
      </c>
      <c r="J6" s="112" t="s">
        <v>3180</v>
      </c>
      <c r="K6" s="12" t="s">
        <v>19</v>
      </c>
      <c r="L6" s="12" t="s">
        <v>19</v>
      </c>
      <c r="M6" s="12" t="s">
        <v>201</v>
      </c>
      <c r="N6" s="112" t="s">
        <v>3180</v>
      </c>
      <c r="O6" s="12" t="s">
        <v>197</v>
      </c>
      <c r="P6" s="12" t="s">
        <v>19</v>
      </c>
      <c r="Q6" s="13" t="s">
        <v>19</v>
      </c>
    </row>
    <row r="7" spans="1:21" s="4" customFormat="1" ht="20.25">
      <c r="A7" s="113" t="s">
        <v>3180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114</v>
      </c>
      <c r="Q7" s="15" t="s">
        <v>115</v>
      </c>
    </row>
    <row r="8" spans="1:21" s="4" customFormat="1" ht="20.25">
      <c r="A8" s="59" t="s">
        <v>40</v>
      </c>
      <c r="B8" s="114" t="s">
        <v>3180</v>
      </c>
      <c r="C8" s="114" t="s">
        <v>3180</v>
      </c>
      <c r="D8" s="114" t="s">
        <v>3180</v>
      </c>
      <c r="E8" s="114" t="s">
        <v>3180</v>
      </c>
      <c r="F8" s="114" t="s">
        <v>3180</v>
      </c>
      <c r="G8" s="114" t="s">
        <v>3180</v>
      </c>
      <c r="H8" s="61">
        <v>6.0094840851304676</v>
      </c>
      <c r="I8" s="114" t="s">
        <v>3180</v>
      </c>
      <c r="J8" s="114" t="s">
        <v>3180</v>
      </c>
      <c r="K8" s="114" t="s">
        <v>3180</v>
      </c>
      <c r="L8" s="60">
        <v>4.523547758904771E-2</v>
      </c>
      <c r="M8" s="114" t="s">
        <v>3180</v>
      </c>
      <c r="N8" s="114" t="s">
        <v>3180</v>
      </c>
      <c r="O8" s="61">
        <f>O9+O293</f>
        <v>74547.789631982974</v>
      </c>
      <c r="P8" s="62">
        <f>IFERROR(O8/$O$8,0)</f>
        <v>1</v>
      </c>
      <c r="Q8" s="62">
        <f>O8/'סכום נכסי הקרן'!$C$41</f>
        <v>3.7898570708314205E-2</v>
      </c>
      <c r="S8" s="61"/>
      <c r="U8" s="98">
        <f>O8-S8</f>
        <v>74547.789631982974</v>
      </c>
    </row>
    <row r="9" spans="1:21" ht="20.25">
      <c r="A9" s="63" t="s">
        <v>38</v>
      </c>
      <c r="B9" s="115" t="s">
        <v>3180</v>
      </c>
      <c r="C9" s="115" t="s">
        <v>3180</v>
      </c>
      <c r="D9" s="115" t="s">
        <v>3180</v>
      </c>
      <c r="E9" s="115" t="s">
        <v>3180</v>
      </c>
      <c r="F9" s="115" t="s">
        <v>3180</v>
      </c>
      <c r="G9" s="115" t="s">
        <v>3180</v>
      </c>
      <c r="H9" s="66">
        <v>6.0397255470090077</v>
      </c>
      <c r="I9" s="115" t="s">
        <v>3180</v>
      </c>
      <c r="J9" s="115" t="s">
        <v>3180</v>
      </c>
      <c r="K9" s="115" t="s">
        <v>3180</v>
      </c>
      <c r="L9" s="65">
        <v>4.5093596826024276E-2</v>
      </c>
      <c r="M9" s="115" t="s">
        <v>3180</v>
      </c>
      <c r="N9" s="115" t="s">
        <v>3180</v>
      </c>
      <c r="O9" s="66">
        <f>O10+O20+O57+O290</f>
        <v>74010.687956411974</v>
      </c>
      <c r="P9" s="67">
        <f t="shared" ref="P9:P72" si="0">IFERROR(O9/$O$8,0)</f>
        <v>0.99279520320827097</v>
      </c>
      <c r="Q9" s="67">
        <f>O9/'סכום נכסי הקרן'!$C$41</f>
        <v>3.7625519207663834E-2</v>
      </c>
      <c r="S9" s="66"/>
      <c r="U9" s="98">
        <f t="shared" ref="U9:U72" si="1">O9-S9</f>
        <v>74010.687956411974</v>
      </c>
    </row>
    <row r="10" spans="1:21" ht="20.25">
      <c r="A10" s="68" t="s">
        <v>87</v>
      </c>
      <c r="B10" s="115" t="s">
        <v>3180</v>
      </c>
      <c r="C10" s="115" t="s">
        <v>3180</v>
      </c>
      <c r="D10" s="115" t="s">
        <v>3180</v>
      </c>
      <c r="E10" s="115" t="s">
        <v>3180</v>
      </c>
      <c r="F10" s="115" t="s">
        <v>3180</v>
      </c>
      <c r="G10" s="115" t="s">
        <v>3180</v>
      </c>
      <c r="H10" s="66">
        <v>1.9632695773546227</v>
      </c>
      <c r="I10" s="115" t="s">
        <v>3180</v>
      </c>
      <c r="J10" s="115" t="s">
        <v>3180</v>
      </c>
      <c r="K10" s="115" t="s">
        <v>3180</v>
      </c>
      <c r="L10" s="65">
        <v>4.5899999999999989E-2</v>
      </c>
      <c r="M10" s="115" t="s">
        <v>3180</v>
      </c>
      <c r="N10" s="115" t="s">
        <v>3180</v>
      </c>
      <c r="O10" s="66">
        <f>SUM(O11:O18)</f>
        <v>530.55131999999992</v>
      </c>
      <c r="P10" s="67">
        <f t="shared" si="0"/>
        <v>7.1169289206179142E-3</v>
      </c>
      <c r="Q10" s="67">
        <f>O10/'סכום נכסי הקרן'!$C$41</f>
        <v>2.6972143392408433E-4</v>
      </c>
      <c r="S10" s="66"/>
      <c r="U10" s="98">
        <f t="shared" si="1"/>
        <v>530.55131999999992</v>
      </c>
    </row>
    <row r="11" spans="1:21" ht="20.25">
      <c r="A11" s="69" t="s">
        <v>3168</v>
      </c>
      <c r="B11" s="70" t="s">
        <v>2694</v>
      </c>
      <c r="C11" s="54" t="s">
        <v>2695</v>
      </c>
      <c r="D11" s="116" t="s">
        <v>3180</v>
      </c>
      <c r="E11" s="54" t="s">
        <v>1759</v>
      </c>
      <c r="F11" s="116" t="s">
        <v>3180</v>
      </c>
      <c r="G11" s="54" t="s">
        <v>2693</v>
      </c>
      <c r="H11" s="72">
        <v>1.7</v>
      </c>
      <c r="I11" s="70" t="s">
        <v>27</v>
      </c>
      <c r="J11" s="70" t="s">
        <v>133</v>
      </c>
      <c r="K11" s="71">
        <v>4.5899999999999989E-2</v>
      </c>
      <c r="L11" s="71">
        <v>4.5899999999999989E-2</v>
      </c>
      <c r="M11" s="72">
        <v>73592.039999999994</v>
      </c>
      <c r="N11" s="78">
        <f t="shared" ref="N11:N18" si="2">O11/M11*100000</f>
        <v>107.51380176442997</v>
      </c>
      <c r="O11" s="72">
        <v>79.121600000000001</v>
      </c>
      <c r="P11" s="73">
        <f t="shared" si="0"/>
        <v>1.0613540708664384E-3</v>
      </c>
      <c r="Q11" s="73">
        <f>O11/'סכום נכסי הקרן'!$C$41</f>
        <v>4.0223802301288845E-5</v>
      </c>
      <c r="S11" s="72"/>
      <c r="U11" s="98">
        <f t="shared" si="1"/>
        <v>79.121600000000001</v>
      </c>
    </row>
    <row r="12" spans="1:21" ht="20.25">
      <c r="A12" s="69" t="s">
        <v>3169</v>
      </c>
      <c r="B12" s="70" t="s">
        <v>2694</v>
      </c>
      <c r="C12" s="54" t="s">
        <v>2696</v>
      </c>
      <c r="D12" s="116" t="s">
        <v>3180</v>
      </c>
      <c r="E12" s="54" t="s">
        <v>1759</v>
      </c>
      <c r="F12" s="116" t="s">
        <v>3180</v>
      </c>
      <c r="G12" s="54" t="s">
        <v>2693</v>
      </c>
      <c r="H12" s="72">
        <v>1.37</v>
      </c>
      <c r="I12" s="70" t="s">
        <v>27</v>
      </c>
      <c r="J12" s="70" t="s">
        <v>133</v>
      </c>
      <c r="K12" s="71">
        <v>4.5899999999999996E-2</v>
      </c>
      <c r="L12" s="71">
        <v>4.5899999999999996E-2</v>
      </c>
      <c r="M12" s="72">
        <v>40910.449999999997</v>
      </c>
      <c r="N12" s="78">
        <f t="shared" si="2"/>
        <v>114.1670648941774</v>
      </c>
      <c r="O12" s="72">
        <v>46.70626</v>
      </c>
      <c r="P12" s="73">
        <f t="shared" si="0"/>
        <v>6.2652776468052082E-4</v>
      </c>
      <c r="Q12" s="73">
        <f>O12/'סכום נכסי הקרן'!$C$41</f>
        <v>2.3744506790466765E-5</v>
      </c>
      <c r="S12" s="72"/>
      <c r="U12" s="98">
        <f t="shared" si="1"/>
        <v>46.70626</v>
      </c>
    </row>
    <row r="13" spans="1:21" ht="20.25">
      <c r="A13" s="69" t="s">
        <v>2697</v>
      </c>
      <c r="B13" s="70" t="s">
        <v>2694</v>
      </c>
      <c r="C13" s="54" t="s">
        <v>2698</v>
      </c>
      <c r="D13" s="116" t="s">
        <v>3180</v>
      </c>
      <c r="E13" s="54" t="s">
        <v>1759</v>
      </c>
      <c r="F13" s="116" t="s">
        <v>3180</v>
      </c>
      <c r="G13" s="54" t="s">
        <v>2693</v>
      </c>
      <c r="H13" s="72">
        <v>1.04</v>
      </c>
      <c r="I13" s="70" t="s">
        <v>27</v>
      </c>
      <c r="J13" s="70" t="s">
        <v>133</v>
      </c>
      <c r="K13" s="71">
        <v>4.590000000000001E-2</v>
      </c>
      <c r="L13" s="71">
        <v>4.590000000000001E-2</v>
      </c>
      <c r="M13" s="72">
        <v>513358.29999999993</v>
      </c>
      <c r="N13" s="78">
        <f>O13/M13*100000</f>
        <v>11.876262641511776</v>
      </c>
      <c r="O13" s="72">
        <v>60.967779999999941</v>
      </c>
      <c r="P13" s="73">
        <f>IFERROR(#REF!/$O$8,0)</f>
        <v>0</v>
      </c>
      <c r="Q13" s="73">
        <f>O13/'סכום נכסי הקרן'!$C$41</f>
        <v>3.0994771711750894E-5</v>
      </c>
      <c r="S13" s="72"/>
      <c r="U13" s="98">
        <f t="shared" si="1"/>
        <v>60.967779999999941</v>
      </c>
    </row>
    <row r="14" spans="1:21" ht="20.25">
      <c r="A14" s="69" t="s">
        <v>3170</v>
      </c>
      <c r="B14" s="70" t="s">
        <v>2694</v>
      </c>
      <c r="C14" s="54" t="s">
        <v>2699</v>
      </c>
      <c r="D14" s="116" t="s">
        <v>3180</v>
      </c>
      <c r="E14" s="54" t="s">
        <v>1759</v>
      </c>
      <c r="F14" s="116" t="s">
        <v>3180</v>
      </c>
      <c r="G14" s="54" t="s">
        <v>2693</v>
      </c>
      <c r="H14" s="72">
        <v>3.78</v>
      </c>
      <c r="I14" s="70" t="s">
        <v>27</v>
      </c>
      <c r="J14" s="70" t="s">
        <v>133</v>
      </c>
      <c r="K14" s="71">
        <v>4.5899999999999996E-2</v>
      </c>
      <c r="L14" s="71">
        <v>4.5899999999999996E-2</v>
      </c>
      <c r="M14" s="72">
        <v>58641.14</v>
      </c>
      <c r="N14" s="78">
        <f t="shared" si="2"/>
        <v>109.02513150324157</v>
      </c>
      <c r="O14" s="72">
        <v>63.933579999999999</v>
      </c>
      <c r="P14" s="73">
        <f t="shared" si="0"/>
        <v>8.5761872103275346E-4</v>
      </c>
      <c r="Q14" s="73">
        <f>O14/'סכום נכסי הקרן'!$C$41</f>
        <v>3.2502523739833805E-5</v>
      </c>
      <c r="S14" s="72"/>
      <c r="U14" s="98">
        <f t="shared" si="1"/>
        <v>63.933579999999999</v>
      </c>
    </row>
    <row r="15" spans="1:21" ht="20.25">
      <c r="A15" s="69" t="s">
        <v>3171</v>
      </c>
      <c r="B15" s="70" t="s">
        <v>2694</v>
      </c>
      <c r="C15" s="54" t="s">
        <v>2700</v>
      </c>
      <c r="D15" s="116" t="s">
        <v>3180</v>
      </c>
      <c r="E15" s="54" t="s">
        <v>1759</v>
      </c>
      <c r="F15" s="116" t="s">
        <v>3180</v>
      </c>
      <c r="G15" s="54" t="s">
        <v>2693</v>
      </c>
      <c r="H15" s="72">
        <v>1.7999999999999998</v>
      </c>
      <c r="I15" s="70" t="s">
        <v>27</v>
      </c>
      <c r="J15" s="70" t="s">
        <v>133</v>
      </c>
      <c r="K15" s="71">
        <v>4.5899999999999996E-2</v>
      </c>
      <c r="L15" s="71">
        <v>4.5899999999999996E-2</v>
      </c>
      <c r="M15" s="72">
        <v>49143.85</v>
      </c>
      <c r="N15" s="78">
        <f t="shared" si="2"/>
        <v>115.34767829545305</v>
      </c>
      <c r="O15" s="72">
        <v>56.68629</v>
      </c>
      <c r="P15" s="73">
        <f t="shared" si="0"/>
        <v>7.6040202237840845E-4</v>
      </c>
      <c r="Q15" s="73">
        <f>O15/'סכום נכסי הקרן'!$C$41</f>
        <v>2.8818149811853235E-5</v>
      </c>
      <c r="S15" s="72"/>
      <c r="U15" s="98">
        <f t="shared" si="1"/>
        <v>56.68629</v>
      </c>
    </row>
    <row r="16" spans="1:21" ht="20.25">
      <c r="A16" s="69" t="s">
        <v>3172</v>
      </c>
      <c r="B16" s="70" t="s">
        <v>2694</v>
      </c>
      <c r="C16" s="54" t="s">
        <v>2701</v>
      </c>
      <c r="D16" s="116" t="s">
        <v>3180</v>
      </c>
      <c r="E16" s="54" t="s">
        <v>1759</v>
      </c>
      <c r="F16" s="116" t="s">
        <v>3180</v>
      </c>
      <c r="G16" s="54" t="s">
        <v>2693</v>
      </c>
      <c r="H16" s="72">
        <v>1.1300000000000001</v>
      </c>
      <c r="I16" s="70" t="s">
        <v>27</v>
      </c>
      <c r="J16" s="70" t="s">
        <v>133</v>
      </c>
      <c r="K16" s="71">
        <v>4.5899999999999996E-2</v>
      </c>
      <c r="L16" s="71">
        <v>4.5899999999999996E-2</v>
      </c>
      <c r="M16" s="72">
        <v>61786.9</v>
      </c>
      <c r="N16" s="78">
        <f t="shared" si="2"/>
        <v>107.90152928857087</v>
      </c>
      <c r="O16" s="72">
        <v>66.66901</v>
      </c>
      <c r="P16" s="73">
        <f t="shared" si="0"/>
        <v>8.9431236431183512E-4</v>
      </c>
      <c r="Q16" s="73">
        <f>O16/'סכום נכסי הקרן'!$C$41</f>
        <v>3.3893160374191739E-5</v>
      </c>
      <c r="S16" s="72"/>
      <c r="U16" s="98">
        <f t="shared" si="1"/>
        <v>66.66901</v>
      </c>
    </row>
    <row r="17" spans="1:21" ht="20.25">
      <c r="A17" s="69" t="s">
        <v>3173</v>
      </c>
      <c r="B17" s="70" t="s">
        <v>2694</v>
      </c>
      <c r="C17" s="54" t="s">
        <v>2702</v>
      </c>
      <c r="D17" s="116" t="s">
        <v>3180</v>
      </c>
      <c r="E17" s="54" t="s">
        <v>1759</v>
      </c>
      <c r="F17" s="116" t="s">
        <v>3180</v>
      </c>
      <c r="G17" s="54" t="s">
        <v>2693</v>
      </c>
      <c r="H17" s="72">
        <v>2.69</v>
      </c>
      <c r="I17" s="70" t="s">
        <v>27</v>
      </c>
      <c r="J17" s="70" t="s">
        <v>133</v>
      </c>
      <c r="K17" s="71">
        <v>4.590000000000001E-2</v>
      </c>
      <c r="L17" s="71">
        <v>4.590000000000001E-2</v>
      </c>
      <c r="M17" s="72">
        <v>95515.33</v>
      </c>
      <c r="N17" s="78">
        <f t="shared" si="2"/>
        <v>106.73530625921515</v>
      </c>
      <c r="O17" s="72">
        <v>101.94858000000001</v>
      </c>
      <c r="P17" s="73">
        <f t="shared" si="0"/>
        <v>1.3675600645342457E-3</v>
      </c>
      <c r="Q17" s="73">
        <f>O17/'סכום נכסי הקרן'!$C$41</f>
        <v>5.1828571803617855E-5</v>
      </c>
      <c r="S17" s="72"/>
      <c r="U17" s="98">
        <f t="shared" si="1"/>
        <v>101.94858000000001</v>
      </c>
    </row>
    <row r="18" spans="1:21" ht="20.25">
      <c r="A18" s="69" t="s">
        <v>3174</v>
      </c>
      <c r="B18" s="70" t="s">
        <v>2694</v>
      </c>
      <c r="C18" s="54" t="s">
        <v>2703</v>
      </c>
      <c r="D18" s="116" t="s">
        <v>3180</v>
      </c>
      <c r="E18" s="54" t="s">
        <v>1759</v>
      </c>
      <c r="F18" s="116" t="s">
        <v>3180</v>
      </c>
      <c r="G18" s="54" t="s">
        <v>2693</v>
      </c>
      <c r="H18" s="72">
        <v>1.7</v>
      </c>
      <c r="I18" s="70" t="s">
        <v>27</v>
      </c>
      <c r="J18" s="70" t="s">
        <v>133</v>
      </c>
      <c r="K18" s="71">
        <v>4.5899999999999996E-2</v>
      </c>
      <c r="L18" s="71">
        <v>4.5899999999999996E-2</v>
      </c>
      <c r="M18" s="72">
        <v>48257.56</v>
      </c>
      <c r="N18" s="78">
        <f t="shared" si="2"/>
        <v>112.97342841204571</v>
      </c>
      <c r="O18" s="72">
        <v>54.518219999999999</v>
      </c>
      <c r="P18" s="73">
        <f t="shared" si="0"/>
        <v>7.3131906752886794E-4</v>
      </c>
      <c r="Q18" s="73">
        <f>O18/'סכום נכסי הקרן'!$C$41</f>
        <v>2.7715947391081216E-5</v>
      </c>
      <c r="S18" s="72"/>
      <c r="U18" s="98">
        <f t="shared" si="1"/>
        <v>54.518219999999999</v>
      </c>
    </row>
    <row r="19" spans="1:21" ht="20.25">
      <c r="A19" s="117" t="s">
        <v>3180</v>
      </c>
      <c r="B19" s="116" t="s">
        <v>3180</v>
      </c>
      <c r="C19" s="116" t="s">
        <v>3180</v>
      </c>
      <c r="D19" s="116" t="s">
        <v>3180</v>
      </c>
      <c r="E19" s="116" t="s">
        <v>3180</v>
      </c>
      <c r="F19" s="116" t="s">
        <v>3180</v>
      </c>
      <c r="G19" s="116" t="s">
        <v>3180</v>
      </c>
      <c r="H19" s="116" t="s">
        <v>3180</v>
      </c>
      <c r="I19" s="116" t="s">
        <v>3180</v>
      </c>
      <c r="J19" s="116" t="s">
        <v>3180</v>
      </c>
      <c r="K19" s="116" t="s">
        <v>3180</v>
      </c>
      <c r="L19" s="116" t="s">
        <v>3180</v>
      </c>
      <c r="M19" s="116" t="s">
        <v>3180</v>
      </c>
      <c r="N19" s="116" t="s">
        <v>3180</v>
      </c>
      <c r="O19" s="116" t="s">
        <v>3180</v>
      </c>
      <c r="P19" s="116" t="s">
        <v>3180</v>
      </c>
      <c r="Q19" s="116" t="s">
        <v>3180</v>
      </c>
      <c r="S19" s="54"/>
      <c r="U19" s="98" t="e">
        <f t="shared" si="1"/>
        <v>#VALUE!</v>
      </c>
    </row>
    <row r="20" spans="1:21" ht="20.25">
      <c r="A20" s="68" t="s">
        <v>35</v>
      </c>
      <c r="B20" s="115" t="s">
        <v>3180</v>
      </c>
      <c r="C20" s="115" t="s">
        <v>3180</v>
      </c>
      <c r="D20" s="115" t="s">
        <v>3180</v>
      </c>
      <c r="E20" s="115" t="s">
        <v>3180</v>
      </c>
      <c r="F20" s="115" t="s">
        <v>3180</v>
      </c>
      <c r="G20" s="115" t="s">
        <v>3180</v>
      </c>
      <c r="H20" s="66">
        <v>10.095151755476797</v>
      </c>
      <c r="I20" s="115" t="s">
        <v>3180</v>
      </c>
      <c r="J20" s="115" t="s">
        <v>3180</v>
      </c>
      <c r="K20" s="115" t="s">
        <v>3180</v>
      </c>
      <c r="L20" s="65">
        <v>4.3412581968219739E-2</v>
      </c>
      <c r="M20" s="115" t="s">
        <v>3180</v>
      </c>
      <c r="N20" s="115" t="s">
        <v>3180</v>
      </c>
      <c r="O20" s="66">
        <f>SUM(O21:O55)</f>
        <v>13261.801233007001</v>
      </c>
      <c r="P20" s="67">
        <f t="shared" si="0"/>
        <v>0.17789663916899473</v>
      </c>
      <c r="Q20" s="67">
        <f>O20/'סכום נכסי הקרן'!$C$41</f>
        <v>6.7420283583176054E-3</v>
      </c>
      <c r="S20" s="66"/>
      <c r="U20" s="98">
        <f t="shared" si="1"/>
        <v>13261.801233007001</v>
      </c>
    </row>
    <row r="21" spans="1:21" ht="20.25">
      <c r="A21" s="69" t="s">
        <v>3093</v>
      </c>
      <c r="B21" s="70" t="s">
        <v>2694</v>
      </c>
      <c r="C21" s="54">
        <v>6028</v>
      </c>
      <c r="D21" s="116" t="s">
        <v>3180</v>
      </c>
      <c r="E21" s="54" t="s">
        <v>600</v>
      </c>
      <c r="F21" s="77">
        <v>43100</v>
      </c>
      <c r="G21" s="116" t="s">
        <v>3180</v>
      </c>
      <c r="H21" s="72">
        <v>7.4399999999997206</v>
      </c>
      <c r="I21" s="70" t="s">
        <v>27</v>
      </c>
      <c r="J21" s="70" t="s">
        <v>133</v>
      </c>
      <c r="K21" s="71">
        <v>6.4500000000020971E-2</v>
      </c>
      <c r="L21" s="71">
        <v>6.4500000000020971E-2</v>
      </c>
      <c r="M21" s="72">
        <v>251118.99803299998</v>
      </c>
      <c r="N21" s="78">
        <v>113.97</v>
      </c>
      <c r="O21" s="72">
        <v>286.20032203199997</v>
      </c>
      <c r="P21" s="73">
        <f t="shared" si="0"/>
        <v>3.8391523537434631E-3</v>
      </c>
      <c r="Q21" s="73">
        <f>O21/'סכום נכסי הקרן'!$C$41</f>
        <v>1.4549838693833755E-4</v>
      </c>
      <c r="S21" s="72"/>
      <c r="U21" s="98">
        <f t="shared" si="1"/>
        <v>286.20032203199997</v>
      </c>
    </row>
    <row r="22" spans="1:21" ht="20.25">
      <c r="A22" s="69" t="s">
        <v>3093</v>
      </c>
      <c r="B22" s="70" t="s">
        <v>2694</v>
      </c>
      <c r="C22" s="54">
        <v>6869</v>
      </c>
      <c r="D22" s="116" t="s">
        <v>3180</v>
      </c>
      <c r="E22" s="54" t="s">
        <v>600</v>
      </c>
      <c r="F22" s="77">
        <v>43555</v>
      </c>
      <c r="G22" s="116" t="s">
        <v>3180</v>
      </c>
      <c r="H22" s="72">
        <v>3.3700000000250405</v>
      </c>
      <c r="I22" s="70" t="s">
        <v>27</v>
      </c>
      <c r="J22" s="70" t="s">
        <v>133</v>
      </c>
      <c r="K22" s="71">
        <v>5.7400000000500807E-2</v>
      </c>
      <c r="L22" s="71">
        <v>5.7400000000500807E-2</v>
      </c>
      <c r="M22" s="72">
        <v>49650.733442999997</v>
      </c>
      <c r="N22" s="78">
        <v>100.54</v>
      </c>
      <c r="O22" s="72">
        <v>49.918847374999999</v>
      </c>
      <c r="P22" s="73">
        <f t="shared" si="0"/>
        <v>6.6962209907808572E-4</v>
      </c>
      <c r="Q22" s="73">
        <f>O22/'סכום נכסי הקרן'!$C$41</f>
        <v>2.5377720469760618E-5</v>
      </c>
      <c r="S22" s="72"/>
      <c r="U22" s="98">
        <f t="shared" si="1"/>
        <v>49.918847374999999</v>
      </c>
    </row>
    <row r="23" spans="1:21" ht="20.25">
      <c r="A23" s="69" t="s">
        <v>3093</v>
      </c>
      <c r="B23" s="70" t="s">
        <v>2694</v>
      </c>
      <c r="C23" s="54">
        <v>6870</v>
      </c>
      <c r="D23" s="116" t="s">
        <v>3180</v>
      </c>
      <c r="E23" s="54" t="s">
        <v>600</v>
      </c>
      <c r="F23" s="77">
        <v>43555</v>
      </c>
      <c r="G23" s="116" t="s">
        <v>3180</v>
      </c>
      <c r="H23" s="72">
        <v>5.2399999999971358</v>
      </c>
      <c r="I23" s="70" t="s">
        <v>27</v>
      </c>
      <c r="J23" s="70" t="s">
        <v>133</v>
      </c>
      <c r="K23" s="71">
        <v>4.41999999999707E-2</v>
      </c>
      <c r="L23" s="71">
        <v>4.41999999999707E-2</v>
      </c>
      <c r="M23" s="72">
        <v>591563.34531400003</v>
      </c>
      <c r="N23" s="78">
        <v>101.54</v>
      </c>
      <c r="O23" s="72">
        <v>600.67342082800008</v>
      </c>
      <c r="P23" s="73">
        <f t="shared" si="0"/>
        <v>8.0575617841027874E-3</v>
      </c>
      <c r="Q23" s="73">
        <f>O23/'סכום נכסי הקרן'!$C$41</f>
        <v>3.0537007501142991E-4</v>
      </c>
      <c r="S23" s="72"/>
      <c r="U23" s="98">
        <f t="shared" si="1"/>
        <v>600.67342082800008</v>
      </c>
    </row>
    <row r="24" spans="1:21" ht="20.25">
      <c r="A24" s="69" t="s">
        <v>3093</v>
      </c>
      <c r="B24" s="70" t="s">
        <v>2694</v>
      </c>
      <c r="C24" s="54">
        <v>6868</v>
      </c>
      <c r="D24" s="116" t="s">
        <v>3180</v>
      </c>
      <c r="E24" s="54" t="s">
        <v>600</v>
      </c>
      <c r="F24" s="77">
        <v>43555</v>
      </c>
      <c r="G24" s="116" t="s">
        <v>3180</v>
      </c>
      <c r="H24" s="72">
        <v>5.6699999999950537</v>
      </c>
      <c r="I24" s="70" t="s">
        <v>27</v>
      </c>
      <c r="J24" s="70" t="s">
        <v>133</v>
      </c>
      <c r="K24" s="71">
        <v>1.8899999999940131E-2</v>
      </c>
      <c r="L24" s="71">
        <v>1.8899999999940131E-2</v>
      </c>
      <c r="M24" s="72">
        <v>115552.46772</v>
      </c>
      <c r="N24" s="78">
        <v>132.97999999999999</v>
      </c>
      <c r="O24" s="72">
        <v>153.66165302799999</v>
      </c>
      <c r="P24" s="73">
        <f t="shared" si="0"/>
        <v>2.0612502904053249E-3</v>
      </c>
      <c r="Q24" s="73">
        <f>O24/'סכום נכסי הקרן'!$C$41</f>
        <v>7.8118439878459409E-5</v>
      </c>
      <c r="S24" s="72"/>
      <c r="U24" s="98">
        <f t="shared" si="1"/>
        <v>153.66165302799999</v>
      </c>
    </row>
    <row r="25" spans="1:21" ht="20.25">
      <c r="A25" s="69" t="s">
        <v>3093</v>
      </c>
      <c r="B25" s="70" t="s">
        <v>2694</v>
      </c>
      <c r="C25" s="54">
        <v>6867</v>
      </c>
      <c r="D25" s="116" t="s">
        <v>3180</v>
      </c>
      <c r="E25" s="54" t="s">
        <v>600</v>
      </c>
      <c r="F25" s="77">
        <v>43555</v>
      </c>
      <c r="G25" s="116" t="s">
        <v>3180</v>
      </c>
      <c r="H25" s="72">
        <v>4.9800000000017919</v>
      </c>
      <c r="I25" s="70" t="s">
        <v>27</v>
      </c>
      <c r="J25" s="70" t="s">
        <v>133</v>
      </c>
      <c r="K25" s="71">
        <v>3.8700000000015312E-2</v>
      </c>
      <c r="L25" s="71">
        <v>3.8700000000015312E-2</v>
      </c>
      <c r="M25" s="72">
        <v>278226.55040299997</v>
      </c>
      <c r="N25" s="78">
        <v>124.32</v>
      </c>
      <c r="O25" s="72">
        <v>345.89120508100007</v>
      </c>
      <c r="P25" s="73">
        <f t="shared" si="0"/>
        <v>4.6398586301290359E-3</v>
      </c>
      <c r="Q25" s="73">
        <f>O25/'סכום נכסי הקרן'!$C$41</f>
        <v>1.7584401037052717E-4</v>
      </c>
      <c r="S25" s="72"/>
      <c r="U25" s="98">
        <f t="shared" si="1"/>
        <v>345.89120508100007</v>
      </c>
    </row>
    <row r="26" spans="1:21" ht="20.25">
      <c r="A26" s="69" t="s">
        <v>3093</v>
      </c>
      <c r="B26" s="70" t="s">
        <v>2694</v>
      </c>
      <c r="C26" s="54">
        <v>6866</v>
      </c>
      <c r="D26" s="116" t="s">
        <v>3180</v>
      </c>
      <c r="E26" s="54" t="s">
        <v>600</v>
      </c>
      <c r="F26" s="77">
        <v>43555</v>
      </c>
      <c r="G26" s="116" t="s">
        <v>3180</v>
      </c>
      <c r="H26" s="72">
        <v>5.8899999999901924</v>
      </c>
      <c r="I26" s="70" t="s">
        <v>27</v>
      </c>
      <c r="J26" s="70" t="s">
        <v>133</v>
      </c>
      <c r="K26" s="71">
        <v>3.6599999999937169E-2</v>
      </c>
      <c r="L26" s="71">
        <v>3.6599999999937169E-2</v>
      </c>
      <c r="M26" s="72">
        <v>429147.75405199995</v>
      </c>
      <c r="N26" s="78">
        <v>121.64</v>
      </c>
      <c r="O26" s="72">
        <v>522.01526680799998</v>
      </c>
      <c r="P26" s="73">
        <f t="shared" si="0"/>
        <v>7.0024244767686794E-3</v>
      </c>
      <c r="Q26" s="73">
        <f>O26/'סכום נכסי הקרן'!$C$41</f>
        <v>2.6538187916244795E-4</v>
      </c>
      <c r="S26" s="72"/>
      <c r="U26" s="98">
        <f t="shared" si="1"/>
        <v>522.01526680799998</v>
      </c>
    </row>
    <row r="27" spans="1:21" ht="20.25">
      <c r="A27" s="69" t="s">
        <v>3093</v>
      </c>
      <c r="B27" s="70" t="s">
        <v>2694</v>
      </c>
      <c r="C27" s="54">
        <v>6865</v>
      </c>
      <c r="D27" s="116" t="s">
        <v>3180</v>
      </c>
      <c r="E27" s="54" t="s">
        <v>600</v>
      </c>
      <c r="F27" s="77">
        <v>43555</v>
      </c>
      <c r="G27" s="116" t="s">
        <v>3180</v>
      </c>
      <c r="H27" s="72">
        <v>3.9700000000030324</v>
      </c>
      <c r="I27" s="70" t="s">
        <v>27</v>
      </c>
      <c r="J27" s="70" t="s">
        <v>133</v>
      </c>
      <c r="K27" s="71">
        <v>2.7700000000038107E-2</v>
      </c>
      <c r="L27" s="71">
        <v>2.7700000000038107E-2</v>
      </c>
      <c r="M27" s="72">
        <v>208692.77823500001</v>
      </c>
      <c r="N27" s="78">
        <v>123.23</v>
      </c>
      <c r="O27" s="72">
        <v>257.17213402600004</v>
      </c>
      <c r="P27" s="73">
        <f t="shared" si="0"/>
        <v>3.4497620291033602E-3</v>
      </c>
      <c r="Q27" s="73">
        <f>O27/'סכום נכסי הקרן'!$C$41</f>
        <v>1.307410501868312E-4</v>
      </c>
      <c r="S27" s="72"/>
      <c r="U27" s="98">
        <f t="shared" si="1"/>
        <v>257.17213402600004</v>
      </c>
    </row>
    <row r="28" spans="1:21" ht="20.25">
      <c r="A28" s="69" t="s">
        <v>3093</v>
      </c>
      <c r="B28" s="70" t="s">
        <v>2694</v>
      </c>
      <c r="C28" s="54">
        <v>5212</v>
      </c>
      <c r="D28" s="116" t="s">
        <v>3180</v>
      </c>
      <c r="E28" s="54" t="s">
        <v>600</v>
      </c>
      <c r="F28" s="77">
        <v>42643</v>
      </c>
      <c r="G28" s="116" t="s">
        <v>3180</v>
      </c>
      <c r="H28" s="72">
        <v>6.9399999999966502</v>
      </c>
      <c r="I28" s="70" t="s">
        <v>27</v>
      </c>
      <c r="J28" s="70" t="s">
        <v>133</v>
      </c>
      <c r="K28" s="71">
        <v>4.8499999999970268E-2</v>
      </c>
      <c r="L28" s="71">
        <v>4.8499999999970268E-2</v>
      </c>
      <c r="M28" s="72">
        <v>553995.63241800002</v>
      </c>
      <c r="N28" s="78">
        <v>100.21</v>
      </c>
      <c r="O28" s="72">
        <v>555.15902326900004</v>
      </c>
      <c r="P28" s="73">
        <f t="shared" si="0"/>
        <v>7.4470219172108375E-3</v>
      </c>
      <c r="Q28" s="73">
        <f>O28/'סכום נכסי הקרן'!$C$41</f>
        <v>2.8223148669578055E-4</v>
      </c>
      <c r="S28" s="72"/>
      <c r="U28" s="98">
        <f t="shared" si="1"/>
        <v>555.15902326900004</v>
      </c>
    </row>
    <row r="29" spans="1:21" ht="20.25">
      <c r="A29" s="69" t="s">
        <v>3094</v>
      </c>
      <c r="B29" s="70" t="s">
        <v>2694</v>
      </c>
      <c r="C29" s="54" t="s">
        <v>2704</v>
      </c>
      <c r="D29" s="116" t="s">
        <v>3180</v>
      </c>
      <c r="E29" s="54" t="s">
        <v>600</v>
      </c>
      <c r="F29" s="77">
        <v>45107</v>
      </c>
      <c r="G29" s="116" t="s">
        <v>3180</v>
      </c>
      <c r="H29" s="72">
        <v>9.1999999999970647</v>
      </c>
      <c r="I29" s="70" t="s">
        <v>27</v>
      </c>
      <c r="J29" s="70" t="s">
        <v>133</v>
      </c>
      <c r="K29" s="71">
        <v>7.0599999999968119E-2</v>
      </c>
      <c r="L29" s="71">
        <v>7.0599999999968119E-2</v>
      </c>
      <c r="M29" s="72">
        <v>453987.70722800004</v>
      </c>
      <c r="N29" s="78">
        <v>105.04</v>
      </c>
      <c r="O29" s="72">
        <v>476.86868764200005</v>
      </c>
      <c r="P29" s="73">
        <f t="shared" si="0"/>
        <v>6.3968186044970378E-3</v>
      </c>
      <c r="Q29" s="73">
        <f>O29/'סכום נכסי הקרן'!$C$41</f>
        <v>2.424302821907908E-4</v>
      </c>
      <c r="S29" s="72"/>
      <c r="U29" s="98">
        <f t="shared" si="1"/>
        <v>476.86868764200005</v>
      </c>
    </row>
    <row r="30" spans="1:21" ht="20.25">
      <c r="A30" s="69" t="s">
        <v>3094</v>
      </c>
      <c r="B30" s="70" t="s">
        <v>2694</v>
      </c>
      <c r="C30" s="54" t="s">
        <v>2705</v>
      </c>
      <c r="D30" s="116" t="s">
        <v>3180</v>
      </c>
      <c r="E30" s="54" t="s">
        <v>600</v>
      </c>
      <c r="F30" s="77">
        <v>45107</v>
      </c>
      <c r="G30" s="116" t="s">
        <v>3180</v>
      </c>
      <c r="H30" s="72">
        <v>8.9999999999864055</v>
      </c>
      <c r="I30" s="70" t="s">
        <v>27</v>
      </c>
      <c r="J30" s="70" t="s">
        <v>133</v>
      </c>
      <c r="K30" s="71">
        <v>7.1399999999873287E-2</v>
      </c>
      <c r="L30" s="71">
        <v>7.1399999999873287E-2</v>
      </c>
      <c r="M30" s="72">
        <v>351134.88163299998</v>
      </c>
      <c r="N30" s="78">
        <v>104.73</v>
      </c>
      <c r="O30" s="72">
        <v>367.74356151899997</v>
      </c>
      <c r="P30" s="73">
        <f t="shared" si="0"/>
        <v>4.9329908148105341E-3</v>
      </c>
      <c r="Q30" s="73">
        <f>O30/'סכום נכסי הקרן'!$C$41</f>
        <v>1.8695330119856155E-4</v>
      </c>
      <c r="S30" s="72"/>
      <c r="U30" s="98">
        <f t="shared" si="1"/>
        <v>367.74356151899997</v>
      </c>
    </row>
    <row r="31" spans="1:21" ht="20.25">
      <c r="A31" s="69" t="s">
        <v>3094</v>
      </c>
      <c r="B31" s="70" t="s">
        <v>2694</v>
      </c>
      <c r="C31" s="54" t="s">
        <v>2706</v>
      </c>
      <c r="D31" s="116" t="s">
        <v>3180</v>
      </c>
      <c r="E31" s="54" t="s">
        <v>600</v>
      </c>
      <c r="F31" s="77">
        <v>45107</v>
      </c>
      <c r="G31" s="116" t="s">
        <v>3180</v>
      </c>
      <c r="H31" s="72">
        <v>8.3999999999860364</v>
      </c>
      <c r="I31" s="70" t="s">
        <v>27</v>
      </c>
      <c r="J31" s="70" t="s">
        <v>133</v>
      </c>
      <c r="K31" s="71">
        <v>7.1899999999898767E-2</v>
      </c>
      <c r="L31" s="71">
        <v>7.1899999999898767E-2</v>
      </c>
      <c r="M31" s="72">
        <v>28164.413920000006</v>
      </c>
      <c r="N31" s="78">
        <v>101.69</v>
      </c>
      <c r="O31" s="72">
        <v>28.640392490999997</v>
      </c>
      <c r="P31" s="73">
        <f t="shared" si="0"/>
        <v>3.8418835263108204E-4</v>
      </c>
      <c r="Q31" s="73">
        <f>O31/'סכום נכסי הקרן'!$C$41</f>
        <v>1.4560189447499815E-5</v>
      </c>
      <c r="S31" s="72"/>
      <c r="U31" s="98">
        <f t="shared" si="1"/>
        <v>28.640392490999997</v>
      </c>
    </row>
    <row r="32" spans="1:21" ht="20.25">
      <c r="A32" s="69" t="s">
        <v>3094</v>
      </c>
      <c r="B32" s="70" t="s">
        <v>2694</v>
      </c>
      <c r="C32" s="54" t="s">
        <v>2707</v>
      </c>
      <c r="D32" s="116" t="s">
        <v>3180</v>
      </c>
      <c r="E32" s="54" t="s">
        <v>600</v>
      </c>
      <c r="F32" s="77">
        <v>45107</v>
      </c>
      <c r="G32" s="116" t="s">
        <v>3180</v>
      </c>
      <c r="H32" s="72">
        <v>7.4100000000171864</v>
      </c>
      <c r="I32" s="70" t="s">
        <v>27</v>
      </c>
      <c r="J32" s="70" t="s">
        <v>133</v>
      </c>
      <c r="K32" s="71">
        <v>7.0600000000183016E-2</v>
      </c>
      <c r="L32" s="71">
        <v>7.0600000000183016E-2</v>
      </c>
      <c r="M32" s="72">
        <v>221740.974533</v>
      </c>
      <c r="N32" s="78">
        <v>80.819999999999993</v>
      </c>
      <c r="O32" s="72">
        <v>179.211055612</v>
      </c>
      <c r="P32" s="73">
        <f t="shared" si="0"/>
        <v>2.4039754430909875E-3</v>
      </c>
      <c r="Q32" s="73">
        <f>O32/'סכום נכסי הקרן'!$C$41</f>
        <v>9.1107233311034765E-5</v>
      </c>
      <c r="S32" s="72"/>
      <c r="U32" s="98">
        <f t="shared" si="1"/>
        <v>179.211055612</v>
      </c>
    </row>
    <row r="33" spans="1:21" ht="20.25">
      <c r="A33" s="69" t="s">
        <v>3094</v>
      </c>
      <c r="B33" s="70" t="s">
        <v>2694</v>
      </c>
      <c r="C33" s="54" t="s">
        <v>2708</v>
      </c>
      <c r="D33" s="116" t="s">
        <v>3180</v>
      </c>
      <c r="E33" s="54" t="s">
        <v>600</v>
      </c>
      <c r="F33" s="77">
        <v>45107</v>
      </c>
      <c r="G33" s="116" t="s">
        <v>3180</v>
      </c>
      <c r="H33" s="72">
        <v>11.189999999978593</v>
      </c>
      <c r="I33" s="70" t="s">
        <v>27</v>
      </c>
      <c r="J33" s="70" t="s">
        <v>133</v>
      </c>
      <c r="K33" s="71">
        <v>3.5399999999912529E-2</v>
      </c>
      <c r="L33" s="71">
        <v>3.5399999999912529E-2</v>
      </c>
      <c r="M33" s="72">
        <v>30785.337493999999</v>
      </c>
      <c r="N33" s="78">
        <v>141.12</v>
      </c>
      <c r="O33" s="72">
        <v>43.444261847</v>
      </c>
      <c r="P33" s="73">
        <f t="shared" si="0"/>
        <v>5.8277062353517806E-4</v>
      </c>
      <c r="Q33" s="73">
        <f>O33/'סכום נכסי הקרן'!$C$41</f>
        <v>2.2086173682776306E-5</v>
      </c>
      <c r="S33" s="72"/>
      <c r="U33" s="98">
        <f t="shared" si="1"/>
        <v>43.444261847</v>
      </c>
    </row>
    <row r="34" spans="1:21" ht="20.25">
      <c r="A34" s="69" t="s">
        <v>3094</v>
      </c>
      <c r="B34" s="70" t="s">
        <v>2694</v>
      </c>
      <c r="C34" s="54" t="s">
        <v>2709</v>
      </c>
      <c r="D34" s="116" t="s">
        <v>3180</v>
      </c>
      <c r="E34" s="54" t="s">
        <v>600</v>
      </c>
      <c r="F34" s="77">
        <v>45107</v>
      </c>
      <c r="G34" s="116" t="s">
        <v>3180</v>
      </c>
      <c r="H34" s="72">
        <v>10.420000000004597</v>
      </c>
      <c r="I34" s="70" t="s">
        <v>27</v>
      </c>
      <c r="J34" s="70" t="s">
        <v>133</v>
      </c>
      <c r="K34" s="71">
        <v>3.1800000000000002E-2</v>
      </c>
      <c r="L34" s="71">
        <v>3.1800000000000002E-2</v>
      </c>
      <c r="M34" s="72">
        <v>153225.66712100001</v>
      </c>
      <c r="N34" s="78">
        <v>141.91999999999999</v>
      </c>
      <c r="O34" s="72">
        <v>217.45787610000002</v>
      </c>
      <c r="P34" s="73">
        <f t="shared" si="0"/>
        <v>2.9170264762176778E-3</v>
      </c>
      <c r="Q34" s="73">
        <f>O34/'סכום נכסי הקרן'!$C$41</f>
        <v>1.1055113416696029E-4</v>
      </c>
      <c r="S34" s="72"/>
      <c r="U34" s="98">
        <f t="shared" si="1"/>
        <v>217.45787610000002</v>
      </c>
    </row>
    <row r="35" spans="1:21" ht="20.25">
      <c r="A35" s="69" t="s">
        <v>3094</v>
      </c>
      <c r="B35" s="70" t="s">
        <v>2694</v>
      </c>
      <c r="C35" s="54" t="s">
        <v>2710</v>
      </c>
      <c r="D35" s="116" t="s">
        <v>3180</v>
      </c>
      <c r="E35" s="54" t="s">
        <v>600</v>
      </c>
      <c r="F35" s="77">
        <v>45107</v>
      </c>
      <c r="G35" s="116" t="s">
        <v>3180</v>
      </c>
      <c r="H35" s="72">
        <v>10.510000000015417</v>
      </c>
      <c r="I35" s="70" t="s">
        <v>27</v>
      </c>
      <c r="J35" s="70" t="s">
        <v>133</v>
      </c>
      <c r="K35" s="71">
        <v>3.4300000000081925E-2</v>
      </c>
      <c r="L35" s="71">
        <v>3.4300000000081925E-2</v>
      </c>
      <c r="M35" s="72">
        <v>119574.738784</v>
      </c>
      <c r="N35" s="78">
        <v>129.63999999999999</v>
      </c>
      <c r="O35" s="72">
        <v>155.01667511100001</v>
      </c>
      <c r="P35" s="73">
        <f t="shared" si="0"/>
        <v>2.0794268465405144E-3</v>
      </c>
      <c r="Q35" s="73">
        <f>O35/'סכום נכסי הקרן'!$C$41</f>
        <v>7.8807305376382526E-5</v>
      </c>
      <c r="S35" s="72"/>
      <c r="U35" s="98">
        <f t="shared" si="1"/>
        <v>155.01667511100001</v>
      </c>
    </row>
    <row r="36" spans="1:21" ht="20.25">
      <c r="A36" s="69" t="s">
        <v>3094</v>
      </c>
      <c r="B36" s="70" t="s">
        <v>2694</v>
      </c>
      <c r="C36" s="54" t="s">
        <v>2711</v>
      </c>
      <c r="D36" s="116" t="s">
        <v>3180</v>
      </c>
      <c r="E36" s="54" t="s">
        <v>600</v>
      </c>
      <c r="F36" s="77">
        <v>45107</v>
      </c>
      <c r="G36" s="116" t="s">
        <v>3180</v>
      </c>
      <c r="H36" s="72">
        <v>10.009999999997136</v>
      </c>
      <c r="I36" s="70" t="s">
        <v>27</v>
      </c>
      <c r="J36" s="70" t="s">
        <v>133</v>
      </c>
      <c r="K36" s="71">
        <v>3.3899999999994448E-2</v>
      </c>
      <c r="L36" s="71">
        <v>3.3899999999994448E-2</v>
      </c>
      <c r="M36" s="72">
        <v>452180.66471700004</v>
      </c>
      <c r="N36" s="78">
        <v>103.45</v>
      </c>
      <c r="O36" s="72">
        <v>467.78082713399994</v>
      </c>
      <c r="P36" s="73">
        <f t="shared" si="0"/>
        <v>6.2749120992490106E-3</v>
      </c>
      <c r="Q36" s="73">
        <f>O36/'סכום נכסי הקרן'!$C$41</f>
        <v>2.3781019988184499E-4</v>
      </c>
      <c r="S36" s="72"/>
      <c r="U36" s="98">
        <f t="shared" si="1"/>
        <v>467.78082713399994</v>
      </c>
    </row>
    <row r="37" spans="1:21" ht="20.25">
      <c r="A37" s="69" t="s">
        <v>3093</v>
      </c>
      <c r="B37" s="70" t="s">
        <v>2694</v>
      </c>
      <c r="C37" s="54">
        <v>5211</v>
      </c>
      <c r="D37" s="116" t="s">
        <v>3180</v>
      </c>
      <c r="E37" s="54" t="s">
        <v>600</v>
      </c>
      <c r="F37" s="77">
        <v>42643</v>
      </c>
      <c r="G37" s="116" t="s">
        <v>3180</v>
      </c>
      <c r="H37" s="72">
        <v>4.4900000000075906</v>
      </c>
      <c r="I37" s="70" t="s">
        <v>27</v>
      </c>
      <c r="J37" s="70" t="s">
        <v>133</v>
      </c>
      <c r="K37" s="71">
        <v>4.9800000000078122E-2</v>
      </c>
      <c r="L37" s="71">
        <v>4.9800000000078122E-2</v>
      </c>
      <c r="M37" s="72">
        <v>425340.66054499999</v>
      </c>
      <c r="N37" s="78">
        <v>95.69</v>
      </c>
      <c r="O37" s="72">
        <v>407.00847805900008</v>
      </c>
      <c r="P37" s="73">
        <f t="shared" si="0"/>
        <v>5.4596988062055518E-3</v>
      </c>
      <c r="Q37" s="73">
        <f>O37/'סכום נכסי הקרן'!$C$41</f>
        <v>2.069147812530798E-4</v>
      </c>
      <c r="S37" s="72"/>
      <c r="U37" s="98">
        <f t="shared" si="1"/>
        <v>407.00847805900008</v>
      </c>
    </row>
    <row r="38" spans="1:21" ht="20.25">
      <c r="A38" s="69" t="s">
        <v>3093</v>
      </c>
      <c r="B38" s="70" t="s">
        <v>2694</v>
      </c>
      <c r="C38" s="54">
        <v>6027</v>
      </c>
      <c r="D38" s="116" t="s">
        <v>3180</v>
      </c>
      <c r="E38" s="54" t="s">
        <v>600</v>
      </c>
      <c r="F38" s="77">
        <v>43100</v>
      </c>
      <c r="G38" s="116" t="s">
        <v>3180</v>
      </c>
      <c r="H38" s="72">
        <v>8.1600000000004211</v>
      </c>
      <c r="I38" s="70" t="s">
        <v>27</v>
      </c>
      <c r="J38" s="70" t="s">
        <v>133</v>
      </c>
      <c r="K38" s="71">
        <v>4.7700000000003157E-2</v>
      </c>
      <c r="L38" s="71">
        <v>4.7700000000003157E-2</v>
      </c>
      <c r="M38" s="72">
        <v>933904.24754300003</v>
      </c>
      <c r="N38" s="78">
        <v>101.57</v>
      </c>
      <c r="O38" s="72">
        <v>948.56654421000007</v>
      </c>
      <c r="P38" s="73">
        <f t="shared" si="0"/>
        <v>1.2724274574641982E-2</v>
      </c>
      <c r="Q38" s="73">
        <f>O38/'סכום נכסי הקרן'!$C$41</f>
        <v>4.8223181967907381E-4</v>
      </c>
      <c r="S38" s="72"/>
      <c r="U38" s="98">
        <f t="shared" si="1"/>
        <v>948.56654421000007</v>
      </c>
    </row>
    <row r="39" spans="1:21" ht="20.25">
      <c r="A39" s="69" t="s">
        <v>3093</v>
      </c>
      <c r="B39" s="70" t="s">
        <v>2694</v>
      </c>
      <c r="C39" s="54">
        <v>5025</v>
      </c>
      <c r="D39" s="116" t="s">
        <v>3180</v>
      </c>
      <c r="E39" s="54" t="s">
        <v>600</v>
      </c>
      <c r="F39" s="77">
        <v>42551</v>
      </c>
      <c r="G39" s="116" t="s">
        <v>3180</v>
      </c>
      <c r="H39" s="72">
        <v>7.6299999999933856</v>
      </c>
      <c r="I39" s="70" t="s">
        <v>27</v>
      </c>
      <c r="J39" s="70" t="s">
        <v>133</v>
      </c>
      <c r="K39" s="71">
        <v>5.0799999999967198E-2</v>
      </c>
      <c r="L39" s="71">
        <v>5.0799999999967198E-2</v>
      </c>
      <c r="M39" s="72">
        <v>591672.36569400004</v>
      </c>
      <c r="N39" s="78">
        <v>98.9</v>
      </c>
      <c r="O39" s="72">
        <v>585.16396964900002</v>
      </c>
      <c r="P39" s="73">
        <f t="shared" si="0"/>
        <v>7.8495146876621704E-3</v>
      </c>
      <c r="Q39" s="73">
        <f>O39/'סכום נכסי הקרן'!$C$41</f>
        <v>2.9748538741631566E-4</v>
      </c>
      <c r="S39" s="72"/>
      <c r="U39" s="98">
        <f t="shared" si="1"/>
        <v>585.16396964900002</v>
      </c>
    </row>
    <row r="40" spans="1:21" ht="20.25">
      <c r="A40" s="69" t="s">
        <v>3093</v>
      </c>
      <c r="B40" s="70" t="s">
        <v>2694</v>
      </c>
      <c r="C40" s="54">
        <v>5024</v>
      </c>
      <c r="D40" s="116" t="s">
        <v>3180</v>
      </c>
      <c r="E40" s="54" t="s">
        <v>600</v>
      </c>
      <c r="F40" s="77">
        <v>42551</v>
      </c>
      <c r="G40" s="116" t="s">
        <v>3180</v>
      </c>
      <c r="H40" s="72">
        <v>5.3300000000026975</v>
      </c>
      <c r="I40" s="70" t="s">
        <v>27</v>
      </c>
      <c r="J40" s="70" t="s">
        <v>133</v>
      </c>
      <c r="K40" s="71">
        <v>5.12000000000171E-2</v>
      </c>
      <c r="L40" s="71">
        <v>5.12000000000171E-2</v>
      </c>
      <c r="M40" s="72">
        <v>386753.20728899998</v>
      </c>
      <c r="N40" s="78">
        <v>96.79</v>
      </c>
      <c r="O40" s="72">
        <v>374.33842930300005</v>
      </c>
      <c r="P40" s="73">
        <f t="shared" si="0"/>
        <v>5.021455782270424E-3</v>
      </c>
      <c r="Q40" s="73">
        <f>O40/'סכום נכסי הקרן'!$C$41</f>
        <v>1.9030599702304888E-4</v>
      </c>
      <c r="S40" s="72"/>
      <c r="U40" s="98">
        <f t="shared" si="1"/>
        <v>374.33842930300005</v>
      </c>
    </row>
    <row r="41" spans="1:21" ht="20.25">
      <c r="A41" s="69" t="s">
        <v>3093</v>
      </c>
      <c r="B41" s="70" t="s">
        <v>2694</v>
      </c>
      <c r="C41" s="54">
        <v>6026</v>
      </c>
      <c r="D41" s="116" t="s">
        <v>3180</v>
      </c>
      <c r="E41" s="54" t="s">
        <v>600</v>
      </c>
      <c r="F41" s="77">
        <v>43100</v>
      </c>
      <c r="G41" s="116" t="s">
        <v>3180</v>
      </c>
      <c r="H41" s="72">
        <v>5.9999999999999991</v>
      </c>
      <c r="I41" s="70" t="s">
        <v>27</v>
      </c>
      <c r="J41" s="70" t="s">
        <v>133</v>
      </c>
      <c r="K41" s="71">
        <v>4.9299999999993453E-2</v>
      </c>
      <c r="L41" s="71">
        <v>4.9299999999993453E-2</v>
      </c>
      <c r="M41" s="72">
        <v>1139928.733187</v>
      </c>
      <c r="N41" s="78">
        <v>93.88</v>
      </c>
      <c r="O41" s="72">
        <v>1070.1650946900002</v>
      </c>
      <c r="P41" s="73">
        <f t="shared" si="0"/>
        <v>1.4355423547405502E-2</v>
      </c>
      <c r="Q41" s="73">
        <f>O41/'סכום נכסי הקרן'!$C$41</f>
        <v>5.4405003435914619E-4</v>
      </c>
      <c r="S41" s="72"/>
      <c r="U41" s="98">
        <f t="shared" si="1"/>
        <v>1070.1650946900002</v>
      </c>
    </row>
    <row r="42" spans="1:21" ht="20.25">
      <c r="A42" s="69" t="s">
        <v>3093</v>
      </c>
      <c r="B42" s="70" t="s">
        <v>2694</v>
      </c>
      <c r="C42" s="54">
        <v>5023</v>
      </c>
      <c r="D42" s="116" t="s">
        <v>3180</v>
      </c>
      <c r="E42" s="54" t="s">
        <v>600</v>
      </c>
      <c r="F42" s="77">
        <v>42551</v>
      </c>
      <c r="G42" s="116" t="s">
        <v>3180</v>
      </c>
      <c r="H42" s="72">
        <v>7.2599999999970963</v>
      </c>
      <c r="I42" s="70" t="s">
        <v>27</v>
      </c>
      <c r="J42" s="70" t="s">
        <v>133</v>
      </c>
      <c r="K42" s="71">
        <v>5.6199999999984283E-2</v>
      </c>
      <c r="L42" s="71">
        <v>5.6199999999984283E-2</v>
      </c>
      <c r="M42" s="72">
        <v>576237.92523000005</v>
      </c>
      <c r="N42" s="78">
        <v>114.79</v>
      </c>
      <c r="O42" s="72">
        <v>661.46321424200005</v>
      </c>
      <c r="P42" s="73">
        <f t="shared" si="0"/>
        <v>8.8730090792418989E-3</v>
      </c>
      <c r="Q42" s="73">
        <f>O42/'סכום נכסי הקרן'!$C$41</f>
        <v>3.3627436198516305E-4</v>
      </c>
      <c r="S42" s="72"/>
      <c r="U42" s="98">
        <f t="shared" si="1"/>
        <v>661.46321424200005</v>
      </c>
    </row>
    <row r="43" spans="1:21" ht="20.25">
      <c r="A43" s="69" t="s">
        <v>3093</v>
      </c>
      <c r="B43" s="70" t="s">
        <v>2694</v>
      </c>
      <c r="C43" s="54">
        <v>5210</v>
      </c>
      <c r="D43" s="116" t="s">
        <v>3180</v>
      </c>
      <c r="E43" s="54" t="s">
        <v>600</v>
      </c>
      <c r="F43" s="77">
        <v>42643</v>
      </c>
      <c r="G43" s="116" t="s">
        <v>3180</v>
      </c>
      <c r="H43" s="72">
        <v>6.8400000000052614</v>
      </c>
      <c r="I43" s="70" t="s">
        <v>27</v>
      </c>
      <c r="J43" s="70" t="s">
        <v>133</v>
      </c>
      <c r="K43" s="71">
        <v>4.5000000000019344E-2</v>
      </c>
      <c r="L43" s="71">
        <v>4.5000000000019344E-2</v>
      </c>
      <c r="M43" s="72">
        <v>431703.53986199998</v>
      </c>
      <c r="N43" s="78">
        <v>119.75</v>
      </c>
      <c r="O43" s="72">
        <v>516.96476984200001</v>
      </c>
      <c r="P43" s="73">
        <f t="shared" si="0"/>
        <v>6.9346760298873902E-3</v>
      </c>
      <c r="Q43" s="73">
        <f>O43/'סכום נכסי הקרן'!$C$41</f>
        <v>2.6281430985793889E-4</v>
      </c>
      <c r="S43" s="72"/>
      <c r="U43" s="98">
        <f t="shared" si="1"/>
        <v>516.96476984200001</v>
      </c>
    </row>
    <row r="44" spans="1:21" ht="20.25">
      <c r="A44" s="69" t="s">
        <v>3093</v>
      </c>
      <c r="B44" s="70" t="s">
        <v>2694</v>
      </c>
      <c r="C44" s="54">
        <v>6025</v>
      </c>
      <c r="D44" s="116" t="s">
        <v>3180</v>
      </c>
      <c r="E44" s="54" t="s">
        <v>600</v>
      </c>
      <c r="F44" s="77">
        <v>43100</v>
      </c>
      <c r="G44" s="116" t="s">
        <v>3180</v>
      </c>
      <c r="H44" s="72">
        <v>7.7099999999999254</v>
      </c>
      <c r="I44" s="70" t="s">
        <v>27</v>
      </c>
      <c r="J44" s="70" t="s">
        <v>133</v>
      </c>
      <c r="K44" s="71">
        <v>5.0499999999988755E-2</v>
      </c>
      <c r="L44" s="71">
        <v>5.0499999999988755E-2</v>
      </c>
      <c r="M44" s="72">
        <v>552697.588139</v>
      </c>
      <c r="N44" s="78">
        <v>120.63</v>
      </c>
      <c r="O44" s="72">
        <v>666.71901995500002</v>
      </c>
      <c r="P44" s="73">
        <f t="shared" si="0"/>
        <v>8.9435115815822922E-3</v>
      </c>
      <c r="Q44" s="73">
        <f>O44/'סכום נכסי הקרן'!$C$41</f>
        <v>3.389463060552235E-4</v>
      </c>
      <c r="S44" s="72"/>
      <c r="U44" s="98">
        <f t="shared" si="1"/>
        <v>666.71901995500002</v>
      </c>
    </row>
    <row r="45" spans="1:21" ht="20.25">
      <c r="A45" s="69" t="s">
        <v>3093</v>
      </c>
      <c r="B45" s="70" t="s">
        <v>2694</v>
      </c>
      <c r="C45" s="54">
        <v>5022</v>
      </c>
      <c r="D45" s="116" t="s">
        <v>3180</v>
      </c>
      <c r="E45" s="54" t="s">
        <v>600</v>
      </c>
      <c r="F45" s="77">
        <v>42551</v>
      </c>
      <c r="G45" s="116" t="s">
        <v>3180</v>
      </c>
      <c r="H45" s="72">
        <v>6.8100000000040612</v>
      </c>
      <c r="I45" s="70" t="s">
        <v>27</v>
      </c>
      <c r="J45" s="70" t="s">
        <v>133</v>
      </c>
      <c r="K45" s="71">
        <v>2.5800000000023721E-2</v>
      </c>
      <c r="L45" s="71">
        <v>2.5800000000023721E-2</v>
      </c>
      <c r="M45" s="72">
        <v>384215.25162900001</v>
      </c>
      <c r="N45" s="78">
        <v>114.1</v>
      </c>
      <c r="O45" s="72">
        <v>438.38948536200002</v>
      </c>
      <c r="P45" s="73">
        <f t="shared" si="0"/>
        <v>5.8806503522932001E-3</v>
      </c>
      <c r="Q45" s="73">
        <f>O45/'סכום נכסי הקרן'!$C$41</f>
        <v>2.2286824318725669E-4</v>
      </c>
      <c r="S45" s="72"/>
      <c r="U45" s="98">
        <f t="shared" si="1"/>
        <v>438.38948536200002</v>
      </c>
    </row>
    <row r="46" spans="1:21" ht="20.25">
      <c r="A46" s="69" t="s">
        <v>3093</v>
      </c>
      <c r="B46" s="70" t="s">
        <v>2694</v>
      </c>
      <c r="C46" s="54">
        <v>6024</v>
      </c>
      <c r="D46" s="116" t="s">
        <v>3180</v>
      </c>
      <c r="E46" s="54" t="s">
        <v>600</v>
      </c>
      <c r="F46" s="77">
        <v>43100</v>
      </c>
      <c r="G46" s="116" t="s">
        <v>3180</v>
      </c>
      <c r="H46" s="72">
        <v>7.0899999999996339</v>
      </c>
      <c r="I46" s="70" t="s">
        <v>27</v>
      </c>
      <c r="J46" s="70" t="s">
        <v>133</v>
      </c>
      <c r="K46" s="71">
        <v>2.3500000000009721E-2</v>
      </c>
      <c r="L46" s="71">
        <v>2.3500000000009721E-2</v>
      </c>
      <c r="M46" s="72">
        <v>399057.45415900002</v>
      </c>
      <c r="N46" s="78">
        <f>O46/M46*100000</f>
        <v>114.82552812568873</v>
      </c>
      <c r="O46" s="72">
        <v>458.21982926300001</v>
      </c>
      <c r="P46" s="73">
        <f t="shared" si="0"/>
        <v>6.1466588281835731E-3</v>
      </c>
      <c r="Q46" s="73">
        <f>O46/'סכום נכסי הקרן'!$C$41</f>
        <v>2.329495842197989E-4</v>
      </c>
      <c r="S46" s="72"/>
      <c r="U46" s="98">
        <f t="shared" si="1"/>
        <v>458.21982926300001</v>
      </c>
    </row>
    <row r="47" spans="1:21" ht="20.25">
      <c r="A47" s="69" t="s">
        <v>3093</v>
      </c>
      <c r="B47" s="70" t="s">
        <v>2694</v>
      </c>
      <c r="C47" s="54">
        <v>5209</v>
      </c>
      <c r="D47" s="116" t="s">
        <v>3180</v>
      </c>
      <c r="E47" s="54" t="s">
        <v>600</v>
      </c>
      <c r="F47" s="77">
        <v>42643</v>
      </c>
      <c r="G47" s="116" t="s">
        <v>3180</v>
      </c>
      <c r="H47" s="72">
        <v>5.8800000000003614</v>
      </c>
      <c r="I47" s="70" t="s">
        <v>27</v>
      </c>
      <c r="J47" s="70" t="s">
        <v>133</v>
      </c>
      <c r="K47" s="71">
        <v>2.3500000000012049E-2</v>
      </c>
      <c r="L47" s="71">
        <v>2.3500000000012049E-2</v>
      </c>
      <c r="M47" s="72">
        <v>289031.02181199996</v>
      </c>
      <c r="N47" s="78">
        <v>114.91</v>
      </c>
      <c r="O47" s="72">
        <v>332.12564417599998</v>
      </c>
      <c r="P47" s="73">
        <f t="shared" si="0"/>
        <v>4.4552044509379969E-3</v>
      </c>
      <c r="Q47" s="73">
        <f>O47/'סכום נכסי הקרן'!$C$41</f>
        <v>1.6884588090386986E-4</v>
      </c>
      <c r="S47" s="72"/>
      <c r="U47" s="98">
        <f t="shared" si="1"/>
        <v>332.12564417599998</v>
      </c>
    </row>
    <row r="48" spans="1:21" ht="20.25">
      <c r="A48" s="69" t="s">
        <v>3094</v>
      </c>
      <c r="B48" s="70" t="s">
        <v>2694</v>
      </c>
      <c r="C48" s="54">
        <v>9902</v>
      </c>
      <c r="D48" s="116" t="s">
        <v>3180</v>
      </c>
      <c r="E48" s="54" t="s">
        <v>600</v>
      </c>
      <c r="F48" s="77">
        <v>45286</v>
      </c>
      <c r="G48" s="116" t="s">
        <v>3180</v>
      </c>
      <c r="H48" s="72" t="s">
        <v>2930</v>
      </c>
      <c r="I48" s="70" t="s">
        <v>27</v>
      </c>
      <c r="J48" s="70" t="s">
        <v>133</v>
      </c>
      <c r="K48" s="71">
        <v>4.4699999999999997E-2</v>
      </c>
      <c r="L48" s="71">
        <v>4.4699999999999997E-2</v>
      </c>
      <c r="M48" s="72">
        <v>53773.570042000007</v>
      </c>
      <c r="N48" s="78">
        <v>104.551463</v>
      </c>
      <c r="O48" s="72">
        <v>56.221054215000002</v>
      </c>
      <c r="P48" s="73">
        <f t="shared" si="0"/>
        <v>7.5416125001886959E-4</v>
      </c>
      <c r="Q48" s="73">
        <f>O48/'סכום נכסי הקרן'!$C$41</f>
        <v>2.8581633459310759E-5</v>
      </c>
      <c r="S48" s="72"/>
      <c r="U48" s="98">
        <f t="shared" si="1"/>
        <v>56.221054215000002</v>
      </c>
    </row>
    <row r="49" spans="1:21" ht="20.25">
      <c r="A49" s="69" t="s">
        <v>3094</v>
      </c>
      <c r="B49" s="70" t="s">
        <v>2694</v>
      </c>
      <c r="C49" s="54">
        <v>9903</v>
      </c>
      <c r="D49" s="116" t="s">
        <v>3180</v>
      </c>
      <c r="E49" s="54" t="s">
        <v>600</v>
      </c>
      <c r="F49" s="77">
        <v>45286</v>
      </c>
      <c r="G49" s="116" t="s">
        <v>3180</v>
      </c>
      <c r="H49" s="72" t="s">
        <v>2931</v>
      </c>
      <c r="I49" s="70" t="s">
        <v>27</v>
      </c>
      <c r="J49" s="70" t="s">
        <v>133</v>
      </c>
      <c r="K49" s="71">
        <v>7.9500000000000001E-2</v>
      </c>
      <c r="L49" s="71">
        <v>7.9500000000000001E-2</v>
      </c>
      <c r="M49" s="72">
        <v>541047.342007</v>
      </c>
      <c r="N49" s="78">
        <v>103.45296500000001</v>
      </c>
      <c r="O49" s="72">
        <v>559.72951733699995</v>
      </c>
      <c r="P49" s="73">
        <f t="shared" si="0"/>
        <v>7.5083315025193074E-3</v>
      </c>
      <c r="Q49" s="73">
        <f>O49/'סכום נכסי הקרן'!$C$41</f>
        <v>2.8455503234969104E-4</v>
      </c>
      <c r="S49" s="72"/>
      <c r="U49" s="98">
        <f t="shared" si="1"/>
        <v>559.72951733699995</v>
      </c>
    </row>
    <row r="50" spans="1:21" ht="20.25">
      <c r="A50" s="69" t="s">
        <v>3094</v>
      </c>
      <c r="B50" s="70" t="s">
        <v>2694</v>
      </c>
      <c r="C50" s="54">
        <v>9901</v>
      </c>
      <c r="D50" s="116" t="s">
        <v>3180</v>
      </c>
      <c r="E50" s="54" t="s">
        <v>600</v>
      </c>
      <c r="F50" s="77">
        <v>45286</v>
      </c>
      <c r="G50" s="116" t="s">
        <v>3180</v>
      </c>
      <c r="H50" s="72" t="s">
        <v>2932</v>
      </c>
      <c r="I50" s="70" t="s">
        <v>27</v>
      </c>
      <c r="J50" s="70" t="s">
        <v>133</v>
      </c>
      <c r="K50" s="71">
        <v>7.6600000000000001E-2</v>
      </c>
      <c r="L50" s="71">
        <v>7.6600000000000001E-2</v>
      </c>
      <c r="M50" s="72">
        <v>108498.186065</v>
      </c>
      <c r="N50" s="78">
        <v>104.248654</v>
      </c>
      <c r="O50" s="72">
        <v>113.107898612</v>
      </c>
      <c r="P50" s="73">
        <f t="shared" si="0"/>
        <v>1.5172535519882633E-3</v>
      </c>
      <c r="Q50" s="73">
        <f>O50/'סכום נכסי הקרן'!$C$41</f>
        <v>5.7501741022468089E-5</v>
      </c>
      <c r="S50" s="72"/>
      <c r="U50" s="98">
        <f t="shared" si="1"/>
        <v>113.107898612</v>
      </c>
    </row>
    <row r="51" spans="1:21" ht="20.25">
      <c r="A51" s="69" t="s">
        <v>3094</v>
      </c>
      <c r="B51" s="70" t="s">
        <v>2694</v>
      </c>
      <c r="C51" s="54">
        <v>9900</v>
      </c>
      <c r="D51" s="116" t="s">
        <v>3180</v>
      </c>
      <c r="E51" s="54" t="s">
        <v>600</v>
      </c>
      <c r="F51" s="77">
        <v>45286</v>
      </c>
      <c r="G51" s="116" t="s">
        <v>3180</v>
      </c>
      <c r="H51" s="72" t="s">
        <v>2933</v>
      </c>
      <c r="I51" s="70" t="s">
        <v>27</v>
      </c>
      <c r="J51" s="70" t="s">
        <v>133</v>
      </c>
      <c r="K51" s="71">
        <v>7.1099999999999997E-2</v>
      </c>
      <c r="L51" s="71">
        <v>7.1099999999999997E-2</v>
      </c>
      <c r="M51" s="72">
        <v>199175.74271700002</v>
      </c>
      <c r="N51" s="78">
        <v>85.123093999999995</v>
      </c>
      <c r="O51" s="72">
        <v>169.54455467700001</v>
      </c>
      <c r="P51" s="73">
        <f t="shared" si="0"/>
        <v>2.2743069313521389E-3</v>
      </c>
      <c r="Q51" s="73">
        <f>O51/'סכום נכסי הקרן'!$C$41</f>
        <v>8.6192982050258148E-5</v>
      </c>
      <c r="S51" s="72"/>
      <c r="U51" s="98">
        <f t="shared" si="1"/>
        <v>169.54455467700001</v>
      </c>
    </row>
    <row r="52" spans="1:21" ht="20.25">
      <c r="A52" s="69" t="s">
        <v>3094</v>
      </c>
      <c r="B52" s="70" t="s">
        <v>2694</v>
      </c>
      <c r="C52" s="54">
        <v>9897</v>
      </c>
      <c r="D52" s="116" t="s">
        <v>3180</v>
      </c>
      <c r="E52" s="54" t="s">
        <v>600</v>
      </c>
      <c r="F52" s="77">
        <v>45286</v>
      </c>
      <c r="G52" s="116" t="s">
        <v>3180</v>
      </c>
      <c r="H52" s="72" t="s">
        <v>2934</v>
      </c>
      <c r="I52" s="70" t="s">
        <v>27</v>
      </c>
      <c r="J52" s="70" t="s">
        <v>133</v>
      </c>
      <c r="K52" s="71">
        <v>4.6600000000000003E-2</v>
      </c>
      <c r="L52" s="71">
        <v>4.6600000000000003E-2</v>
      </c>
      <c r="M52" s="72">
        <v>316034.871553</v>
      </c>
      <c r="N52" s="78">
        <v>139.14890399999999</v>
      </c>
      <c r="O52" s="72">
        <v>439.75902275999999</v>
      </c>
      <c r="P52" s="73">
        <f t="shared" si="0"/>
        <v>5.8990216199694238E-3</v>
      </c>
      <c r="Q52" s="73">
        <f>O52/'סכום נכסי הקרן'!$C$41</f>
        <v>2.2356448797428543E-4</v>
      </c>
      <c r="S52" s="72"/>
      <c r="U52" s="98">
        <f t="shared" si="1"/>
        <v>439.75902275999999</v>
      </c>
    </row>
    <row r="53" spans="1:21" ht="20.25">
      <c r="A53" s="69" t="s">
        <v>3094</v>
      </c>
      <c r="B53" s="70" t="s">
        <v>2694</v>
      </c>
      <c r="C53" s="54">
        <v>9896</v>
      </c>
      <c r="D53" s="116" t="s">
        <v>3180</v>
      </c>
      <c r="E53" s="54" t="s">
        <v>600</v>
      </c>
      <c r="F53" s="77">
        <v>45286</v>
      </c>
      <c r="G53" s="116" t="s">
        <v>3180</v>
      </c>
      <c r="H53" s="72" t="s">
        <v>2935</v>
      </c>
      <c r="I53" s="70" t="s">
        <v>27</v>
      </c>
      <c r="J53" s="70" t="s">
        <v>133</v>
      </c>
      <c r="K53" s="71">
        <v>4.4600000000000001E-2</v>
      </c>
      <c r="L53" s="71">
        <v>4.4600000000000001E-2</v>
      </c>
      <c r="M53" s="72">
        <v>485200.96795299998</v>
      </c>
      <c r="N53" s="78">
        <v>105.39944300000001</v>
      </c>
      <c r="O53" s="72">
        <v>511.39918027400006</v>
      </c>
      <c r="P53" s="73">
        <f t="shared" si="0"/>
        <v>6.8600180206362053E-3</v>
      </c>
      <c r="Q53" s="73">
        <f>O53/'סכום נכסי הקרן'!$C$41</f>
        <v>2.5998487801539091E-4</v>
      </c>
      <c r="S53" s="72"/>
      <c r="U53" s="98">
        <f t="shared" si="1"/>
        <v>511.39918027400006</v>
      </c>
    </row>
    <row r="54" spans="1:21" ht="20.25">
      <c r="A54" s="69" t="s">
        <v>3094</v>
      </c>
      <c r="B54" s="70" t="s">
        <v>2694</v>
      </c>
      <c r="C54" s="54">
        <v>9898</v>
      </c>
      <c r="D54" s="116" t="s">
        <v>3180</v>
      </c>
      <c r="E54" s="54" t="s">
        <v>600</v>
      </c>
      <c r="F54" s="77">
        <v>45286</v>
      </c>
      <c r="G54" s="116" t="s">
        <v>3180</v>
      </c>
      <c r="H54" s="72" t="s">
        <v>2936</v>
      </c>
      <c r="I54" s="70" t="s">
        <v>27</v>
      </c>
      <c r="J54" s="70" t="s">
        <v>133</v>
      </c>
      <c r="K54" s="71">
        <v>2.5899999999999999E-2</v>
      </c>
      <c r="L54" s="71">
        <v>2.5899999999999999E-2</v>
      </c>
      <c r="M54" s="72">
        <v>88986.005648999999</v>
      </c>
      <c r="N54" s="78">
        <v>130.05219399999999</v>
      </c>
      <c r="O54" s="72">
        <v>115.72823601900001</v>
      </c>
      <c r="P54" s="73">
        <f t="shared" si="0"/>
        <v>1.5524033186002009E-3</v>
      </c>
      <c r="Q54" s="73">
        <f>O54/'סכום נכסי הקרן'!$C$41</f>
        <v>5.8833866937791341E-5</v>
      </c>
      <c r="S54" s="72"/>
      <c r="U54" s="98">
        <f t="shared" si="1"/>
        <v>115.72823601900001</v>
      </c>
    </row>
    <row r="55" spans="1:21" ht="20.25">
      <c r="A55" s="69" t="s">
        <v>3094</v>
      </c>
      <c r="B55" s="70" t="s">
        <v>2694</v>
      </c>
      <c r="C55" s="54">
        <v>9899</v>
      </c>
      <c r="D55" s="116" t="s">
        <v>3180</v>
      </c>
      <c r="E55" s="54" t="s">
        <v>600</v>
      </c>
      <c r="F55" s="77">
        <v>45286</v>
      </c>
      <c r="G55" s="116" t="s">
        <v>3180</v>
      </c>
      <c r="H55" s="72" t="s">
        <v>2937</v>
      </c>
      <c r="I55" s="70" t="s">
        <v>27</v>
      </c>
      <c r="J55" s="70" t="s">
        <v>133</v>
      </c>
      <c r="K55" s="71">
        <v>2.9899999999999999E-2</v>
      </c>
      <c r="L55" s="71">
        <v>2.9899999999999999E-2</v>
      </c>
      <c r="M55" s="72">
        <v>103580.70153100001</v>
      </c>
      <c r="N55" s="78">
        <v>125.826601</v>
      </c>
      <c r="O55" s="72">
        <v>130.332080459</v>
      </c>
      <c r="P55" s="73">
        <f t="shared" si="0"/>
        <v>1.7483024124847304E-3</v>
      </c>
      <c r="Q55" s="73">
        <f>O55/'סכום נכסי הקרן'!$C$41</f>
        <v>6.6258162599068868E-5</v>
      </c>
      <c r="S55" s="72"/>
      <c r="U55" s="98">
        <f t="shared" si="1"/>
        <v>130.332080459</v>
      </c>
    </row>
    <row r="56" spans="1:21" ht="20.25">
      <c r="A56" s="117" t="s">
        <v>3180</v>
      </c>
      <c r="B56" s="116" t="s">
        <v>3180</v>
      </c>
      <c r="C56" s="116" t="s">
        <v>3180</v>
      </c>
      <c r="D56" s="116" t="s">
        <v>3180</v>
      </c>
      <c r="E56" s="116" t="s">
        <v>3180</v>
      </c>
      <c r="F56" s="116" t="s">
        <v>3180</v>
      </c>
      <c r="G56" s="116" t="s">
        <v>3180</v>
      </c>
      <c r="H56" s="116" t="s">
        <v>3180</v>
      </c>
      <c r="I56" s="116" t="s">
        <v>3180</v>
      </c>
      <c r="J56" s="116" t="s">
        <v>3180</v>
      </c>
      <c r="K56" s="116" t="s">
        <v>3180</v>
      </c>
      <c r="L56" s="116" t="s">
        <v>3180</v>
      </c>
      <c r="M56" s="116" t="s">
        <v>3180</v>
      </c>
      <c r="N56" s="116" t="s">
        <v>3180</v>
      </c>
      <c r="O56" s="116" t="s">
        <v>3180</v>
      </c>
      <c r="P56" s="116" t="s">
        <v>3180</v>
      </c>
      <c r="Q56" s="116" t="s">
        <v>3180</v>
      </c>
      <c r="S56" s="54"/>
      <c r="U56" s="98" t="e">
        <f t="shared" si="1"/>
        <v>#VALUE!</v>
      </c>
    </row>
    <row r="57" spans="1:21" ht="20.25">
      <c r="A57" s="68" t="s">
        <v>37</v>
      </c>
      <c r="B57" s="115" t="s">
        <v>3180</v>
      </c>
      <c r="C57" s="115" t="s">
        <v>3180</v>
      </c>
      <c r="D57" s="115" t="s">
        <v>3180</v>
      </c>
      <c r="E57" s="115" t="s">
        <v>3180</v>
      </c>
      <c r="F57" s="115" t="s">
        <v>3180</v>
      </c>
      <c r="G57" s="115" t="s">
        <v>3180</v>
      </c>
      <c r="H57" s="66">
        <v>5.1652570891002814</v>
      </c>
      <c r="I57" s="115" t="s">
        <v>3180</v>
      </c>
      <c r="J57" s="115" t="s">
        <v>3180</v>
      </c>
      <c r="K57" s="115" t="s">
        <v>3180</v>
      </c>
      <c r="L57" s="65">
        <v>4.5464297422395557E-2</v>
      </c>
      <c r="M57" s="115" t="s">
        <v>3180</v>
      </c>
      <c r="N57" s="115" t="s">
        <v>3180</v>
      </c>
      <c r="O57" s="66">
        <f>SUM(O58:O288)</f>
        <v>57708.179443805973</v>
      </c>
      <c r="P57" s="67">
        <f t="shared" si="0"/>
        <v>0.77410986601603593</v>
      </c>
      <c r="Q57" s="67">
        <f>O57/'סכום נכסי הקרן'!$C$41</f>
        <v>2.9337657493212377E-2</v>
      </c>
      <c r="S57" s="66"/>
      <c r="U57" s="98">
        <f t="shared" si="1"/>
        <v>57708.179443805973</v>
      </c>
    </row>
    <row r="58" spans="1:21" ht="20.25">
      <c r="A58" s="69" t="s">
        <v>3095</v>
      </c>
      <c r="B58" s="70" t="s">
        <v>2712</v>
      </c>
      <c r="C58" s="54" t="s">
        <v>2713</v>
      </c>
      <c r="D58" s="116" t="s">
        <v>3180</v>
      </c>
      <c r="E58" s="54" t="s">
        <v>294</v>
      </c>
      <c r="F58" s="77">
        <v>42368</v>
      </c>
      <c r="G58" s="54" t="s">
        <v>266</v>
      </c>
      <c r="H58" s="72">
        <v>6.8199999999855674</v>
      </c>
      <c r="I58" s="70" t="s">
        <v>129</v>
      </c>
      <c r="J58" s="70" t="s">
        <v>133</v>
      </c>
      <c r="K58" s="71">
        <v>3.1699999999999999E-2</v>
      </c>
      <c r="L58" s="71">
        <v>2.389999999995044E-2</v>
      </c>
      <c r="M58" s="72">
        <v>96932.889614</v>
      </c>
      <c r="N58" s="78">
        <v>118.66</v>
      </c>
      <c r="O58" s="72">
        <v>115.02057626300001</v>
      </c>
      <c r="P58" s="73">
        <f t="shared" si="0"/>
        <v>1.5429106192258334E-3</v>
      </c>
      <c r="Q58" s="73">
        <f>O58/'סכום נכסי הקרן'!$C$41</f>
        <v>5.8474107199339103E-5</v>
      </c>
      <c r="S58" s="72"/>
      <c r="U58" s="98">
        <f t="shared" si="1"/>
        <v>115.02057626300001</v>
      </c>
    </row>
    <row r="59" spans="1:21" ht="20.25">
      <c r="A59" s="69" t="s">
        <v>3095</v>
      </c>
      <c r="B59" s="70" t="s">
        <v>2712</v>
      </c>
      <c r="C59" s="54" t="s">
        <v>2714</v>
      </c>
      <c r="D59" s="116" t="s">
        <v>3180</v>
      </c>
      <c r="E59" s="54" t="s">
        <v>294</v>
      </c>
      <c r="F59" s="77">
        <v>42388</v>
      </c>
      <c r="G59" s="54" t="s">
        <v>266</v>
      </c>
      <c r="H59" s="72">
        <v>6.8199999999852405</v>
      </c>
      <c r="I59" s="70" t="s">
        <v>129</v>
      </c>
      <c r="J59" s="70" t="s">
        <v>133</v>
      </c>
      <c r="K59" s="71">
        <v>3.1899999999999998E-2</v>
      </c>
      <c r="L59" s="71">
        <v>2.4099999999957208E-2</v>
      </c>
      <c r="M59" s="72">
        <v>135706.046561</v>
      </c>
      <c r="N59" s="78">
        <v>118.83</v>
      </c>
      <c r="O59" s="72">
        <v>161.25949500900001</v>
      </c>
      <c r="P59" s="73">
        <f t="shared" si="0"/>
        <v>2.1631693683351735E-3</v>
      </c>
      <c r="Q59" s="73">
        <f>O59/'סכום נכסי הקרן'!$C$41</f>
        <v>8.198102725990996E-5</v>
      </c>
      <c r="S59" s="72"/>
      <c r="U59" s="98">
        <f t="shared" si="1"/>
        <v>161.25949500900001</v>
      </c>
    </row>
    <row r="60" spans="1:21" ht="20.25">
      <c r="A60" s="69" t="s">
        <v>3095</v>
      </c>
      <c r="B60" s="70" t="s">
        <v>2712</v>
      </c>
      <c r="C60" s="54" t="s">
        <v>2715</v>
      </c>
      <c r="D60" s="116" t="s">
        <v>3180</v>
      </c>
      <c r="E60" s="54" t="s">
        <v>294</v>
      </c>
      <c r="F60" s="77">
        <v>42509</v>
      </c>
      <c r="G60" s="54" t="s">
        <v>266</v>
      </c>
      <c r="H60" s="72">
        <v>6.8799999999652686</v>
      </c>
      <c r="I60" s="70" t="s">
        <v>129</v>
      </c>
      <c r="J60" s="70" t="s">
        <v>133</v>
      </c>
      <c r="K60" s="71">
        <v>2.7400000000000001E-2</v>
      </c>
      <c r="L60" s="71">
        <v>2.589999999989066E-2</v>
      </c>
      <c r="M60" s="72">
        <v>135706.046561</v>
      </c>
      <c r="N60" s="78">
        <v>114.57</v>
      </c>
      <c r="O60" s="72">
        <v>155.47841663</v>
      </c>
      <c r="P60" s="73">
        <f t="shared" si="0"/>
        <v>2.0856207460683133E-3</v>
      </c>
      <c r="Q60" s="73">
        <f>O60/'סכום נכסי הקרן'!$C$41</f>
        <v>7.9042045315596998E-5</v>
      </c>
      <c r="S60" s="72"/>
      <c r="U60" s="98">
        <f t="shared" si="1"/>
        <v>155.47841663</v>
      </c>
    </row>
    <row r="61" spans="1:21" ht="20.25">
      <c r="A61" s="69" t="s">
        <v>3095</v>
      </c>
      <c r="B61" s="70" t="s">
        <v>2712</v>
      </c>
      <c r="C61" s="54" t="s">
        <v>2716</v>
      </c>
      <c r="D61" s="116" t="s">
        <v>3180</v>
      </c>
      <c r="E61" s="54" t="s">
        <v>294</v>
      </c>
      <c r="F61" s="77">
        <v>42723</v>
      </c>
      <c r="G61" s="54" t="s">
        <v>266</v>
      </c>
      <c r="H61" s="72">
        <v>6.7900000001026841</v>
      </c>
      <c r="I61" s="70" t="s">
        <v>129</v>
      </c>
      <c r="J61" s="70" t="s">
        <v>133</v>
      </c>
      <c r="K61" s="71">
        <v>3.15E-2</v>
      </c>
      <c r="L61" s="71">
        <v>2.750000000033339E-2</v>
      </c>
      <c r="M61" s="72">
        <v>19386.577697000001</v>
      </c>
      <c r="N61" s="78">
        <v>116.04</v>
      </c>
      <c r="O61" s="72">
        <v>22.496185710999999</v>
      </c>
      <c r="P61" s="73">
        <f t="shared" si="0"/>
        <v>3.017686483000502E-4</v>
      </c>
      <c r="Q61" s="73">
        <f>O61/'סכום נכסי הקרן'!$C$41</f>
        <v>1.1436600455151855E-5</v>
      </c>
      <c r="S61" s="72"/>
      <c r="U61" s="98">
        <f t="shared" si="1"/>
        <v>22.496185710999999</v>
      </c>
    </row>
    <row r="62" spans="1:21" ht="20.25">
      <c r="A62" s="69" t="s">
        <v>3095</v>
      </c>
      <c r="B62" s="70" t="s">
        <v>2712</v>
      </c>
      <c r="C62" s="54" t="s">
        <v>2717</v>
      </c>
      <c r="D62" s="116" t="s">
        <v>3180</v>
      </c>
      <c r="E62" s="54" t="s">
        <v>294</v>
      </c>
      <c r="F62" s="77">
        <v>42918</v>
      </c>
      <c r="G62" s="54" t="s">
        <v>266</v>
      </c>
      <c r="H62" s="72">
        <v>6.7599999999771452</v>
      </c>
      <c r="I62" s="70" t="s">
        <v>129</v>
      </c>
      <c r="J62" s="70" t="s">
        <v>133</v>
      </c>
      <c r="K62" s="71">
        <v>3.1899999999999998E-2</v>
      </c>
      <c r="L62" s="71">
        <v>2.9899999999933792E-2</v>
      </c>
      <c r="M62" s="72">
        <v>96932.889614</v>
      </c>
      <c r="N62" s="78">
        <v>113.75</v>
      </c>
      <c r="O62" s="72">
        <v>110.261161327</v>
      </c>
      <c r="P62" s="73">
        <f t="shared" si="0"/>
        <v>1.4790668089734351E-3</v>
      </c>
      <c r="Q62" s="73">
        <f>O62/'סכום נכסי הקרן'!$C$41</f>
        <v>5.60545180422004E-5</v>
      </c>
      <c r="S62" s="72"/>
      <c r="U62" s="98">
        <f t="shared" si="1"/>
        <v>110.261161327</v>
      </c>
    </row>
    <row r="63" spans="1:21" ht="20.25">
      <c r="A63" s="69" t="s">
        <v>3095</v>
      </c>
      <c r="B63" s="70" t="s">
        <v>2712</v>
      </c>
      <c r="C63" s="54" t="s">
        <v>2718</v>
      </c>
      <c r="D63" s="116" t="s">
        <v>3180</v>
      </c>
      <c r="E63" s="54" t="s">
        <v>294</v>
      </c>
      <c r="F63" s="77">
        <v>43915</v>
      </c>
      <c r="G63" s="54" t="s">
        <v>266</v>
      </c>
      <c r="H63" s="72">
        <v>6.7899999999886171</v>
      </c>
      <c r="I63" s="70" t="s">
        <v>129</v>
      </c>
      <c r="J63" s="70" t="s">
        <v>133</v>
      </c>
      <c r="K63" s="71">
        <v>2.6600000000000002E-2</v>
      </c>
      <c r="L63" s="71">
        <v>3.5599999999945883E-2</v>
      </c>
      <c r="M63" s="72">
        <v>204069.24236699997</v>
      </c>
      <c r="N63" s="78">
        <v>105.04</v>
      </c>
      <c r="O63" s="72">
        <v>214.35434973600002</v>
      </c>
      <c r="P63" s="73">
        <f t="shared" si="0"/>
        <v>2.8753951095558217E-3</v>
      </c>
      <c r="Q63" s="73">
        <f>O63/'סכום נכסי הקרן'!$C$41</f>
        <v>1.0897336487384217E-4</v>
      </c>
      <c r="S63" s="72"/>
      <c r="U63" s="98">
        <f t="shared" si="1"/>
        <v>214.35434973600002</v>
      </c>
    </row>
    <row r="64" spans="1:21" ht="20.25">
      <c r="A64" s="69" t="s">
        <v>3095</v>
      </c>
      <c r="B64" s="70" t="s">
        <v>2712</v>
      </c>
      <c r="C64" s="54" t="s">
        <v>2719</v>
      </c>
      <c r="D64" s="116" t="s">
        <v>3180</v>
      </c>
      <c r="E64" s="54" t="s">
        <v>294</v>
      </c>
      <c r="F64" s="77">
        <v>44168</v>
      </c>
      <c r="G64" s="54" t="s">
        <v>266</v>
      </c>
      <c r="H64" s="72">
        <v>6.9100000000038131</v>
      </c>
      <c r="I64" s="70" t="s">
        <v>129</v>
      </c>
      <c r="J64" s="70" t="s">
        <v>133</v>
      </c>
      <c r="K64" s="71">
        <v>1.89E-2</v>
      </c>
      <c r="L64" s="71">
        <v>3.8100000000003471E-2</v>
      </c>
      <c r="M64" s="72">
        <v>206679.93597799996</v>
      </c>
      <c r="N64" s="78">
        <v>97.7</v>
      </c>
      <c r="O64" s="72">
        <v>201.92628135300001</v>
      </c>
      <c r="P64" s="73">
        <f t="shared" si="0"/>
        <v>2.70868234121818E-3</v>
      </c>
      <c r="Q64" s="73">
        <f>O64/'סכום נכסי הקרן'!$C$41</f>
        <v>1.0265518923501927E-4</v>
      </c>
      <c r="S64" s="72"/>
      <c r="U64" s="98">
        <f t="shared" si="1"/>
        <v>201.92628135300001</v>
      </c>
    </row>
    <row r="65" spans="1:21" ht="20.25">
      <c r="A65" s="69" t="s">
        <v>3095</v>
      </c>
      <c r="B65" s="70" t="s">
        <v>2712</v>
      </c>
      <c r="C65" s="54" t="s">
        <v>2720</v>
      </c>
      <c r="D65" s="116" t="s">
        <v>3180</v>
      </c>
      <c r="E65" s="54" t="s">
        <v>294</v>
      </c>
      <c r="F65" s="77">
        <v>44277</v>
      </c>
      <c r="G65" s="54" t="s">
        <v>266</v>
      </c>
      <c r="H65" s="72">
        <v>6.8199999999986956</v>
      </c>
      <c r="I65" s="70" t="s">
        <v>129</v>
      </c>
      <c r="J65" s="70" t="s">
        <v>133</v>
      </c>
      <c r="K65" s="71">
        <v>1.9E-2</v>
      </c>
      <c r="L65" s="71">
        <v>4.6199999999980104E-2</v>
      </c>
      <c r="M65" s="72">
        <v>314291.99755000003</v>
      </c>
      <c r="N65" s="78">
        <v>92.75</v>
      </c>
      <c r="O65" s="72">
        <v>291.50581545900002</v>
      </c>
      <c r="P65" s="73">
        <f t="shared" si="0"/>
        <v>3.9103213777103903E-3</v>
      </c>
      <c r="Q65" s="73">
        <f>O65/'סכום נכסי הקרן'!$C$41</f>
        <v>1.4819559122538985E-4</v>
      </c>
      <c r="S65" s="72"/>
      <c r="U65" s="98">
        <f t="shared" si="1"/>
        <v>291.50581545900002</v>
      </c>
    </row>
    <row r="66" spans="1:21" ht="20.25">
      <c r="A66" s="69" t="s">
        <v>3096</v>
      </c>
      <c r="B66" s="70" t="s">
        <v>2694</v>
      </c>
      <c r="C66" s="54">
        <v>4069</v>
      </c>
      <c r="D66" s="116" t="s">
        <v>3180</v>
      </c>
      <c r="E66" s="54" t="s">
        <v>300</v>
      </c>
      <c r="F66" s="77">
        <v>42052</v>
      </c>
      <c r="G66" s="54" t="s">
        <v>131</v>
      </c>
      <c r="H66" s="72">
        <v>4.0100000000047169</v>
      </c>
      <c r="I66" s="70" t="s">
        <v>607</v>
      </c>
      <c r="J66" s="70" t="s">
        <v>133</v>
      </c>
      <c r="K66" s="71">
        <v>2.9779E-2</v>
      </c>
      <c r="L66" s="71">
        <v>2.0300000000022845E-2</v>
      </c>
      <c r="M66" s="72">
        <v>286667.02980800002</v>
      </c>
      <c r="N66" s="78">
        <v>117.59</v>
      </c>
      <c r="O66" s="72">
        <v>337.09176454099997</v>
      </c>
      <c r="P66" s="73">
        <f t="shared" si="0"/>
        <v>4.5218210520406726E-3</v>
      </c>
      <c r="Q66" s="73">
        <f>O66/'סכום נכסי הקרן'!$C$41</f>
        <v>1.7137055487110716E-4</v>
      </c>
      <c r="S66" s="72"/>
      <c r="U66" s="98">
        <f t="shared" si="1"/>
        <v>337.09176454099997</v>
      </c>
    </row>
    <row r="67" spans="1:21" ht="20.25">
      <c r="A67" s="69" t="s">
        <v>3097</v>
      </c>
      <c r="B67" s="70" t="s">
        <v>2712</v>
      </c>
      <c r="C67" s="54" t="s">
        <v>2721</v>
      </c>
      <c r="D67" s="116" t="s">
        <v>3180</v>
      </c>
      <c r="E67" s="54" t="s">
        <v>300</v>
      </c>
      <c r="F67" s="77">
        <v>42122</v>
      </c>
      <c r="G67" s="54" t="s">
        <v>131</v>
      </c>
      <c r="H67" s="72">
        <v>4.1299999999995523</v>
      </c>
      <c r="I67" s="70" t="s">
        <v>270</v>
      </c>
      <c r="J67" s="70" t="s">
        <v>133</v>
      </c>
      <c r="K67" s="71">
        <v>2.98E-2</v>
      </c>
      <c r="L67" s="71">
        <v>2.6399999999997172E-2</v>
      </c>
      <c r="M67" s="72">
        <v>1852945.0681960001</v>
      </c>
      <c r="N67" s="78">
        <v>114.6</v>
      </c>
      <c r="O67" s="72">
        <v>2123.4751072150002</v>
      </c>
      <c r="P67" s="73">
        <f t="shared" si="0"/>
        <v>2.8484749416419628E-2</v>
      </c>
      <c r="Q67" s="73">
        <f>O67/'סכום נכסי הקרן'!$C$41</f>
        <v>1.0795312898667911E-3</v>
      </c>
      <c r="S67" s="72"/>
      <c r="U67" s="98">
        <f t="shared" si="1"/>
        <v>2123.4751072150002</v>
      </c>
    </row>
    <row r="68" spans="1:21" ht="20.25">
      <c r="A68" s="69" t="s">
        <v>3098</v>
      </c>
      <c r="B68" s="70" t="s">
        <v>2694</v>
      </c>
      <c r="C68" s="54">
        <v>4099</v>
      </c>
      <c r="D68" s="116" t="s">
        <v>3180</v>
      </c>
      <c r="E68" s="54" t="s">
        <v>300</v>
      </c>
      <c r="F68" s="77">
        <v>42052</v>
      </c>
      <c r="G68" s="54" t="s">
        <v>131</v>
      </c>
      <c r="H68" s="72">
        <v>3.9400000000120174</v>
      </c>
      <c r="I68" s="70" t="s">
        <v>607</v>
      </c>
      <c r="J68" s="70" t="s">
        <v>133</v>
      </c>
      <c r="K68" s="71">
        <v>2.9779E-2</v>
      </c>
      <c r="L68" s="71">
        <v>2.9200000000091163E-2</v>
      </c>
      <c r="M68" s="72">
        <v>212458.195935</v>
      </c>
      <c r="N68" s="78">
        <v>113.58</v>
      </c>
      <c r="O68" s="72">
        <v>241.310022215</v>
      </c>
      <c r="P68" s="73">
        <f t="shared" si="0"/>
        <v>3.2369842674915693E-3</v>
      </c>
      <c r="Q68" s="73">
        <f>O68/'סכום נכסי הקרן'!$C$41</f>
        <v>1.2267707714322992E-4</v>
      </c>
      <c r="S68" s="72"/>
      <c r="U68" s="98">
        <f t="shared" si="1"/>
        <v>241.310022215</v>
      </c>
    </row>
    <row r="69" spans="1:21" ht="20.25">
      <c r="A69" s="69" t="s">
        <v>3098</v>
      </c>
      <c r="B69" s="70" t="s">
        <v>2694</v>
      </c>
      <c r="C69" s="54" t="s">
        <v>2722</v>
      </c>
      <c r="D69" s="116" t="s">
        <v>3180</v>
      </c>
      <c r="E69" s="54" t="s">
        <v>300</v>
      </c>
      <c r="F69" s="77">
        <v>42054</v>
      </c>
      <c r="G69" s="54" t="s">
        <v>131</v>
      </c>
      <c r="H69" s="72">
        <v>3.9400000003223727</v>
      </c>
      <c r="I69" s="70" t="s">
        <v>607</v>
      </c>
      <c r="J69" s="70" t="s">
        <v>133</v>
      </c>
      <c r="K69" s="71">
        <v>2.9779E-2</v>
      </c>
      <c r="L69" s="71">
        <v>2.9200000000879203E-2</v>
      </c>
      <c r="M69" s="72">
        <v>6008.4332940000004</v>
      </c>
      <c r="N69" s="78">
        <v>113.58</v>
      </c>
      <c r="O69" s="72">
        <v>6.8243786200000001</v>
      </c>
      <c r="P69" s="73">
        <f t="shared" si="0"/>
        <v>9.1543674918996668E-5</v>
      </c>
      <c r="Q69" s="73">
        <f>O69/'סכום נכסי הקרן'!$C$41</f>
        <v>3.4693744368165256E-6</v>
      </c>
      <c r="S69" s="72"/>
      <c r="U69" s="98">
        <f t="shared" si="1"/>
        <v>6.8243786200000001</v>
      </c>
    </row>
    <row r="70" spans="1:21" ht="20.25">
      <c r="A70" s="69" t="s">
        <v>3099</v>
      </c>
      <c r="B70" s="70" t="s">
        <v>2712</v>
      </c>
      <c r="C70" s="54" t="s">
        <v>2723</v>
      </c>
      <c r="D70" s="116" t="s">
        <v>3180</v>
      </c>
      <c r="E70" s="54" t="s">
        <v>1759</v>
      </c>
      <c r="F70" s="77">
        <v>40742</v>
      </c>
      <c r="G70" s="54" t="s">
        <v>2693</v>
      </c>
      <c r="H70" s="72">
        <v>2.9599999999981392</v>
      </c>
      <c r="I70" s="70" t="s">
        <v>287</v>
      </c>
      <c r="J70" s="70" t="s">
        <v>133</v>
      </c>
      <c r="K70" s="71">
        <v>4.4999999999999998E-2</v>
      </c>
      <c r="L70" s="71">
        <v>1.6599999999987208E-2</v>
      </c>
      <c r="M70" s="72">
        <v>682107.94325399993</v>
      </c>
      <c r="N70" s="78">
        <v>126.06</v>
      </c>
      <c r="O70" s="72">
        <v>859.86529118499993</v>
      </c>
      <c r="P70" s="73">
        <f t="shared" si="0"/>
        <v>1.1534416988482982E-2</v>
      </c>
      <c r="Q70" s="73">
        <f>O70/'סכום נכסי הקרן'!$C$41</f>
        <v>4.3713791781720292E-4</v>
      </c>
      <c r="S70" s="72"/>
      <c r="U70" s="98">
        <f t="shared" si="1"/>
        <v>859.86529118499993</v>
      </c>
    </row>
    <row r="71" spans="1:21" ht="20.25">
      <c r="A71" s="69" t="s">
        <v>3100</v>
      </c>
      <c r="B71" s="70" t="s">
        <v>2712</v>
      </c>
      <c r="C71" s="54" t="s">
        <v>2724</v>
      </c>
      <c r="D71" s="116" t="s">
        <v>3180</v>
      </c>
      <c r="E71" s="54" t="s">
        <v>1759</v>
      </c>
      <c r="F71" s="77">
        <v>41534</v>
      </c>
      <c r="G71" s="54" t="s">
        <v>2693</v>
      </c>
      <c r="H71" s="72">
        <v>5.2699999999997917</v>
      </c>
      <c r="I71" s="70" t="s">
        <v>493</v>
      </c>
      <c r="J71" s="70" t="s">
        <v>133</v>
      </c>
      <c r="K71" s="71">
        <v>3.9842000000000002E-2</v>
      </c>
      <c r="L71" s="71">
        <v>3.3599999999995828E-2</v>
      </c>
      <c r="M71" s="72">
        <v>2062251.5610720001</v>
      </c>
      <c r="N71" s="78">
        <v>116.09</v>
      </c>
      <c r="O71" s="72">
        <v>2394.0676675499999</v>
      </c>
      <c r="P71" s="73">
        <f t="shared" si="0"/>
        <v>3.2114535915399985E-2</v>
      </c>
      <c r="Q71" s="73">
        <f>O71/'סכום נכסי הקרן'!$C$41</f>
        <v>1.2170950101544826E-3</v>
      </c>
      <c r="S71" s="72"/>
      <c r="U71" s="98">
        <f t="shared" si="1"/>
        <v>2394.0676675499999</v>
      </c>
    </row>
    <row r="72" spans="1:21" ht="20.25">
      <c r="A72" s="69" t="s">
        <v>3101</v>
      </c>
      <c r="B72" s="70" t="s">
        <v>2712</v>
      </c>
      <c r="C72" s="54" t="s">
        <v>2725</v>
      </c>
      <c r="D72" s="116" t="s">
        <v>3180</v>
      </c>
      <c r="E72" s="54" t="s">
        <v>407</v>
      </c>
      <c r="F72" s="77">
        <v>43431</v>
      </c>
      <c r="G72" s="54" t="s">
        <v>266</v>
      </c>
      <c r="H72" s="72">
        <v>7.6999999999604212</v>
      </c>
      <c r="I72" s="70" t="s">
        <v>270</v>
      </c>
      <c r="J72" s="70" t="s">
        <v>133</v>
      </c>
      <c r="K72" s="71">
        <v>3.6600000000000001E-2</v>
      </c>
      <c r="L72" s="71">
        <v>3.4199999999850475E-2</v>
      </c>
      <c r="M72" s="72">
        <v>60268.048304999989</v>
      </c>
      <c r="N72" s="78">
        <v>113.19</v>
      </c>
      <c r="O72" s="72">
        <v>68.217401680999998</v>
      </c>
      <c r="P72" s="73">
        <f t="shared" si="0"/>
        <v>9.1508282160699945E-4</v>
      </c>
      <c r="Q72" s="73">
        <f>O72/'סכום נכסי הקרן'!$C$41</f>
        <v>3.4680331018636546E-5</v>
      </c>
      <c r="S72" s="72"/>
      <c r="U72" s="98">
        <f t="shared" si="1"/>
        <v>68.217401680999998</v>
      </c>
    </row>
    <row r="73" spans="1:21" ht="20.25">
      <c r="A73" s="69" t="s">
        <v>3101</v>
      </c>
      <c r="B73" s="70" t="s">
        <v>2712</v>
      </c>
      <c r="C73" s="54" t="s">
        <v>2726</v>
      </c>
      <c r="D73" s="116" t="s">
        <v>3180</v>
      </c>
      <c r="E73" s="54" t="s">
        <v>407</v>
      </c>
      <c r="F73" s="77">
        <v>43276</v>
      </c>
      <c r="G73" s="54" t="s">
        <v>266</v>
      </c>
      <c r="H73" s="72">
        <v>7.7500000000151843</v>
      </c>
      <c r="I73" s="70" t="s">
        <v>270</v>
      </c>
      <c r="J73" s="70" t="s">
        <v>133</v>
      </c>
      <c r="K73" s="71">
        <v>3.2599999999999997E-2</v>
      </c>
      <c r="L73" s="71">
        <v>3.5099999999957492E-2</v>
      </c>
      <c r="M73" s="72">
        <v>60046.804195000004</v>
      </c>
      <c r="N73" s="78">
        <v>109.68</v>
      </c>
      <c r="O73" s="72">
        <v>65.859335528000003</v>
      </c>
      <c r="P73" s="73">
        <f t="shared" ref="P73:P136" si="3">IFERROR(O73/$O$8,0)</f>
        <v>8.8345121771047936E-4</v>
      </c>
      <c r="Q73" s="73">
        <f>O73/'סכום נכסי הקרן'!$C$41</f>
        <v>3.3481538441746891E-5</v>
      </c>
      <c r="S73" s="72"/>
      <c r="U73" s="98">
        <f t="shared" ref="U73:U136" si="4">O73-S73</f>
        <v>65.859335528000003</v>
      </c>
    </row>
    <row r="74" spans="1:21" ht="20.25">
      <c r="A74" s="69" t="s">
        <v>3101</v>
      </c>
      <c r="B74" s="70" t="s">
        <v>2712</v>
      </c>
      <c r="C74" s="54" t="s">
        <v>2727</v>
      </c>
      <c r="D74" s="116" t="s">
        <v>3180</v>
      </c>
      <c r="E74" s="54" t="s">
        <v>407</v>
      </c>
      <c r="F74" s="77">
        <v>43222</v>
      </c>
      <c r="G74" s="54" t="s">
        <v>266</v>
      </c>
      <c r="H74" s="72">
        <v>7.7599999999910247</v>
      </c>
      <c r="I74" s="70" t="s">
        <v>270</v>
      </c>
      <c r="J74" s="70" t="s">
        <v>133</v>
      </c>
      <c r="K74" s="71">
        <v>3.2199999999999999E-2</v>
      </c>
      <c r="L74" s="71">
        <v>3.5099999999965548E-2</v>
      </c>
      <c r="M74" s="72">
        <v>286943.78500499995</v>
      </c>
      <c r="N74" s="78">
        <v>110.26</v>
      </c>
      <c r="O74" s="72">
        <v>316.384236359</v>
      </c>
      <c r="P74" s="73">
        <f t="shared" si="3"/>
        <v>4.244045838526952E-3</v>
      </c>
      <c r="Q74" s="73">
        <f>O74/'סכום נכסי הקרן'!$C$41</f>
        <v>1.6084327130074037E-4</v>
      </c>
      <c r="S74" s="72"/>
      <c r="U74" s="98">
        <f t="shared" si="4"/>
        <v>316.384236359</v>
      </c>
    </row>
    <row r="75" spans="1:21" ht="20.25">
      <c r="A75" s="69" t="s">
        <v>3101</v>
      </c>
      <c r="B75" s="70" t="s">
        <v>2712</v>
      </c>
      <c r="C75" s="54" t="s">
        <v>2728</v>
      </c>
      <c r="D75" s="116" t="s">
        <v>3180</v>
      </c>
      <c r="E75" s="54" t="s">
        <v>407</v>
      </c>
      <c r="F75" s="77">
        <v>43922</v>
      </c>
      <c r="G75" s="54" t="s">
        <v>266</v>
      </c>
      <c r="H75" s="72">
        <v>7.8899999999828641</v>
      </c>
      <c r="I75" s="70" t="s">
        <v>270</v>
      </c>
      <c r="J75" s="70" t="s">
        <v>133</v>
      </c>
      <c r="K75" s="71">
        <v>2.7699999999999999E-2</v>
      </c>
      <c r="L75" s="71">
        <v>3.2599999999975711E-2</v>
      </c>
      <c r="M75" s="72">
        <v>69038.587824999995</v>
      </c>
      <c r="N75" s="78">
        <v>107.36</v>
      </c>
      <c r="O75" s="72">
        <v>74.119825743000007</v>
      </c>
      <c r="P75" s="73">
        <f t="shared" si="3"/>
        <v>9.942592008281442E-4</v>
      </c>
      <c r="Q75" s="73">
        <f>O75/'סכום נכסי הקרן'!$C$41</f>
        <v>3.7681002624977398E-5</v>
      </c>
      <c r="S75" s="72"/>
      <c r="U75" s="98">
        <f t="shared" si="4"/>
        <v>74.119825743000007</v>
      </c>
    </row>
    <row r="76" spans="1:21" ht="20.25">
      <c r="A76" s="69" t="s">
        <v>3101</v>
      </c>
      <c r="B76" s="70" t="s">
        <v>2712</v>
      </c>
      <c r="C76" s="54" t="s">
        <v>2729</v>
      </c>
      <c r="D76" s="116" t="s">
        <v>3180</v>
      </c>
      <c r="E76" s="54" t="s">
        <v>407</v>
      </c>
      <c r="F76" s="77">
        <v>43978</v>
      </c>
      <c r="G76" s="54" t="s">
        <v>266</v>
      </c>
      <c r="H76" s="72">
        <v>7.9199999998687902</v>
      </c>
      <c r="I76" s="70" t="s">
        <v>270</v>
      </c>
      <c r="J76" s="70" t="s">
        <v>133</v>
      </c>
      <c r="K76" s="71">
        <v>2.3E-2</v>
      </c>
      <c r="L76" s="71">
        <v>3.679999999958565E-2</v>
      </c>
      <c r="M76" s="72">
        <v>28961.298728999998</v>
      </c>
      <c r="N76" s="78">
        <v>100</v>
      </c>
      <c r="O76" s="72">
        <v>28.961300564999998</v>
      </c>
      <c r="P76" s="73">
        <f t="shared" si="3"/>
        <v>3.8849308219562331E-4</v>
      </c>
      <c r="Q76" s="73">
        <f>O76/'סכום נכסי הקרן'!$C$41</f>
        <v>1.4723332545281755E-5</v>
      </c>
      <c r="S76" s="72"/>
      <c r="U76" s="98">
        <f t="shared" si="4"/>
        <v>28.961300564999998</v>
      </c>
    </row>
    <row r="77" spans="1:21" ht="20.25">
      <c r="A77" s="69" t="s">
        <v>3101</v>
      </c>
      <c r="B77" s="70" t="s">
        <v>2712</v>
      </c>
      <c r="C77" s="54" t="s">
        <v>2730</v>
      </c>
      <c r="D77" s="116" t="s">
        <v>3180</v>
      </c>
      <c r="E77" s="54" t="s">
        <v>407</v>
      </c>
      <c r="F77" s="77">
        <v>44010</v>
      </c>
      <c r="G77" s="54" t="s">
        <v>266</v>
      </c>
      <c r="H77" s="72">
        <v>7.9799999999565525</v>
      </c>
      <c r="I77" s="70" t="s">
        <v>270</v>
      </c>
      <c r="J77" s="70" t="s">
        <v>133</v>
      </c>
      <c r="K77" s="71">
        <v>2.2000000000000002E-2</v>
      </c>
      <c r="L77" s="71">
        <v>3.4299999999782768E-2</v>
      </c>
      <c r="M77" s="72">
        <v>45411.156448999995</v>
      </c>
      <c r="N77" s="78">
        <v>101.37</v>
      </c>
      <c r="O77" s="72">
        <v>46.033290000000001</v>
      </c>
      <c r="P77" s="73">
        <f t="shared" si="3"/>
        <v>6.1750040111518609E-4</v>
      </c>
      <c r="Q77" s="73">
        <f>O77/'סכום נכסי הקרן'!$C$41</f>
        <v>2.3402382614076266E-5</v>
      </c>
      <c r="S77" s="72"/>
      <c r="U77" s="98">
        <f t="shared" si="4"/>
        <v>46.033290000000001</v>
      </c>
    </row>
    <row r="78" spans="1:21" ht="20.25">
      <c r="A78" s="69" t="s">
        <v>3101</v>
      </c>
      <c r="B78" s="70" t="s">
        <v>2712</v>
      </c>
      <c r="C78" s="54" t="s">
        <v>2731</v>
      </c>
      <c r="D78" s="116" t="s">
        <v>3180</v>
      </c>
      <c r="E78" s="54" t="s">
        <v>407</v>
      </c>
      <c r="F78" s="77">
        <v>44133</v>
      </c>
      <c r="G78" s="54" t="s">
        <v>266</v>
      </c>
      <c r="H78" s="72">
        <v>7.8899999999501578</v>
      </c>
      <c r="I78" s="70" t="s">
        <v>270</v>
      </c>
      <c r="J78" s="70" t="s">
        <v>133</v>
      </c>
      <c r="K78" s="71">
        <v>2.3799999999999998E-2</v>
      </c>
      <c r="L78" s="71">
        <v>3.6799999999724782E-2</v>
      </c>
      <c r="M78" s="72">
        <v>59052.06164</v>
      </c>
      <c r="N78" s="78">
        <v>100.91</v>
      </c>
      <c r="O78" s="72">
        <v>59.589436472999999</v>
      </c>
      <c r="P78" s="73">
        <f t="shared" si="3"/>
        <v>7.9934545031009956E-4</v>
      </c>
      <c r="Q78" s="73">
        <f>O78/'סכום נכסי הקרן'!$C$41</f>
        <v>3.0294050068946569E-5</v>
      </c>
      <c r="S78" s="72"/>
      <c r="U78" s="98">
        <f t="shared" si="4"/>
        <v>59.589436472999999</v>
      </c>
    </row>
    <row r="79" spans="1:21" ht="20.25">
      <c r="A79" s="69" t="s">
        <v>3101</v>
      </c>
      <c r="B79" s="70" t="s">
        <v>2712</v>
      </c>
      <c r="C79" s="54" t="s">
        <v>2732</v>
      </c>
      <c r="D79" s="116" t="s">
        <v>3180</v>
      </c>
      <c r="E79" s="54" t="s">
        <v>407</v>
      </c>
      <c r="F79" s="77">
        <v>44251</v>
      </c>
      <c r="G79" s="54" t="s">
        <v>266</v>
      </c>
      <c r="H79" s="72">
        <v>7.8000000000271195</v>
      </c>
      <c r="I79" s="70" t="s">
        <v>270</v>
      </c>
      <c r="J79" s="70" t="s">
        <v>133</v>
      </c>
      <c r="K79" s="71">
        <v>2.3599999999999999E-2</v>
      </c>
      <c r="L79" s="71">
        <v>4.2300000000174511E-2</v>
      </c>
      <c r="M79" s="72">
        <v>175332.682944</v>
      </c>
      <c r="N79" s="78">
        <v>96.74</v>
      </c>
      <c r="O79" s="72">
        <v>169.616834248</v>
      </c>
      <c r="P79" s="73">
        <f t="shared" si="3"/>
        <v>2.2752765049821127E-3</v>
      </c>
      <c r="Q79" s="73">
        <f>O79/'סכום נכסי הקרן'!$C$41</f>
        <v>8.6229727505030628E-5</v>
      </c>
      <c r="S79" s="72"/>
      <c r="U79" s="98">
        <f t="shared" si="4"/>
        <v>169.616834248</v>
      </c>
    </row>
    <row r="80" spans="1:21" ht="20.25">
      <c r="A80" s="69" t="s">
        <v>3101</v>
      </c>
      <c r="B80" s="70" t="s">
        <v>2712</v>
      </c>
      <c r="C80" s="54" t="s">
        <v>2733</v>
      </c>
      <c r="D80" s="116" t="s">
        <v>3180</v>
      </c>
      <c r="E80" s="54" t="s">
        <v>407</v>
      </c>
      <c r="F80" s="77">
        <v>44294</v>
      </c>
      <c r="G80" s="54" t="s">
        <v>266</v>
      </c>
      <c r="H80" s="72">
        <v>7.7700000000250258</v>
      </c>
      <c r="I80" s="70" t="s">
        <v>270</v>
      </c>
      <c r="J80" s="70" t="s">
        <v>133</v>
      </c>
      <c r="K80" s="71">
        <v>2.3199999999999998E-2</v>
      </c>
      <c r="L80" s="71">
        <v>4.4300000000118009E-2</v>
      </c>
      <c r="M80" s="72">
        <v>126149.742654</v>
      </c>
      <c r="N80" s="78">
        <v>94.71</v>
      </c>
      <c r="O80" s="72">
        <v>119.476414013</v>
      </c>
      <c r="P80" s="73">
        <f t="shared" si="3"/>
        <v>1.602682180153353E-3</v>
      </c>
      <c r="Q80" s="73">
        <f>O80/'סכום נכסי הקרן'!$C$41</f>
        <v>6.073936392749702E-5</v>
      </c>
      <c r="S80" s="72"/>
      <c r="U80" s="98">
        <f t="shared" si="4"/>
        <v>119.476414013</v>
      </c>
    </row>
    <row r="81" spans="1:21" ht="20.25">
      <c r="A81" s="69" t="s">
        <v>3101</v>
      </c>
      <c r="B81" s="70" t="s">
        <v>2712</v>
      </c>
      <c r="C81" s="54" t="s">
        <v>2734</v>
      </c>
      <c r="D81" s="116" t="s">
        <v>3180</v>
      </c>
      <c r="E81" s="54" t="s">
        <v>407</v>
      </c>
      <c r="F81" s="77">
        <v>44602</v>
      </c>
      <c r="G81" s="54" t="s">
        <v>266</v>
      </c>
      <c r="H81" s="72">
        <v>7.6299999999784358</v>
      </c>
      <c r="I81" s="70" t="s">
        <v>270</v>
      </c>
      <c r="J81" s="70" t="s">
        <v>133</v>
      </c>
      <c r="K81" s="71">
        <v>2.0899999999999998E-2</v>
      </c>
      <c r="L81" s="71">
        <v>5.3699999999822383E-2</v>
      </c>
      <c r="M81" s="72">
        <v>180732.44390800002</v>
      </c>
      <c r="N81" s="78">
        <v>84.42</v>
      </c>
      <c r="O81" s="72">
        <v>152.574314883</v>
      </c>
      <c r="P81" s="73">
        <f t="shared" si="3"/>
        <v>2.0466645038868005E-3</v>
      </c>
      <c r="Q81" s="73">
        <f>O81/'סכום נכסי הקרן'!$C$41</f>
        <v>7.756565941675073E-5</v>
      </c>
      <c r="S81" s="72"/>
      <c r="U81" s="98">
        <f t="shared" si="4"/>
        <v>152.574314883</v>
      </c>
    </row>
    <row r="82" spans="1:21" ht="20.25">
      <c r="A82" s="69" t="s">
        <v>3101</v>
      </c>
      <c r="B82" s="70" t="s">
        <v>2712</v>
      </c>
      <c r="C82" s="54" t="s">
        <v>2735</v>
      </c>
      <c r="D82" s="116" t="s">
        <v>3180</v>
      </c>
      <c r="E82" s="54" t="s">
        <v>407</v>
      </c>
      <c r="F82" s="77">
        <v>43500</v>
      </c>
      <c r="G82" s="54" t="s">
        <v>266</v>
      </c>
      <c r="H82" s="72">
        <v>7.7599999999447364</v>
      </c>
      <c r="I82" s="70" t="s">
        <v>270</v>
      </c>
      <c r="J82" s="70" t="s">
        <v>133</v>
      </c>
      <c r="K82" s="71">
        <v>3.4500000000000003E-2</v>
      </c>
      <c r="L82" s="71">
        <v>3.2699999999733824E-2</v>
      </c>
      <c r="M82" s="72">
        <v>113123.45710499999</v>
      </c>
      <c r="N82" s="78">
        <v>113.25</v>
      </c>
      <c r="O82" s="72">
        <v>128.112315983</v>
      </c>
      <c r="P82" s="73">
        <f t="shared" si="3"/>
        <v>1.7185260168738313E-3</v>
      </c>
      <c r="Q82" s="73">
        <f>O82/'סכום נכסי הקרן'!$C$41</f>
        <v>6.5129679764570471E-5</v>
      </c>
      <c r="S82" s="72"/>
      <c r="U82" s="98">
        <f t="shared" si="4"/>
        <v>128.112315983</v>
      </c>
    </row>
    <row r="83" spans="1:21" ht="20.25">
      <c r="A83" s="69" t="s">
        <v>3101</v>
      </c>
      <c r="B83" s="70" t="s">
        <v>2712</v>
      </c>
      <c r="C83" s="54" t="s">
        <v>2736</v>
      </c>
      <c r="D83" s="116" t="s">
        <v>3180</v>
      </c>
      <c r="E83" s="54" t="s">
        <v>407</v>
      </c>
      <c r="F83" s="77">
        <v>43556</v>
      </c>
      <c r="G83" s="54" t="s">
        <v>266</v>
      </c>
      <c r="H83" s="72">
        <v>7.8400000000536751</v>
      </c>
      <c r="I83" s="70" t="s">
        <v>270</v>
      </c>
      <c r="J83" s="70" t="s">
        <v>133</v>
      </c>
      <c r="K83" s="71">
        <v>3.0499999999999999E-2</v>
      </c>
      <c r="L83" s="71">
        <v>3.2800000000258789E-2</v>
      </c>
      <c r="M83" s="72">
        <v>114076.61888200002</v>
      </c>
      <c r="N83" s="78">
        <v>109.75</v>
      </c>
      <c r="O83" s="72">
        <v>125.19908904200001</v>
      </c>
      <c r="P83" s="73">
        <f t="shared" si="3"/>
        <v>1.6794473673876213E-3</v>
      </c>
      <c r="Q83" s="73">
        <f>O83/'סכום נכסי הקרן'!$C$41</f>
        <v>6.3648654803831909E-5</v>
      </c>
      <c r="S83" s="72"/>
      <c r="U83" s="98">
        <f t="shared" si="4"/>
        <v>125.19908904200001</v>
      </c>
    </row>
    <row r="84" spans="1:21" ht="20.25">
      <c r="A84" s="69" t="s">
        <v>3101</v>
      </c>
      <c r="B84" s="70" t="s">
        <v>2712</v>
      </c>
      <c r="C84" s="54" t="s">
        <v>2737</v>
      </c>
      <c r="D84" s="116" t="s">
        <v>3180</v>
      </c>
      <c r="E84" s="54" t="s">
        <v>407</v>
      </c>
      <c r="F84" s="77">
        <v>43647</v>
      </c>
      <c r="G84" s="54" t="s">
        <v>266</v>
      </c>
      <c r="H84" s="72">
        <v>7.8200000000471244</v>
      </c>
      <c r="I84" s="70" t="s">
        <v>270</v>
      </c>
      <c r="J84" s="70" t="s">
        <v>133</v>
      </c>
      <c r="K84" s="71">
        <v>2.8999999999999998E-2</v>
      </c>
      <c r="L84" s="71">
        <v>3.5100000000253602E-2</v>
      </c>
      <c r="M84" s="72">
        <v>105897.722283</v>
      </c>
      <c r="N84" s="78">
        <v>105</v>
      </c>
      <c r="O84" s="72">
        <v>111.19259961800002</v>
      </c>
      <c r="P84" s="73">
        <f t="shared" si="3"/>
        <v>1.4915613214948422E-3</v>
      </c>
      <c r="Q84" s="73">
        <f>O84/'סכום נכסי הקרן'!$C$41</f>
        <v>5.6528042208458854E-5</v>
      </c>
      <c r="S84" s="72"/>
      <c r="U84" s="98">
        <f t="shared" si="4"/>
        <v>111.19259961800002</v>
      </c>
    </row>
    <row r="85" spans="1:21" ht="20.25">
      <c r="A85" s="69" t="s">
        <v>3101</v>
      </c>
      <c r="B85" s="70" t="s">
        <v>2712</v>
      </c>
      <c r="C85" s="54" t="s">
        <v>2738</v>
      </c>
      <c r="D85" s="116" t="s">
        <v>3180</v>
      </c>
      <c r="E85" s="54" t="s">
        <v>407</v>
      </c>
      <c r="F85" s="77">
        <v>43703</v>
      </c>
      <c r="G85" s="54" t="s">
        <v>266</v>
      </c>
      <c r="H85" s="72">
        <v>7.9499999999934818</v>
      </c>
      <c r="I85" s="70" t="s">
        <v>270</v>
      </c>
      <c r="J85" s="70" t="s">
        <v>133</v>
      </c>
      <c r="K85" s="71">
        <v>2.3799999999999998E-2</v>
      </c>
      <c r="L85" s="71">
        <v>3.4500000000586672E-2</v>
      </c>
      <c r="M85" s="72">
        <v>7519.9185620000007</v>
      </c>
      <c r="N85" s="78">
        <v>102</v>
      </c>
      <c r="O85" s="72">
        <v>7.6703170389999995</v>
      </c>
      <c r="P85" s="73">
        <f t="shared" si="3"/>
        <v>1.0289127386426533E-4</v>
      </c>
      <c r="Q85" s="73">
        <f>O85/'סכום נכסי הקרן'!$C$41</f>
        <v>3.8994322178133809E-6</v>
      </c>
      <c r="S85" s="72"/>
      <c r="U85" s="98">
        <f t="shared" si="4"/>
        <v>7.6703170389999995</v>
      </c>
    </row>
    <row r="86" spans="1:21" ht="20.25">
      <c r="A86" s="69" t="s">
        <v>3101</v>
      </c>
      <c r="B86" s="70" t="s">
        <v>2712</v>
      </c>
      <c r="C86" s="54" t="s">
        <v>2739</v>
      </c>
      <c r="D86" s="116" t="s">
        <v>3180</v>
      </c>
      <c r="E86" s="54" t="s">
        <v>407</v>
      </c>
      <c r="F86" s="77">
        <v>43740</v>
      </c>
      <c r="G86" s="54" t="s">
        <v>266</v>
      </c>
      <c r="H86" s="72">
        <v>7.8699999999620811</v>
      </c>
      <c r="I86" s="70" t="s">
        <v>270</v>
      </c>
      <c r="J86" s="70" t="s">
        <v>133</v>
      </c>
      <c r="K86" s="71">
        <v>2.4300000000000002E-2</v>
      </c>
      <c r="L86" s="71">
        <v>3.7799999999747202E-2</v>
      </c>
      <c r="M86" s="72">
        <v>111129.742491</v>
      </c>
      <c r="N86" s="78">
        <v>99.67</v>
      </c>
      <c r="O86" s="72">
        <v>110.76301296000001</v>
      </c>
      <c r="P86" s="73">
        <f t="shared" si="3"/>
        <v>1.4857987541521923E-3</v>
      </c>
      <c r="Q86" s="73">
        <f>O86/'סכום נכסי הקרן'!$C$41</f>
        <v>5.6309649142562016E-5</v>
      </c>
      <c r="S86" s="72"/>
      <c r="U86" s="98">
        <f t="shared" si="4"/>
        <v>110.76301296000001</v>
      </c>
    </row>
    <row r="87" spans="1:21" ht="20.25">
      <c r="A87" s="69" t="s">
        <v>3101</v>
      </c>
      <c r="B87" s="70" t="s">
        <v>2712</v>
      </c>
      <c r="C87" s="54" t="s">
        <v>2740</v>
      </c>
      <c r="D87" s="116" t="s">
        <v>3180</v>
      </c>
      <c r="E87" s="54" t="s">
        <v>407</v>
      </c>
      <c r="F87" s="77">
        <v>43831</v>
      </c>
      <c r="G87" s="54" t="s">
        <v>266</v>
      </c>
      <c r="H87" s="72">
        <v>7.8600000000445744</v>
      </c>
      <c r="I87" s="70" t="s">
        <v>270</v>
      </c>
      <c r="J87" s="70" t="s">
        <v>133</v>
      </c>
      <c r="K87" s="71">
        <v>2.3799999999999998E-2</v>
      </c>
      <c r="L87" s="71">
        <v>3.920000000020437E-2</v>
      </c>
      <c r="M87" s="72">
        <v>115341.33752700001</v>
      </c>
      <c r="N87" s="78">
        <v>98.42</v>
      </c>
      <c r="O87" s="72">
        <v>113.518946329</v>
      </c>
      <c r="P87" s="73">
        <f t="shared" si="3"/>
        <v>1.5227674340098391E-3</v>
      </c>
      <c r="Q87" s="73">
        <f>O87/'סכום נכסי הקרן'!$C$41</f>
        <v>5.7710709270140078E-5</v>
      </c>
      <c r="S87" s="72"/>
      <c r="U87" s="98">
        <f t="shared" si="4"/>
        <v>113.518946329</v>
      </c>
    </row>
    <row r="88" spans="1:21" ht="20.25">
      <c r="A88" s="69" t="s">
        <v>3102</v>
      </c>
      <c r="B88" s="70" t="s">
        <v>2712</v>
      </c>
      <c r="C88" s="54">
        <v>7936</v>
      </c>
      <c r="D88" s="116" t="s">
        <v>3180</v>
      </c>
      <c r="E88" s="54" t="s">
        <v>2741</v>
      </c>
      <c r="F88" s="77">
        <v>44087</v>
      </c>
      <c r="G88" s="54" t="s">
        <v>2693</v>
      </c>
      <c r="H88" s="72">
        <v>5.1600000000002817</v>
      </c>
      <c r="I88" s="70" t="s">
        <v>287</v>
      </c>
      <c r="J88" s="70" t="s">
        <v>133</v>
      </c>
      <c r="K88" s="71">
        <v>1.7947999999999999E-2</v>
      </c>
      <c r="L88" s="71">
        <v>2.8999999999989434E-2</v>
      </c>
      <c r="M88" s="72">
        <v>538149.97800999996</v>
      </c>
      <c r="N88" s="78">
        <v>105.5</v>
      </c>
      <c r="O88" s="72">
        <v>567.74821722399997</v>
      </c>
      <c r="P88" s="73">
        <f t="shared" si="3"/>
        <v>7.6158960584449169E-3</v>
      </c>
      <c r="Q88" s="73">
        <f>O88/'סכום נכסי הקרן'!$C$41</f>
        <v>2.8863157527814616E-4</v>
      </c>
      <c r="S88" s="72"/>
      <c r="U88" s="98">
        <f t="shared" si="4"/>
        <v>567.74821722399997</v>
      </c>
    </row>
    <row r="89" spans="1:21" ht="20.25">
      <c r="A89" s="69" t="s">
        <v>3102</v>
      </c>
      <c r="B89" s="70" t="s">
        <v>2712</v>
      </c>
      <c r="C89" s="54">
        <v>7937</v>
      </c>
      <c r="D89" s="116" t="s">
        <v>3180</v>
      </c>
      <c r="E89" s="54" t="s">
        <v>2741</v>
      </c>
      <c r="F89" s="77">
        <v>44087</v>
      </c>
      <c r="G89" s="54" t="s">
        <v>2693</v>
      </c>
      <c r="H89" s="72">
        <v>6.529999999879232</v>
      </c>
      <c r="I89" s="70" t="s">
        <v>287</v>
      </c>
      <c r="J89" s="70" t="s">
        <v>133</v>
      </c>
      <c r="K89" s="71">
        <v>7.5499999999999998E-2</v>
      </c>
      <c r="L89" s="71">
        <v>7.5699999998227685E-2</v>
      </c>
      <c r="M89" s="72">
        <v>12522.4229</v>
      </c>
      <c r="N89" s="78">
        <v>101.83</v>
      </c>
      <c r="O89" s="72">
        <v>12.751595618</v>
      </c>
      <c r="P89" s="73">
        <f t="shared" si="3"/>
        <v>1.7105263188821936E-4</v>
      </c>
      <c r="Q89" s="73">
        <f>O89/'סכום נכסי הקרן'!$C$41</f>
        <v>6.4826502644589231E-6</v>
      </c>
      <c r="S89" s="72"/>
      <c r="U89" s="98">
        <f t="shared" si="4"/>
        <v>12.751595618</v>
      </c>
    </row>
    <row r="90" spans="1:21" ht="20.25">
      <c r="A90" s="69" t="s">
        <v>3103</v>
      </c>
      <c r="B90" s="70" t="s">
        <v>2694</v>
      </c>
      <c r="C90" s="54">
        <v>8063</v>
      </c>
      <c r="D90" s="116" t="s">
        <v>3180</v>
      </c>
      <c r="E90" s="54" t="s">
        <v>411</v>
      </c>
      <c r="F90" s="77">
        <v>44147</v>
      </c>
      <c r="G90" s="54" t="s">
        <v>131</v>
      </c>
      <c r="H90" s="72">
        <v>7.6100000000011461</v>
      </c>
      <c r="I90" s="70" t="s">
        <v>556</v>
      </c>
      <c r="J90" s="70" t="s">
        <v>133</v>
      </c>
      <c r="K90" s="71">
        <v>1.6250000000000001E-2</v>
      </c>
      <c r="L90" s="71">
        <v>3.1200000000001872E-2</v>
      </c>
      <c r="M90" s="72">
        <v>429529.7308759999</v>
      </c>
      <c r="N90" s="78">
        <v>99.62</v>
      </c>
      <c r="O90" s="72">
        <v>427.89754119100002</v>
      </c>
      <c r="P90" s="73">
        <f t="shared" si="3"/>
        <v>5.7399091683788921E-3</v>
      </c>
      <c r="Q90" s="73">
        <f>O90/'סכום נכסי הקרן'!$C$41</f>
        <v>2.1753435347710847E-4</v>
      </c>
      <c r="S90" s="72"/>
      <c r="U90" s="98">
        <f t="shared" si="4"/>
        <v>427.89754119100002</v>
      </c>
    </row>
    <row r="91" spans="1:21" ht="20.25">
      <c r="A91" s="69" t="s">
        <v>3103</v>
      </c>
      <c r="B91" s="70" t="s">
        <v>2694</v>
      </c>
      <c r="C91" s="54">
        <v>8145</v>
      </c>
      <c r="D91" s="116" t="s">
        <v>3180</v>
      </c>
      <c r="E91" s="54" t="s">
        <v>411</v>
      </c>
      <c r="F91" s="77">
        <v>44185</v>
      </c>
      <c r="G91" s="54" t="s">
        <v>131</v>
      </c>
      <c r="H91" s="72">
        <v>7.620000000009</v>
      </c>
      <c r="I91" s="70" t="s">
        <v>556</v>
      </c>
      <c r="J91" s="70" t="s">
        <v>133</v>
      </c>
      <c r="K91" s="71">
        <v>1.4990000000000002E-2</v>
      </c>
      <c r="L91" s="71">
        <v>3.1900000000030834E-2</v>
      </c>
      <c r="M91" s="72">
        <v>201913.39341699998</v>
      </c>
      <c r="N91" s="78">
        <v>97.96</v>
      </c>
      <c r="O91" s="72">
        <v>197.79435098100001</v>
      </c>
      <c r="P91" s="73">
        <f t="shared" si="3"/>
        <v>2.6532557431607736E-3</v>
      </c>
      <c r="Q91" s="73">
        <f>O91/'סכום נכסי הקרן'!$C$41</f>
        <v>1.0055460038941935E-4</v>
      </c>
      <c r="S91" s="72"/>
      <c r="U91" s="98">
        <f t="shared" si="4"/>
        <v>197.79435098100001</v>
      </c>
    </row>
    <row r="92" spans="1:21" ht="20.25">
      <c r="A92" s="69" t="s">
        <v>3104</v>
      </c>
      <c r="B92" s="70" t="s">
        <v>2694</v>
      </c>
      <c r="C92" s="54" t="s">
        <v>2742</v>
      </c>
      <c r="D92" s="116" t="s">
        <v>3180</v>
      </c>
      <c r="E92" s="54" t="s">
        <v>407</v>
      </c>
      <c r="F92" s="77">
        <v>42901</v>
      </c>
      <c r="G92" s="54" t="s">
        <v>266</v>
      </c>
      <c r="H92" s="72">
        <v>0.46000000000183766</v>
      </c>
      <c r="I92" s="70" t="s">
        <v>156</v>
      </c>
      <c r="J92" s="70" t="s">
        <v>133</v>
      </c>
      <c r="K92" s="71">
        <v>0.04</v>
      </c>
      <c r="L92" s="71">
        <v>5.4800000000117997E-2</v>
      </c>
      <c r="M92" s="72">
        <v>207742.38271200002</v>
      </c>
      <c r="N92" s="78">
        <v>99.54</v>
      </c>
      <c r="O92" s="72">
        <v>206.78676314699999</v>
      </c>
      <c r="P92" s="73">
        <f t="shared" si="3"/>
        <v>2.773881883927555E-3</v>
      </c>
      <c r="Q92" s="73">
        <f>O92/'סכום נכסי הקרן'!$C$41</f>
        <v>1.0512615871454027E-4</v>
      </c>
      <c r="S92" s="72"/>
      <c r="U92" s="98">
        <f t="shared" si="4"/>
        <v>206.78676314699999</v>
      </c>
    </row>
    <row r="93" spans="1:21" ht="20.25">
      <c r="A93" s="69" t="s">
        <v>3105</v>
      </c>
      <c r="B93" s="70" t="s">
        <v>2694</v>
      </c>
      <c r="C93" s="54">
        <v>8224</v>
      </c>
      <c r="D93" s="116" t="s">
        <v>3180</v>
      </c>
      <c r="E93" s="54" t="s">
        <v>411</v>
      </c>
      <c r="F93" s="77">
        <v>44223</v>
      </c>
      <c r="G93" s="54" t="s">
        <v>131</v>
      </c>
      <c r="H93" s="72">
        <v>12.250000000002979</v>
      </c>
      <c r="I93" s="70" t="s">
        <v>287</v>
      </c>
      <c r="J93" s="70" t="s">
        <v>133</v>
      </c>
      <c r="K93" s="71">
        <v>2.1537000000000001E-2</v>
      </c>
      <c r="L93" s="71">
        <v>4.0700000000008812E-2</v>
      </c>
      <c r="M93" s="72">
        <v>947804.18005800014</v>
      </c>
      <c r="N93" s="78">
        <v>88.6</v>
      </c>
      <c r="O93" s="72">
        <v>839.75450491799995</v>
      </c>
      <c r="P93" s="73">
        <f t="shared" si="3"/>
        <v>1.1264646598693022E-2</v>
      </c>
      <c r="Q93" s="73">
        <f>O93/'סכום נכסי הקרן'!$C$41</f>
        <v>4.2691400562473866E-4</v>
      </c>
      <c r="S93" s="72"/>
      <c r="U93" s="98">
        <f t="shared" si="4"/>
        <v>839.75450491799995</v>
      </c>
    </row>
    <row r="94" spans="1:21" ht="20.25">
      <c r="A94" s="69" t="s">
        <v>3105</v>
      </c>
      <c r="B94" s="70" t="s">
        <v>2694</v>
      </c>
      <c r="C94" s="54">
        <v>2963</v>
      </c>
      <c r="D94" s="116" t="s">
        <v>3180</v>
      </c>
      <c r="E94" s="54" t="s">
        <v>411</v>
      </c>
      <c r="F94" s="77">
        <v>41423</v>
      </c>
      <c r="G94" s="54" t="s">
        <v>131</v>
      </c>
      <c r="H94" s="72">
        <v>2.8400000000117953</v>
      </c>
      <c r="I94" s="70" t="s">
        <v>287</v>
      </c>
      <c r="J94" s="70" t="s">
        <v>133</v>
      </c>
      <c r="K94" s="71">
        <v>0.05</v>
      </c>
      <c r="L94" s="71">
        <v>2.0400000000068804E-2</v>
      </c>
      <c r="M94" s="72">
        <v>166321.208128</v>
      </c>
      <c r="N94" s="78">
        <v>122.33</v>
      </c>
      <c r="O94" s="72">
        <v>203.46073776500003</v>
      </c>
      <c r="P94" s="73">
        <f t="shared" si="3"/>
        <v>2.7292658678334573E-3</v>
      </c>
      <c r="Q94" s="73">
        <f>O94/'סכום נכסי הקרן'!$C$41</f>
        <v>1.0343527547387483E-4</v>
      </c>
      <c r="S94" s="72"/>
      <c r="U94" s="98">
        <f t="shared" si="4"/>
        <v>203.46073776500003</v>
      </c>
    </row>
    <row r="95" spans="1:21" ht="20.25">
      <c r="A95" s="69" t="s">
        <v>3105</v>
      </c>
      <c r="B95" s="70" t="s">
        <v>2694</v>
      </c>
      <c r="C95" s="54">
        <v>2968</v>
      </c>
      <c r="D95" s="116" t="s">
        <v>3180</v>
      </c>
      <c r="E95" s="54" t="s">
        <v>411</v>
      </c>
      <c r="F95" s="77">
        <v>41423</v>
      </c>
      <c r="G95" s="54" t="s">
        <v>131</v>
      </c>
      <c r="H95" s="72">
        <v>2.8400000000330086</v>
      </c>
      <c r="I95" s="70" t="s">
        <v>287</v>
      </c>
      <c r="J95" s="70" t="s">
        <v>133</v>
      </c>
      <c r="K95" s="71">
        <v>0.05</v>
      </c>
      <c r="L95" s="71">
        <v>2.0400000000146704E-2</v>
      </c>
      <c r="M95" s="72">
        <v>53492.206474999999</v>
      </c>
      <c r="N95" s="78">
        <v>122.33</v>
      </c>
      <c r="O95" s="72">
        <v>65.437017326000003</v>
      </c>
      <c r="P95" s="73">
        <f t="shared" si="3"/>
        <v>8.7778615099173634E-4</v>
      </c>
      <c r="Q95" s="73">
        <f>O95/'סכום נכסי הקרן'!$C$41</f>
        <v>3.3266840510139288E-5</v>
      </c>
      <c r="S95" s="72"/>
      <c r="U95" s="98">
        <f t="shared" si="4"/>
        <v>65.437017326000003</v>
      </c>
    </row>
    <row r="96" spans="1:21" ht="20.25">
      <c r="A96" s="69" t="s">
        <v>3105</v>
      </c>
      <c r="B96" s="70" t="s">
        <v>2694</v>
      </c>
      <c r="C96" s="54">
        <v>4605</v>
      </c>
      <c r="D96" s="116" t="s">
        <v>3180</v>
      </c>
      <c r="E96" s="54" t="s">
        <v>411</v>
      </c>
      <c r="F96" s="77">
        <v>42352</v>
      </c>
      <c r="G96" s="54" t="s">
        <v>131</v>
      </c>
      <c r="H96" s="72">
        <v>5.1100000000050994</v>
      </c>
      <c r="I96" s="70" t="s">
        <v>287</v>
      </c>
      <c r="J96" s="70" t="s">
        <v>133</v>
      </c>
      <c r="K96" s="71">
        <v>0.05</v>
      </c>
      <c r="L96" s="71">
        <v>2.6100000000032385E-2</v>
      </c>
      <c r="M96" s="72">
        <v>213314.89885600001</v>
      </c>
      <c r="N96" s="78">
        <v>125.93</v>
      </c>
      <c r="O96" s="72">
        <v>268.627445733</v>
      </c>
      <c r="P96" s="73">
        <f t="shared" si="3"/>
        <v>3.603426031262927E-3</v>
      </c>
      <c r="Q96" s="73">
        <f>O96/'סכום נכסי הקרן'!$C$41</f>
        <v>1.365646962379981E-4</v>
      </c>
      <c r="S96" s="72"/>
      <c r="U96" s="98">
        <f t="shared" si="4"/>
        <v>268.627445733</v>
      </c>
    </row>
    <row r="97" spans="1:21" ht="20.25">
      <c r="A97" s="69" t="s">
        <v>3105</v>
      </c>
      <c r="B97" s="70" t="s">
        <v>2694</v>
      </c>
      <c r="C97" s="54">
        <v>4606</v>
      </c>
      <c r="D97" s="116" t="s">
        <v>3180</v>
      </c>
      <c r="E97" s="54" t="s">
        <v>411</v>
      </c>
      <c r="F97" s="77">
        <v>42352</v>
      </c>
      <c r="G97" s="54" t="s">
        <v>131</v>
      </c>
      <c r="H97" s="72">
        <v>6.8199999999975516</v>
      </c>
      <c r="I97" s="70" t="s">
        <v>287</v>
      </c>
      <c r="J97" s="70" t="s">
        <v>133</v>
      </c>
      <c r="K97" s="71">
        <v>4.0999999999999995E-2</v>
      </c>
      <c r="L97" s="71">
        <v>2.7099999999987755E-2</v>
      </c>
      <c r="M97" s="72">
        <v>664475.45133800001</v>
      </c>
      <c r="N97" s="78">
        <v>122.83</v>
      </c>
      <c r="O97" s="72">
        <v>816.17519919999995</v>
      </c>
      <c r="P97" s="73">
        <f t="shared" si="3"/>
        <v>1.0948348746880072E-2</v>
      </c>
      <c r="Q97" s="73">
        <f>O97/'סכום נכסי הקרן'!$C$41</f>
        <v>4.1492676912291762E-4</v>
      </c>
      <c r="S97" s="72"/>
      <c r="U97" s="98">
        <f t="shared" si="4"/>
        <v>816.17519919999995</v>
      </c>
    </row>
    <row r="98" spans="1:21" ht="20.25">
      <c r="A98" s="69" t="s">
        <v>3105</v>
      </c>
      <c r="B98" s="70" t="s">
        <v>2694</v>
      </c>
      <c r="C98" s="54">
        <v>5150</v>
      </c>
      <c r="D98" s="116" t="s">
        <v>3180</v>
      </c>
      <c r="E98" s="54" t="s">
        <v>411</v>
      </c>
      <c r="F98" s="77">
        <v>42631</v>
      </c>
      <c r="G98" s="54" t="s">
        <v>131</v>
      </c>
      <c r="H98" s="72">
        <v>6.7799999999834517</v>
      </c>
      <c r="I98" s="70" t="s">
        <v>287</v>
      </c>
      <c r="J98" s="70" t="s">
        <v>133</v>
      </c>
      <c r="K98" s="71">
        <v>4.0999999999999995E-2</v>
      </c>
      <c r="L98" s="71">
        <v>2.9499999999941504E-2</v>
      </c>
      <c r="M98" s="72">
        <v>197183.58670000001</v>
      </c>
      <c r="N98" s="78">
        <v>121.36</v>
      </c>
      <c r="O98" s="72">
        <v>239.30200103199999</v>
      </c>
      <c r="P98" s="73">
        <f t="shared" si="3"/>
        <v>3.2100482417165206E-3</v>
      </c>
      <c r="Q98" s="73">
        <f>O98/'סכום נכסי הקרן'!$C$41</f>
        <v>1.2165624026579325E-4</v>
      </c>
      <c r="S98" s="72"/>
      <c r="U98" s="98">
        <f t="shared" si="4"/>
        <v>239.30200103199999</v>
      </c>
    </row>
    <row r="99" spans="1:21" ht="20.25">
      <c r="A99" s="69" t="s">
        <v>3106</v>
      </c>
      <c r="B99" s="70" t="s">
        <v>2712</v>
      </c>
      <c r="C99" s="54" t="s">
        <v>2743</v>
      </c>
      <c r="D99" s="116" t="s">
        <v>3180</v>
      </c>
      <c r="E99" s="54" t="s">
        <v>407</v>
      </c>
      <c r="F99" s="77">
        <v>42033</v>
      </c>
      <c r="G99" s="54" t="s">
        <v>266</v>
      </c>
      <c r="H99" s="72">
        <v>3.700000000017543</v>
      </c>
      <c r="I99" s="70" t="s">
        <v>270</v>
      </c>
      <c r="J99" s="70" t="s">
        <v>133</v>
      </c>
      <c r="K99" s="71">
        <v>5.0999999999999997E-2</v>
      </c>
      <c r="L99" s="71">
        <v>2.5500000000165682E-2</v>
      </c>
      <c r="M99" s="72">
        <v>41818.775383</v>
      </c>
      <c r="N99" s="78">
        <v>122.68</v>
      </c>
      <c r="O99" s="72">
        <v>51.303275992999993</v>
      </c>
      <c r="P99" s="73">
        <f t="shared" si="3"/>
        <v>6.8819312076544162E-4</v>
      </c>
      <c r="Q99" s="73">
        <f>O99/'סכום נכסי הקרן'!$C$41</f>
        <v>2.6081535648304506E-5</v>
      </c>
      <c r="S99" s="72"/>
      <c r="U99" s="98">
        <f t="shared" si="4"/>
        <v>51.303275992999993</v>
      </c>
    </row>
    <row r="100" spans="1:21" ht="20.25">
      <c r="A100" s="69" t="s">
        <v>3106</v>
      </c>
      <c r="B100" s="70" t="s">
        <v>2712</v>
      </c>
      <c r="C100" s="54" t="s">
        <v>2744</v>
      </c>
      <c r="D100" s="116" t="s">
        <v>3180</v>
      </c>
      <c r="E100" s="54" t="s">
        <v>407</v>
      </c>
      <c r="F100" s="77">
        <v>42054</v>
      </c>
      <c r="G100" s="54" t="s">
        <v>266</v>
      </c>
      <c r="H100" s="72">
        <v>3.700000000023739</v>
      </c>
      <c r="I100" s="70" t="s">
        <v>270</v>
      </c>
      <c r="J100" s="70" t="s">
        <v>133</v>
      </c>
      <c r="K100" s="71">
        <v>5.0999999999999997E-2</v>
      </c>
      <c r="L100" s="71">
        <v>2.5600000000170132E-2</v>
      </c>
      <c r="M100" s="72">
        <v>81689.241299999994</v>
      </c>
      <c r="N100" s="78">
        <v>123.76</v>
      </c>
      <c r="O100" s="72">
        <v>101.09861238800001</v>
      </c>
      <c r="P100" s="73">
        <f t="shared" si="3"/>
        <v>1.3561584171320087E-3</v>
      </c>
      <c r="Q100" s="73">
        <f>O100/'סכום נכסי הקרן'!$C$41</f>
        <v>5.139646566335291E-5</v>
      </c>
      <c r="S100" s="72"/>
      <c r="U100" s="98">
        <f t="shared" si="4"/>
        <v>101.09861238800001</v>
      </c>
    </row>
    <row r="101" spans="1:21" ht="20.25">
      <c r="A101" s="69" t="s">
        <v>3106</v>
      </c>
      <c r="B101" s="70" t="s">
        <v>2712</v>
      </c>
      <c r="C101" s="54" t="s">
        <v>2745</v>
      </c>
      <c r="D101" s="116" t="s">
        <v>3180</v>
      </c>
      <c r="E101" s="54" t="s">
        <v>407</v>
      </c>
      <c r="F101" s="77">
        <v>42565</v>
      </c>
      <c r="G101" s="54" t="s">
        <v>266</v>
      </c>
      <c r="H101" s="72">
        <v>3.6999999999903146</v>
      </c>
      <c r="I101" s="70" t="s">
        <v>270</v>
      </c>
      <c r="J101" s="70" t="s">
        <v>133</v>
      </c>
      <c r="K101" s="71">
        <v>5.0999999999999997E-2</v>
      </c>
      <c r="L101" s="71">
        <v>2.5600000000003228E-2</v>
      </c>
      <c r="M101" s="72">
        <v>99708.98389600002</v>
      </c>
      <c r="N101" s="78">
        <v>124.26</v>
      </c>
      <c r="O101" s="72">
        <v>123.898390816</v>
      </c>
      <c r="P101" s="73">
        <f t="shared" si="3"/>
        <v>1.661999523093094E-3</v>
      </c>
      <c r="Q101" s="73">
        <f>O101/'סכום נכסי הקרן'!$C$41</f>
        <v>6.2987406443128121E-5</v>
      </c>
      <c r="S101" s="72"/>
      <c r="U101" s="98">
        <f t="shared" si="4"/>
        <v>123.898390816</v>
      </c>
    </row>
    <row r="102" spans="1:21" ht="20.25">
      <c r="A102" s="69" t="s">
        <v>3106</v>
      </c>
      <c r="B102" s="70" t="s">
        <v>2712</v>
      </c>
      <c r="C102" s="54" t="s">
        <v>2746</v>
      </c>
      <c r="D102" s="116" t="s">
        <v>3180</v>
      </c>
      <c r="E102" s="54" t="s">
        <v>407</v>
      </c>
      <c r="F102" s="77">
        <v>40570</v>
      </c>
      <c r="G102" s="54" t="s">
        <v>266</v>
      </c>
      <c r="H102" s="72">
        <v>3.7199999999970976</v>
      </c>
      <c r="I102" s="70" t="s">
        <v>270</v>
      </c>
      <c r="J102" s="70" t="s">
        <v>133</v>
      </c>
      <c r="K102" s="71">
        <v>5.0999999999999997E-2</v>
      </c>
      <c r="L102" s="71">
        <v>2.2599999999979442E-2</v>
      </c>
      <c r="M102" s="72">
        <v>505568.77792199998</v>
      </c>
      <c r="N102" s="78">
        <v>130.84</v>
      </c>
      <c r="O102" s="72">
        <v>661.48621503599998</v>
      </c>
      <c r="P102" s="73">
        <f t="shared" si="3"/>
        <v>8.8733176168137497E-3</v>
      </c>
      <c r="Q102" s="73">
        <f>O102/'סכום נכסי הקרן'!$C$41</f>
        <v>3.3628605511814604E-4</v>
      </c>
      <c r="S102" s="72"/>
      <c r="U102" s="98">
        <f t="shared" si="4"/>
        <v>661.48621503599998</v>
      </c>
    </row>
    <row r="103" spans="1:21" ht="20.25">
      <c r="A103" s="69" t="s">
        <v>3106</v>
      </c>
      <c r="B103" s="70" t="s">
        <v>2712</v>
      </c>
      <c r="C103" s="54" t="s">
        <v>2747</v>
      </c>
      <c r="D103" s="116" t="s">
        <v>3180</v>
      </c>
      <c r="E103" s="54" t="s">
        <v>407</v>
      </c>
      <c r="F103" s="77">
        <v>41207</v>
      </c>
      <c r="G103" s="54" t="s">
        <v>266</v>
      </c>
      <c r="H103" s="72">
        <v>3.7199999997204287</v>
      </c>
      <c r="I103" s="70" t="s">
        <v>270</v>
      </c>
      <c r="J103" s="70" t="s">
        <v>133</v>
      </c>
      <c r="K103" s="71">
        <v>5.0999999999999997E-2</v>
      </c>
      <c r="L103" s="71">
        <v>2.2499999998613244E-2</v>
      </c>
      <c r="M103" s="72">
        <v>7186.3182820000002</v>
      </c>
      <c r="N103" s="78">
        <v>125.43</v>
      </c>
      <c r="O103" s="72">
        <v>9.0137994409999997</v>
      </c>
      <c r="P103" s="73">
        <f t="shared" si="3"/>
        <v>1.2091303424954724E-4</v>
      </c>
      <c r="Q103" s="73">
        <f>O103/'סכום נכסי הקרן'!$C$41</f>
        <v>4.5824311780632833E-6</v>
      </c>
      <c r="S103" s="72"/>
      <c r="U103" s="98">
        <f t="shared" si="4"/>
        <v>9.0137994409999997</v>
      </c>
    </row>
    <row r="104" spans="1:21" ht="20.25">
      <c r="A104" s="69" t="s">
        <v>3106</v>
      </c>
      <c r="B104" s="70" t="s">
        <v>2712</v>
      </c>
      <c r="C104" s="54" t="s">
        <v>2748</v>
      </c>
      <c r="D104" s="116" t="s">
        <v>3180</v>
      </c>
      <c r="E104" s="54" t="s">
        <v>407</v>
      </c>
      <c r="F104" s="77">
        <v>41239</v>
      </c>
      <c r="G104" s="54" t="s">
        <v>266</v>
      </c>
      <c r="H104" s="72">
        <v>3.6999999999974609</v>
      </c>
      <c r="I104" s="70" t="s">
        <v>270</v>
      </c>
      <c r="J104" s="70" t="s">
        <v>133</v>
      </c>
      <c r="K104" s="71">
        <v>5.0999999999999997E-2</v>
      </c>
      <c r="L104" s="71">
        <v>2.5499999999961914E-2</v>
      </c>
      <c r="M104" s="72">
        <v>63374.498486999997</v>
      </c>
      <c r="N104" s="78">
        <v>124.29</v>
      </c>
      <c r="O104" s="72">
        <v>78.768167606000006</v>
      </c>
      <c r="P104" s="73">
        <f t="shared" si="3"/>
        <v>1.0566130531146744E-3</v>
      </c>
      <c r="Q104" s="73">
        <f>O104/'סכום נכסי הקרן'!$C$41</f>
        <v>4.0044124504794249E-5</v>
      </c>
      <c r="S104" s="72"/>
      <c r="U104" s="98">
        <f t="shared" si="4"/>
        <v>78.768167606000006</v>
      </c>
    </row>
    <row r="105" spans="1:21" ht="20.25">
      <c r="A105" s="69" t="s">
        <v>3106</v>
      </c>
      <c r="B105" s="70" t="s">
        <v>2712</v>
      </c>
      <c r="C105" s="54" t="s">
        <v>2749</v>
      </c>
      <c r="D105" s="116" t="s">
        <v>3180</v>
      </c>
      <c r="E105" s="54" t="s">
        <v>407</v>
      </c>
      <c r="F105" s="77">
        <v>41269</v>
      </c>
      <c r="G105" s="54" t="s">
        <v>266</v>
      </c>
      <c r="H105" s="72">
        <v>3.720000000135895</v>
      </c>
      <c r="I105" s="70" t="s">
        <v>270</v>
      </c>
      <c r="J105" s="70" t="s">
        <v>133</v>
      </c>
      <c r="K105" s="71">
        <v>5.0999999999999997E-2</v>
      </c>
      <c r="L105" s="71">
        <v>2.2600000000541742E-2</v>
      </c>
      <c r="M105" s="72">
        <v>17254.036550000001</v>
      </c>
      <c r="N105" s="78">
        <v>126.24</v>
      </c>
      <c r="O105" s="72">
        <v>21.781496807</v>
      </c>
      <c r="P105" s="73">
        <f t="shared" si="3"/>
        <v>2.9218165843048903E-4</v>
      </c>
      <c r="Q105" s="73">
        <f>O105/'סכום נכסי הקרן'!$C$41</f>
        <v>1.1073267241700398E-5</v>
      </c>
      <c r="S105" s="72"/>
      <c r="U105" s="98">
        <f t="shared" si="4"/>
        <v>21.781496807</v>
      </c>
    </row>
    <row r="106" spans="1:21" ht="20.25">
      <c r="A106" s="69" t="s">
        <v>3106</v>
      </c>
      <c r="B106" s="70" t="s">
        <v>2712</v>
      </c>
      <c r="C106" s="54" t="s">
        <v>2750</v>
      </c>
      <c r="D106" s="116" t="s">
        <v>3180</v>
      </c>
      <c r="E106" s="54" t="s">
        <v>407</v>
      </c>
      <c r="F106" s="77">
        <v>41298</v>
      </c>
      <c r="G106" s="54" t="s">
        <v>266</v>
      </c>
      <c r="H106" s="72">
        <v>3.6999999999494397</v>
      </c>
      <c r="I106" s="70" t="s">
        <v>270</v>
      </c>
      <c r="J106" s="70" t="s">
        <v>133</v>
      </c>
      <c r="K106" s="71">
        <v>5.0999999999999997E-2</v>
      </c>
      <c r="L106" s="71">
        <v>2.5599999999595519E-2</v>
      </c>
      <c r="M106" s="72">
        <v>34913.347066000002</v>
      </c>
      <c r="N106" s="78">
        <v>124.63</v>
      </c>
      <c r="O106" s="72">
        <v>43.512506696000003</v>
      </c>
      <c r="P106" s="73">
        <f t="shared" si="3"/>
        <v>5.8368607454099461E-4</v>
      </c>
      <c r="Q106" s="73">
        <f>O106/'סכום נכסי הקרן'!$C$41</f>
        <v>2.2120867967450244E-5</v>
      </c>
      <c r="S106" s="72"/>
      <c r="U106" s="98">
        <f t="shared" si="4"/>
        <v>43.512506696000003</v>
      </c>
    </row>
    <row r="107" spans="1:21" ht="20.25">
      <c r="A107" s="69" t="s">
        <v>3106</v>
      </c>
      <c r="B107" s="70" t="s">
        <v>2712</v>
      </c>
      <c r="C107" s="54" t="s">
        <v>2751</v>
      </c>
      <c r="D107" s="116" t="s">
        <v>3180</v>
      </c>
      <c r="E107" s="54" t="s">
        <v>407</v>
      </c>
      <c r="F107" s="77">
        <v>41330</v>
      </c>
      <c r="G107" s="54" t="s">
        <v>266</v>
      </c>
      <c r="H107" s="72">
        <v>3.6999999999778028</v>
      </c>
      <c r="I107" s="70" t="s">
        <v>270</v>
      </c>
      <c r="J107" s="70" t="s">
        <v>133</v>
      </c>
      <c r="K107" s="71">
        <v>5.0999999999999997E-2</v>
      </c>
      <c r="L107" s="71">
        <v>2.5499999999815025E-2</v>
      </c>
      <c r="M107" s="72">
        <v>54121.640109</v>
      </c>
      <c r="N107" s="78">
        <v>124.86</v>
      </c>
      <c r="O107" s="72">
        <v>67.576280754999999</v>
      </c>
      <c r="P107" s="73">
        <f t="shared" si="3"/>
        <v>9.0648268833457121E-4</v>
      </c>
      <c r="Q107" s="73">
        <f>O107/'סכום נכסי הקרן'!$C$41</f>
        <v>3.4354398259710499E-5</v>
      </c>
      <c r="S107" s="72"/>
      <c r="U107" s="98">
        <f t="shared" si="4"/>
        <v>67.576280754999999</v>
      </c>
    </row>
    <row r="108" spans="1:21" ht="20.25">
      <c r="A108" s="69" t="s">
        <v>3106</v>
      </c>
      <c r="B108" s="70" t="s">
        <v>2712</v>
      </c>
      <c r="C108" s="54" t="s">
        <v>2752</v>
      </c>
      <c r="D108" s="116" t="s">
        <v>3180</v>
      </c>
      <c r="E108" s="54" t="s">
        <v>407</v>
      </c>
      <c r="F108" s="77">
        <v>41389</v>
      </c>
      <c r="G108" s="54" t="s">
        <v>266</v>
      </c>
      <c r="H108" s="72">
        <v>3.7200000000536155</v>
      </c>
      <c r="I108" s="70" t="s">
        <v>270</v>
      </c>
      <c r="J108" s="70" t="s">
        <v>133</v>
      </c>
      <c r="K108" s="71">
        <v>5.0999999999999997E-2</v>
      </c>
      <c r="L108" s="71">
        <v>2.2600000000100526E-2</v>
      </c>
      <c r="M108" s="72">
        <v>23689.854356</v>
      </c>
      <c r="N108" s="78">
        <v>125.97</v>
      </c>
      <c r="O108" s="72">
        <v>29.842111245000002</v>
      </c>
      <c r="P108" s="73">
        <f t="shared" si="3"/>
        <v>4.0030846511104261E-4</v>
      </c>
      <c r="Q108" s="73">
        <f>O108/'סכום נכסי הקרן'!$C$41</f>
        <v>1.5171118670147581E-5</v>
      </c>
      <c r="S108" s="72"/>
      <c r="U108" s="98">
        <f t="shared" si="4"/>
        <v>29.842111245000002</v>
      </c>
    </row>
    <row r="109" spans="1:21" ht="20.25">
      <c r="A109" s="69" t="s">
        <v>3106</v>
      </c>
      <c r="B109" s="70" t="s">
        <v>2712</v>
      </c>
      <c r="C109" s="54" t="s">
        <v>2753</v>
      </c>
      <c r="D109" s="116" t="s">
        <v>3180</v>
      </c>
      <c r="E109" s="54" t="s">
        <v>407</v>
      </c>
      <c r="F109" s="77">
        <v>41422</v>
      </c>
      <c r="G109" s="54" t="s">
        <v>266</v>
      </c>
      <c r="H109" s="72">
        <v>3.7200000000698341</v>
      </c>
      <c r="I109" s="70" t="s">
        <v>270</v>
      </c>
      <c r="J109" s="70" t="s">
        <v>133</v>
      </c>
      <c r="K109" s="71">
        <v>5.0999999999999997E-2</v>
      </c>
      <c r="L109" s="71">
        <v>2.260000000053294E-2</v>
      </c>
      <c r="M109" s="72">
        <v>8676.518164000001</v>
      </c>
      <c r="N109" s="78">
        <v>125.43</v>
      </c>
      <c r="O109" s="72">
        <v>10.882956817</v>
      </c>
      <c r="P109" s="73">
        <f t="shared" si="3"/>
        <v>1.4598631120688418E-4</v>
      </c>
      <c r="Q109" s="73">
        <f>O109/'סכום נכסי הקרן'!$C$41</f>
        <v>5.5326725377200629E-6</v>
      </c>
      <c r="S109" s="72"/>
      <c r="U109" s="98">
        <f t="shared" si="4"/>
        <v>10.882956817</v>
      </c>
    </row>
    <row r="110" spans="1:21" ht="20.25">
      <c r="A110" s="69" t="s">
        <v>3106</v>
      </c>
      <c r="B110" s="70" t="s">
        <v>2712</v>
      </c>
      <c r="C110" s="54" t="s">
        <v>2754</v>
      </c>
      <c r="D110" s="116" t="s">
        <v>3180</v>
      </c>
      <c r="E110" s="54" t="s">
        <v>407</v>
      </c>
      <c r="F110" s="77">
        <v>41450</v>
      </c>
      <c r="G110" s="54" t="s">
        <v>266</v>
      </c>
      <c r="H110" s="72">
        <v>3.7199999998883237</v>
      </c>
      <c r="I110" s="70" t="s">
        <v>270</v>
      </c>
      <c r="J110" s="70" t="s">
        <v>133</v>
      </c>
      <c r="K110" s="71">
        <v>5.0999999999999997E-2</v>
      </c>
      <c r="L110" s="71">
        <v>2.2699999999302022E-2</v>
      </c>
      <c r="M110" s="72">
        <v>14293.896668000003</v>
      </c>
      <c r="N110" s="78">
        <v>125.29</v>
      </c>
      <c r="O110" s="72">
        <v>17.908824474999996</v>
      </c>
      <c r="P110" s="73">
        <f t="shared" si="3"/>
        <v>2.402328031912114E-4</v>
      </c>
      <c r="Q110" s="73">
        <f>O110/'סכום נכסי הקרן'!$C$41</f>
        <v>9.1044798781986571E-6</v>
      </c>
      <c r="S110" s="72"/>
      <c r="U110" s="98">
        <f t="shared" si="4"/>
        <v>17.908824474999996</v>
      </c>
    </row>
    <row r="111" spans="1:21" ht="20.25">
      <c r="A111" s="69" t="s">
        <v>3106</v>
      </c>
      <c r="B111" s="70" t="s">
        <v>2712</v>
      </c>
      <c r="C111" s="54" t="s">
        <v>2755</v>
      </c>
      <c r="D111" s="116" t="s">
        <v>3180</v>
      </c>
      <c r="E111" s="54" t="s">
        <v>407</v>
      </c>
      <c r="F111" s="77">
        <v>41480</v>
      </c>
      <c r="G111" s="54" t="s">
        <v>266</v>
      </c>
      <c r="H111" s="72">
        <v>3.7099999999235922</v>
      </c>
      <c r="I111" s="70" t="s">
        <v>270</v>
      </c>
      <c r="J111" s="70" t="s">
        <v>133</v>
      </c>
      <c r="K111" s="71">
        <v>5.0999999999999997E-2</v>
      </c>
      <c r="L111" s="71">
        <v>2.31999999996918E-2</v>
      </c>
      <c r="M111" s="72">
        <v>12552.856387</v>
      </c>
      <c r="N111" s="78">
        <v>124.07</v>
      </c>
      <c r="O111" s="72">
        <v>15.574329789</v>
      </c>
      <c r="P111" s="73">
        <f t="shared" si="3"/>
        <v>2.0891739199626385E-4</v>
      </c>
      <c r="Q111" s="73">
        <f>O111/'סכום נכסי הקרן'!$C$41</f>
        <v>7.9176705527670014E-6</v>
      </c>
      <c r="S111" s="72"/>
      <c r="U111" s="98">
        <f t="shared" si="4"/>
        <v>15.574329789</v>
      </c>
    </row>
    <row r="112" spans="1:21" ht="20.25">
      <c r="A112" s="69" t="s">
        <v>3106</v>
      </c>
      <c r="B112" s="70" t="s">
        <v>2712</v>
      </c>
      <c r="C112" s="54" t="s">
        <v>2756</v>
      </c>
      <c r="D112" s="116" t="s">
        <v>3180</v>
      </c>
      <c r="E112" s="54" t="s">
        <v>407</v>
      </c>
      <c r="F112" s="77">
        <v>41512</v>
      </c>
      <c r="G112" s="54" t="s">
        <v>266</v>
      </c>
      <c r="H112" s="72">
        <v>3.6700000000040549</v>
      </c>
      <c r="I112" s="70" t="s">
        <v>270</v>
      </c>
      <c r="J112" s="70" t="s">
        <v>133</v>
      </c>
      <c r="K112" s="71">
        <v>5.0999999999999997E-2</v>
      </c>
      <c r="L112" s="71">
        <v>3.2300000000023463E-2</v>
      </c>
      <c r="M112" s="72">
        <v>39135.803949999994</v>
      </c>
      <c r="N112" s="78">
        <v>119.74</v>
      </c>
      <c r="O112" s="72">
        <v>46.861213743</v>
      </c>
      <c r="P112" s="73">
        <f t="shared" si="3"/>
        <v>6.2860634734225975E-4</v>
      </c>
      <c r="Q112" s="73">
        <f>O112/'סכום נכסי הקרן'!$C$41</f>
        <v>2.3823282102445752E-5</v>
      </c>
      <c r="S112" s="72"/>
      <c r="U112" s="98">
        <f t="shared" si="4"/>
        <v>46.861213743</v>
      </c>
    </row>
    <row r="113" spans="1:21" ht="20.25">
      <c r="A113" s="69" t="s">
        <v>3106</v>
      </c>
      <c r="B113" s="70" t="s">
        <v>2712</v>
      </c>
      <c r="C113" s="54" t="s">
        <v>2757</v>
      </c>
      <c r="D113" s="116" t="s">
        <v>3180</v>
      </c>
      <c r="E113" s="54" t="s">
        <v>407</v>
      </c>
      <c r="F113" s="77">
        <v>40871</v>
      </c>
      <c r="G113" s="54" t="s">
        <v>266</v>
      </c>
      <c r="H113" s="72">
        <v>3.6999999999680071</v>
      </c>
      <c r="I113" s="70" t="s">
        <v>270</v>
      </c>
      <c r="J113" s="70" t="s">
        <v>133</v>
      </c>
      <c r="K113" s="71">
        <v>5.1879999999999996E-2</v>
      </c>
      <c r="L113" s="71">
        <v>2.5499999999720063E-2</v>
      </c>
      <c r="M113" s="72">
        <v>19695.531874</v>
      </c>
      <c r="N113" s="78">
        <v>126.96</v>
      </c>
      <c r="O113" s="72">
        <v>25.005448393999998</v>
      </c>
      <c r="P113" s="73">
        <f t="shared" si="3"/>
        <v>3.3542843479925257E-4</v>
      </c>
      <c r="Q113" s="73">
        <f>O113/'סכום נכסי הקרן'!$C$41</f>
        <v>1.2712258253818636E-5</v>
      </c>
      <c r="S113" s="72"/>
      <c r="U113" s="98">
        <f t="shared" si="4"/>
        <v>25.005448393999998</v>
      </c>
    </row>
    <row r="114" spans="1:21" ht="20.25">
      <c r="A114" s="69" t="s">
        <v>3106</v>
      </c>
      <c r="B114" s="70" t="s">
        <v>2712</v>
      </c>
      <c r="C114" s="54" t="s">
        <v>2758</v>
      </c>
      <c r="D114" s="116" t="s">
        <v>3180</v>
      </c>
      <c r="E114" s="54" t="s">
        <v>407</v>
      </c>
      <c r="F114" s="77">
        <v>41547</v>
      </c>
      <c r="G114" s="54" t="s">
        <v>266</v>
      </c>
      <c r="H114" s="72">
        <v>3.6699999999786672</v>
      </c>
      <c r="I114" s="70" t="s">
        <v>270</v>
      </c>
      <c r="J114" s="70" t="s">
        <v>133</v>
      </c>
      <c r="K114" s="71">
        <v>5.0999999999999997E-2</v>
      </c>
      <c r="L114" s="71">
        <v>3.2299999999599656E-2</v>
      </c>
      <c r="M114" s="72">
        <v>28636.011824000001</v>
      </c>
      <c r="N114" s="78">
        <v>119.5</v>
      </c>
      <c r="O114" s="72">
        <v>34.220034118999997</v>
      </c>
      <c r="P114" s="73">
        <f t="shared" si="3"/>
        <v>4.5903485922161664E-4</v>
      </c>
      <c r="Q114" s="73">
        <f>O114/'סכום נכסי הקרן'!$C$41</f>
        <v>1.7396765069791497E-5</v>
      </c>
      <c r="S114" s="72"/>
      <c r="U114" s="98">
        <f t="shared" si="4"/>
        <v>34.220034118999997</v>
      </c>
    </row>
    <row r="115" spans="1:21" ht="20.25">
      <c r="A115" s="69" t="s">
        <v>3106</v>
      </c>
      <c r="B115" s="70" t="s">
        <v>2712</v>
      </c>
      <c r="C115" s="54" t="s">
        <v>2759</v>
      </c>
      <c r="D115" s="116" t="s">
        <v>3180</v>
      </c>
      <c r="E115" s="54" t="s">
        <v>407</v>
      </c>
      <c r="F115" s="77">
        <v>41571</v>
      </c>
      <c r="G115" s="54" t="s">
        <v>266</v>
      </c>
      <c r="H115" s="72">
        <v>3.710000000129583</v>
      </c>
      <c r="I115" s="70" t="s">
        <v>270</v>
      </c>
      <c r="J115" s="70" t="s">
        <v>133</v>
      </c>
      <c r="K115" s="71">
        <v>5.0999999999999997E-2</v>
      </c>
      <c r="L115" s="71">
        <v>2.3700000000470681E-2</v>
      </c>
      <c r="M115" s="72">
        <v>13962.782813</v>
      </c>
      <c r="N115" s="78">
        <v>123.25</v>
      </c>
      <c r="O115" s="72">
        <v>17.209129786999998</v>
      </c>
      <c r="P115" s="73">
        <f t="shared" si="3"/>
        <v>2.3084694894316259E-4</v>
      </c>
      <c r="Q115" s="73">
        <f>O115/'סכום נכסי הקרן'!$C$41</f>
        <v>8.7487694173210461E-6</v>
      </c>
      <c r="S115" s="72"/>
      <c r="U115" s="98">
        <f t="shared" si="4"/>
        <v>17.209129786999998</v>
      </c>
    </row>
    <row r="116" spans="1:21" ht="20.25">
      <c r="A116" s="69" t="s">
        <v>3106</v>
      </c>
      <c r="B116" s="70" t="s">
        <v>2712</v>
      </c>
      <c r="C116" s="54" t="s">
        <v>2760</v>
      </c>
      <c r="D116" s="116" t="s">
        <v>3180</v>
      </c>
      <c r="E116" s="54" t="s">
        <v>407</v>
      </c>
      <c r="F116" s="77">
        <v>41597</v>
      </c>
      <c r="G116" s="54" t="s">
        <v>266</v>
      </c>
      <c r="H116" s="72">
        <v>3.710000000146775</v>
      </c>
      <c r="I116" s="70" t="s">
        <v>270</v>
      </c>
      <c r="J116" s="70" t="s">
        <v>133</v>
      </c>
      <c r="K116" s="71">
        <v>5.0999999999999997E-2</v>
      </c>
      <c r="L116" s="71">
        <v>2.3800000001580654E-2</v>
      </c>
      <c r="M116" s="72">
        <v>3606.021522</v>
      </c>
      <c r="N116" s="78">
        <v>122.81</v>
      </c>
      <c r="O116" s="72">
        <v>4.4285552849999998</v>
      </c>
      <c r="P116" s="73">
        <f t="shared" si="3"/>
        <v>5.9405588104788451E-5</v>
      </c>
      <c r="Q116" s="73">
        <f>O116/'סכום נכסי הקרן'!$C$41</f>
        <v>2.2513868812583149E-6</v>
      </c>
      <c r="S116" s="72"/>
      <c r="U116" s="98">
        <f t="shared" si="4"/>
        <v>4.4285552849999998</v>
      </c>
    </row>
    <row r="117" spans="1:21" ht="20.25">
      <c r="A117" s="69" t="s">
        <v>3106</v>
      </c>
      <c r="B117" s="70" t="s">
        <v>2712</v>
      </c>
      <c r="C117" s="54" t="s">
        <v>2761</v>
      </c>
      <c r="D117" s="116" t="s">
        <v>3180</v>
      </c>
      <c r="E117" s="54" t="s">
        <v>407</v>
      </c>
      <c r="F117" s="77">
        <v>41630</v>
      </c>
      <c r="G117" s="54" t="s">
        <v>266</v>
      </c>
      <c r="H117" s="72">
        <v>3.7</v>
      </c>
      <c r="I117" s="70" t="s">
        <v>270</v>
      </c>
      <c r="J117" s="70" t="s">
        <v>133</v>
      </c>
      <c r="K117" s="71">
        <v>5.0999999999999997E-2</v>
      </c>
      <c r="L117" s="71">
        <v>2.559999999996021E-2</v>
      </c>
      <c r="M117" s="72">
        <v>41024.883846000004</v>
      </c>
      <c r="N117" s="78">
        <v>122.53</v>
      </c>
      <c r="O117" s="72">
        <v>50.267793069999996</v>
      </c>
      <c r="P117" s="73">
        <f t="shared" si="3"/>
        <v>6.7430293128951176E-4</v>
      </c>
      <c r="Q117" s="73">
        <f>O117/'סכום נכסי הקרן'!$C$41</f>
        <v>2.5555117320299101E-5</v>
      </c>
      <c r="S117" s="72"/>
      <c r="U117" s="98">
        <f t="shared" si="4"/>
        <v>50.267793069999996</v>
      </c>
    </row>
    <row r="118" spans="1:21" ht="20.25">
      <c r="A118" s="69" t="s">
        <v>3106</v>
      </c>
      <c r="B118" s="70" t="s">
        <v>2712</v>
      </c>
      <c r="C118" s="54" t="s">
        <v>2762</v>
      </c>
      <c r="D118" s="116" t="s">
        <v>3180</v>
      </c>
      <c r="E118" s="54" t="s">
        <v>407</v>
      </c>
      <c r="F118" s="77">
        <v>41666</v>
      </c>
      <c r="G118" s="54" t="s">
        <v>266</v>
      </c>
      <c r="H118" s="72">
        <v>3.7000000000720554</v>
      </c>
      <c r="I118" s="70" t="s">
        <v>270</v>
      </c>
      <c r="J118" s="70" t="s">
        <v>133</v>
      </c>
      <c r="K118" s="71">
        <v>5.0999999999999997E-2</v>
      </c>
      <c r="L118" s="71">
        <v>2.5500000001080814E-2</v>
      </c>
      <c r="M118" s="72">
        <v>7935.0244269999994</v>
      </c>
      <c r="N118" s="78">
        <v>122.43</v>
      </c>
      <c r="O118" s="72">
        <v>9.7148504290000002</v>
      </c>
      <c r="P118" s="73">
        <f t="shared" si="3"/>
        <v>1.3031708219598336E-4</v>
      </c>
      <c r="Q118" s="73">
        <f>O118/'סכום נכסי הקרן'!$C$41</f>
        <v>4.9388311541056692E-6</v>
      </c>
      <c r="S118" s="72"/>
      <c r="U118" s="98">
        <f t="shared" si="4"/>
        <v>9.7148504290000002</v>
      </c>
    </row>
    <row r="119" spans="1:21" ht="20.25">
      <c r="A119" s="69" t="s">
        <v>3106</v>
      </c>
      <c r="B119" s="70" t="s">
        <v>2712</v>
      </c>
      <c r="C119" s="54" t="s">
        <v>2763</v>
      </c>
      <c r="D119" s="116" t="s">
        <v>3180</v>
      </c>
      <c r="E119" s="54" t="s">
        <v>407</v>
      </c>
      <c r="F119" s="77">
        <v>41696</v>
      </c>
      <c r="G119" s="54" t="s">
        <v>266</v>
      </c>
      <c r="H119" s="72">
        <v>3.7000000000106312</v>
      </c>
      <c r="I119" s="70" t="s">
        <v>270</v>
      </c>
      <c r="J119" s="70" t="s">
        <v>133</v>
      </c>
      <c r="K119" s="71">
        <v>5.0999999999999997E-2</v>
      </c>
      <c r="L119" s="71">
        <v>2.5500000000159471E-2</v>
      </c>
      <c r="M119" s="72">
        <v>7637.4580859999996</v>
      </c>
      <c r="N119" s="78">
        <v>123.16</v>
      </c>
      <c r="O119" s="72">
        <v>9.4062932669999988</v>
      </c>
      <c r="P119" s="73">
        <f t="shared" si="3"/>
        <v>1.2617803040755013E-4</v>
      </c>
      <c r="Q119" s="73">
        <f>O119/'סכום נכסי הקרן'!$C$41</f>
        <v>4.781967007236359E-6</v>
      </c>
      <c r="S119" s="72"/>
      <c r="U119" s="98">
        <f t="shared" si="4"/>
        <v>9.4062932669999988</v>
      </c>
    </row>
    <row r="120" spans="1:21" ht="20.25">
      <c r="A120" s="69" t="s">
        <v>3106</v>
      </c>
      <c r="B120" s="70" t="s">
        <v>2712</v>
      </c>
      <c r="C120" s="54" t="s">
        <v>2764</v>
      </c>
      <c r="D120" s="116" t="s">
        <v>3180</v>
      </c>
      <c r="E120" s="54" t="s">
        <v>407</v>
      </c>
      <c r="F120" s="77">
        <v>41725</v>
      </c>
      <c r="G120" s="54" t="s">
        <v>266</v>
      </c>
      <c r="H120" s="72">
        <v>3.6999999999200766</v>
      </c>
      <c r="I120" s="70" t="s">
        <v>270</v>
      </c>
      <c r="J120" s="70" t="s">
        <v>133</v>
      </c>
      <c r="K120" s="71">
        <v>5.0999999999999997E-2</v>
      </c>
      <c r="L120" s="71">
        <v>2.5499999999600377E-2</v>
      </c>
      <c r="M120" s="72">
        <v>15210.230971999999</v>
      </c>
      <c r="N120" s="78">
        <v>123.39</v>
      </c>
      <c r="O120" s="72">
        <v>18.767905105000001</v>
      </c>
      <c r="P120" s="73">
        <f t="shared" si="3"/>
        <v>2.5175669456667664E-4</v>
      </c>
      <c r="Q120" s="73">
        <f>O120/'סכום נכסי הקרן'!$C$41</f>
        <v>9.5412188903266582E-6</v>
      </c>
      <c r="S120" s="72"/>
      <c r="U120" s="98">
        <f t="shared" si="4"/>
        <v>18.767905105000001</v>
      </c>
    </row>
    <row r="121" spans="1:21" ht="20.25">
      <c r="A121" s="69" t="s">
        <v>3106</v>
      </c>
      <c r="B121" s="70" t="s">
        <v>2712</v>
      </c>
      <c r="C121" s="54" t="s">
        <v>2765</v>
      </c>
      <c r="D121" s="116" t="s">
        <v>3180</v>
      </c>
      <c r="E121" s="54" t="s">
        <v>407</v>
      </c>
      <c r="F121" s="77">
        <v>41787</v>
      </c>
      <c r="G121" s="54" t="s">
        <v>266</v>
      </c>
      <c r="H121" s="72">
        <v>3.6999999999745108</v>
      </c>
      <c r="I121" s="70" t="s">
        <v>270</v>
      </c>
      <c r="J121" s="70" t="s">
        <v>133</v>
      </c>
      <c r="K121" s="71">
        <v>5.0999999999999997E-2</v>
      </c>
      <c r="L121" s="71">
        <v>2.5500000000042478E-2</v>
      </c>
      <c r="M121" s="72">
        <v>9575.8597659999996</v>
      </c>
      <c r="N121" s="78">
        <v>122.91</v>
      </c>
      <c r="O121" s="72">
        <v>11.769689749000001</v>
      </c>
      <c r="P121" s="73">
        <f t="shared" si="3"/>
        <v>1.5788113647772722E-4</v>
      </c>
      <c r="Q121" s="73">
        <f>O121/'סכום נכסי הקרן'!$C$41</f>
        <v>5.9834694143101502E-6</v>
      </c>
      <c r="S121" s="72"/>
      <c r="U121" s="98">
        <f t="shared" si="4"/>
        <v>11.769689749000001</v>
      </c>
    </row>
    <row r="122" spans="1:21" ht="20.25">
      <c r="A122" s="69" t="s">
        <v>3106</v>
      </c>
      <c r="B122" s="70" t="s">
        <v>2712</v>
      </c>
      <c r="C122" s="54" t="s">
        <v>2766</v>
      </c>
      <c r="D122" s="116" t="s">
        <v>3180</v>
      </c>
      <c r="E122" s="54" t="s">
        <v>407</v>
      </c>
      <c r="F122" s="77">
        <v>41815</v>
      </c>
      <c r="G122" s="54" t="s">
        <v>266</v>
      </c>
      <c r="H122" s="72">
        <v>3.6999999998336262</v>
      </c>
      <c r="I122" s="70" t="s">
        <v>270</v>
      </c>
      <c r="J122" s="70" t="s">
        <v>133</v>
      </c>
      <c r="K122" s="71">
        <v>5.0999999999999997E-2</v>
      </c>
      <c r="L122" s="71">
        <v>2.5499999999016882E-2</v>
      </c>
      <c r="M122" s="72">
        <v>5384.064136</v>
      </c>
      <c r="N122" s="78">
        <v>122.8</v>
      </c>
      <c r="O122" s="72">
        <v>6.6116310030000003</v>
      </c>
      <c r="P122" s="73">
        <f t="shared" si="3"/>
        <v>8.8689832866130152E-5</v>
      </c>
      <c r="Q122" s="73">
        <f>O122/'סכום נכסי הקרן'!$C$41</f>
        <v>3.361217901985603E-6</v>
      </c>
      <c r="S122" s="72"/>
      <c r="U122" s="98">
        <f t="shared" si="4"/>
        <v>6.6116310030000003</v>
      </c>
    </row>
    <row r="123" spans="1:21" ht="20.25">
      <c r="A123" s="69" t="s">
        <v>3106</v>
      </c>
      <c r="B123" s="70" t="s">
        <v>2712</v>
      </c>
      <c r="C123" s="54" t="s">
        <v>2767</v>
      </c>
      <c r="D123" s="116" t="s">
        <v>3180</v>
      </c>
      <c r="E123" s="54" t="s">
        <v>407</v>
      </c>
      <c r="F123" s="77">
        <v>41836</v>
      </c>
      <c r="G123" s="54" t="s">
        <v>266</v>
      </c>
      <c r="H123" s="72">
        <v>3.7000000000459226</v>
      </c>
      <c r="I123" s="70" t="s">
        <v>270</v>
      </c>
      <c r="J123" s="70" t="s">
        <v>133</v>
      </c>
      <c r="K123" s="71">
        <v>5.0999999999999997E-2</v>
      </c>
      <c r="L123" s="71">
        <v>2.5500000000178585E-2</v>
      </c>
      <c r="M123" s="72">
        <v>16006.191515999999</v>
      </c>
      <c r="N123" s="78">
        <v>122.44</v>
      </c>
      <c r="O123" s="72">
        <v>19.597980943000003</v>
      </c>
      <c r="P123" s="73">
        <f t="shared" si="3"/>
        <v>2.6289150945653188E-4</v>
      </c>
      <c r="Q123" s="73">
        <f>O123/'סכום נכסי הקרן'!$C$41</f>
        <v>9.9632124597538281E-6</v>
      </c>
      <c r="S123" s="72"/>
      <c r="U123" s="98">
        <f t="shared" si="4"/>
        <v>19.597980943000003</v>
      </c>
    </row>
    <row r="124" spans="1:21" ht="20.25">
      <c r="A124" s="69" t="s">
        <v>3106</v>
      </c>
      <c r="B124" s="70" t="s">
        <v>2712</v>
      </c>
      <c r="C124" s="54" t="s">
        <v>2768</v>
      </c>
      <c r="D124" s="116" t="s">
        <v>3180</v>
      </c>
      <c r="E124" s="54" t="s">
        <v>407</v>
      </c>
      <c r="F124" s="77">
        <v>40903</v>
      </c>
      <c r="G124" s="54" t="s">
        <v>266</v>
      </c>
      <c r="H124" s="72">
        <v>3.6700000000572555</v>
      </c>
      <c r="I124" s="70" t="s">
        <v>270</v>
      </c>
      <c r="J124" s="70" t="s">
        <v>133</v>
      </c>
      <c r="K124" s="71">
        <v>5.2619999999999993E-2</v>
      </c>
      <c r="L124" s="71">
        <v>3.2100000000683873E-2</v>
      </c>
      <c r="M124" s="72">
        <v>20207.896202</v>
      </c>
      <c r="N124" s="78">
        <v>124.46</v>
      </c>
      <c r="O124" s="72">
        <v>25.150747168000002</v>
      </c>
      <c r="P124" s="73">
        <f t="shared" si="3"/>
        <v>3.3737750364109609E-4</v>
      </c>
      <c r="Q124" s="73">
        <f>O124/'סכום נכסי הקרן'!$C$41</f>
        <v>1.2786125177136615E-5</v>
      </c>
      <c r="S124" s="72"/>
      <c r="U124" s="98">
        <f t="shared" si="4"/>
        <v>25.150747168000002</v>
      </c>
    </row>
    <row r="125" spans="1:21" ht="20.25">
      <c r="A125" s="69" t="s">
        <v>3106</v>
      </c>
      <c r="B125" s="70" t="s">
        <v>2712</v>
      </c>
      <c r="C125" s="54" t="s">
        <v>2769</v>
      </c>
      <c r="D125" s="116" t="s">
        <v>3180</v>
      </c>
      <c r="E125" s="54" t="s">
        <v>407</v>
      </c>
      <c r="F125" s="77">
        <v>41911</v>
      </c>
      <c r="G125" s="54" t="s">
        <v>266</v>
      </c>
      <c r="H125" s="72">
        <v>3.7000000000780009</v>
      </c>
      <c r="I125" s="70" t="s">
        <v>270</v>
      </c>
      <c r="J125" s="70" t="s">
        <v>133</v>
      </c>
      <c r="K125" s="71">
        <v>5.0999999999999997E-2</v>
      </c>
      <c r="L125" s="71">
        <v>2.5500000001170014E-2</v>
      </c>
      <c r="M125" s="72">
        <v>6282.4082600000002</v>
      </c>
      <c r="N125" s="78">
        <v>122.44</v>
      </c>
      <c r="O125" s="72">
        <v>7.6921807220000007</v>
      </c>
      <c r="P125" s="73">
        <f t="shared" si="3"/>
        <v>1.0318455798587289E-4</v>
      </c>
      <c r="Q125" s="73">
        <f>O125/'סכום נכסי הקרן'!$C$41</f>
        <v>3.9105472668337509E-6</v>
      </c>
      <c r="S125" s="72"/>
      <c r="U125" s="98">
        <f t="shared" si="4"/>
        <v>7.6921807220000007</v>
      </c>
    </row>
    <row r="126" spans="1:21" ht="20.25">
      <c r="A126" s="69" t="s">
        <v>3106</v>
      </c>
      <c r="B126" s="70" t="s">
        <v>2712</v>
      </c>
      <c r="C126" s="54" t="s">
        <v>2770</v>
      </c>
      <c r="D126" s="116" t="s">
        <v>3180</v>
      </c>
      <c r="E126" s="54" t="s">
        <v>407</v>
      </c>
      <c r="F126" s="77">
        <v>40933</v>
      </c>
      <c r="G126" s="54" t="s">
        <v>266</v>
      </c>
      <c r="H126" s="72">
        <v>3.699999999995768</v>
      </c>
      <c r="I126" s="70" t="s">
        <v>270</v>
      </c>
      <c r="J126" s="70" t="s">
        <v>133</v>
      </c>
      <c r="K126" s="71">
        <v>5.1330999999999995E-2</v>
      </c>
      <c r="L126" s="71">
        <v>2.5499999999989417E-2</v>
      </c>
      <c r="M126" s="72">
        <v>74517.721480000007</v>
      </c>
      <c r="N126" s="78">
        <v>126.84</v>
      </c>
      <c r="O126" s="72">
        <v>94.518278682000002</v>
      </c>
      <c r="P126" s="73">
        <f t="shared" si="3"/>
        <v>1.2678884129040514E-3</v>
      </c>
      <c r="Q126" s="73">
        <f>O126/'סכום נכסי הקרן'!$C$41</f>
        <v>4.8051158666696479E-5</v>
      </c>
      <c r="S126" s="72"/>
      <c r="U126" s="98">
        <f t="shared" si="4"/>
        <v>94.518278682000002</v>
      </c>
    </row>
    <row r="127" spans="1:21" ht="20.25">
      <c r="A127" s="69" t="s">
        <v>3106</v>
      </c>
      <c r="B127" s="70" t="s">
        <v>2712</v>
      </c>
      <c r="C127" s="54" t="s">
        <v>2771</v>
      </c>
      <c r="D127" s="116" t="s">
        <v>3180</v>
      </c>
      <c r="E127" s="54" t="s">
        <v>407</v>
      </c>
      <c r="F127" s="77">
        <v>40993</v>
      </c>
      <c r="G127" s="54" t="s">
        <v>266</v>
      </c>
      <c r="H127" s="72">
        <v>3.6999999999800131</v>
      </c>
      <c r="I127" s="70" t="s">
        <v>270</v>
      </c>
      <c r="J127" s="70" t="s">
        <v>133</v>
      </c>
      <c r="K127" s="71">
        <v>5.1451999999999998E-2</v>
      </c>
      <c r="L127" s="71">
        <v>2.5499999999791037E-2</v>
      </c>
      <c r="M127" s="72">
        <v>43367.377272999991</v>
      </c>
      <c r="N127" s="78">
        <v>126.9</v>
      </c>
      <c r="O127" s="72">
        <v>55.033203532999991</v>
      </c>
      <c r="P127" s="73">
        <f t="shared" si="3"/>
        <v>7.3822716682386098E-4</v>
      </c>
      <c r="Q127" s="73">
        <f>O127/'סכום נכסי הקרן'!$C$41</f>
        <v>2.7977754480672565E-5</v>
      </c>
      <c r="S127" s="72"/>
      <c r="U127" s="98">
        <f t="shared" si="4"/>
        <v>55.033203532999991</v>
      </c>
    </row>
    <row r="128" spans="1:21" ht="20.25">
      <c r="A128" s="69" t="s">
        <v>3106</v>
      </c>
      <c r="B128" s="70" t="s">
        <v>2712</v>
      </c>
      <c r="C128" s="54" t="s">
        <v>2772</v>
      </c>
      <c r="D128" s="116" t="s">
        <v>3180</v>
      </c>
      <c r="E128" s="54" t="s">
        <v>407</v>
      </c>
      <c r="F128" s="77">
        <v>41053</v>
      </c>
      <c r="G128" s="54" t="s">
        <v>266</v>
      </c>
      <c r="H128" s="72">
        <v>3.7699999999858638</v>
      </c>
      <c r="I128" s="70" t="s">
        <v>270</v>
      </c>
      <c r="J128" s="70" t="s">
        <v>133</v>
      </c>
      <c r="K128" s="71">
        <v>5.0999999999999997E-2</v>
      </c>
      <c r="L128" s="71">
        <v>2.5999999999947641E-2</v>
      </c>
      <c r="M128" s="72">
        <v>30533.390834000005</v>
      </c>
      <c r="N128" s="78">
        <v>125.11</v>
      </c>
      <c r="O128" s="72">
        <v>38.200325202000002</v>
      </c>
      <c r="P128" s="73">
        <f t="shared" si="3"/>
        <v>5.1242733541238426E-4</v>
      </c>
      <c r="Q128" s="73">
        <f>O128/'סכום נכסי הקרן'!$C$41</f>
        <v>1.9420263603999286E-5</v>
      </c>
      <c r="S128" s="72"/>
      <c r="U128" s="98">
        <f t="shared" si="4"/>
        <v>38.200325202000002</v>
      </c>
    </row>
    <row r="129" spans="1:21" ht="20.25">
      <c r="A129" s="69" t="s">
        <v>3106</v>
      </c>
      <c r="B129" s="70" t="s">
        <v>2712</v>
      </c>
      <c r="C129" s="54" t="s">
        <v>2773</v>
      </c>
      <c r="D129" s="116" t="s">
        <v>3180</v>
      </c>
      <c r="E129" s="54" t="s">
        <v>407</v>
      </c>
      <c r="F129" s="77">
        <v>41085</v>
      </c>
      <c r="G129" s="54" t="s">
        <v>266</v>
      </c>
      <c r="H129" s="72">
        <v>3.6999999999786697</v>
      </c>
      <c r="I129" s="70" t="s">
        <v>270</v>
      </c>
      <c r="J129" s="70" t="s">
        <v>133</v>
      </c>
      <c r="K129" s="71">
        <v>5.0999999999999997E-2</v>
      </c>
      <c r="L129" s="71">
        <v>2.5599999999857799E-2</v>
      </c>
      <c r="M129" s="72">
        <v>56208.524233999997</v>
      </c>
      <c r="N129" s="78">
        <v>125.11</v>
      </c>
      <c r="O129" s="72">
        <v>70.322484375000002</v>
      </c>
      <c r="P129" s="73">
        <f t="shared" si="3"/>
        <v>9.4332085125740331E-4</v>
      </c>
      <c r="Q129" s="73">
        <f>O129/'סכום נכסי הקרן'!$C$41</f>
        <v>3.5750511982005851E-5</v>
      </c>
      <c r="S129" s="72"/>
      <c r="U129" s="98">
        <f t="shared" si="4"/>
        <v>70.322484375000002</v>
      </c>
    </row>
    <row r="130" spans="1:21" ht="20.25">
      <c r="A130" s="69" t="s">
        <v>3106</v>
      </c>
      <c r="B130" s="70" t="s">
        <v>2712</v>
      </c>
      <c r="C130" s="54" t="s">
        <v>2774</v>
      </c>
      <c r="D130" s="116" t="s">
        <v>3180</v>
      </c>
      <c r="E130" s="54" t="s">
        <v>407</v>
      </c>
      <c r="F130" s="77">
        <v>41115</v>
      </c>
      <c r="G130" s="54" t="s">
        <v>266</v>
      </c>
      <c r="H130" s="72">
        <v>3.6999999999424169</v>
      </c>
      <c r="I130" s="70" t="s">
        <v>270</v>
      </c>
      <c r="J130" s="70" t="s">
        <v>133</v>
      </c>
      <c r="K130" s="71">
        <v>5.0999999999999997E-2</v>
      </c>
      <c r="L130" s="71">
        <v>2.5699999999526543E-2</v>
      </c>
      <c r="M130" s="72">
        <v>24925.688641000001</v>
      </c>
      <c r="N130" s="78">
        <v>125.41</v>
      </c>
      <c r="O130" s="72">
        <v>31.259306764000002</v>
      </c>
      <c r="P130" s="73">
        <f t="shared" si="3"/>
        <v>4.1931902901905666E-4</v>
      </c>
      <c r="Q130" s="73">
        <f>O130/'סכום נכסי הקרן'!$C$41</f>
        <v>1.5891591870620376E-5</v>
      </c>
      <c r="S130" s="72"/>
      <c r="U130" s="98">
        <f t="shared" si="4"/>
        <v>31.259306764000002</v>
      </c>
    </row>
    <row r="131" spans="1:21" ht="20.25">
      <c r="A131" s="69" t="s">
        <v>3106</v>
      </c>
      <c r="B131" s="70" t="s">
        <v>2712</v>
      </c>
      <c r="C131" s="54" t="s">
        <v>2775</v>
      </c>
      <c r="D131" s="116" t="s">
        <v>3180</v>
      </c>
      <c r="E131" s="54" t="s">
        <v>407</v>
      </c>
      <c r="F131" s="77">
        <v>41179</v>
      </c>
      <c r="G131" s="54" t="s">
        <v>266</v>
      </c>
      <c r="H131" s="72">
        <v>3.700000000007694</v>
      </c>
      <c r="I131" s="70" t="s">
        <v>270</v>
      </c>
      <c r="J131" s="70" t="s">
        <v>133</v>
      </c>
      <c r="K131" s="71">
        <v>5.0999999999999997E-2</v>
      </c>
      <c r="L131" s="71">
        <v>2.5600000000266732E-2</v>
      </c>
      <c r="M131" s="72">
        <v>31431.295516999999</v>
      </c>
      <c r="N131" s="78">
        <v>124.05</v>
      </c>
      <c r="O131" s="72">
        <v>38.990523740999997</v>
      </c>
      <c r="P131" s="73">
        <f t="shared" si="3"/>
        <v>5.2302722768150366E-4</v>
      </c>
      <c r="Q131" s="73">
        <f>O131/'סכום נכסי הקרן'!$C$41</f>
        <v>1.9821984370661022E-5</v>
      </c>
      <c r="S131" s="72"/>
      <c r="U131" s="98">
        <f t="shared" si="4"/>
        <v>38.990523740999997</v>
      </c>
    </row>
    <row r="132" spans="1:21" ht="20.25">
      <c r="A132" s="69" t="s">
        <v>3107</v>
      </c>
      <c r="B132" s="70" t="s">
        <v>2694</v>
      </c>
      <c r="C132" s="54">
        <v>9079</v>
      </c>
      <c r="D132" s="116" t="s">
        <v>3180</v>
      </c>
      <c r="E132" s="54" t="s">
        <v>2741</v>
      </c>
      <c r="F132" s="77">
        <v>44705</v>
      </c>
      <c r="G132" s="54" t="s">
        <v>2693</v>
      </c>
      <c r="H132" s="72">
        <v>7.4000000000012323</v>
      </c>
      <c r="I132" s="70" t="s">
        <v>287</v>
      </c>
      <c r="J132" s="70" t="s">
        <v>133</v>
      </c>
      <c r="K132" s="71">
        <v>2.3671999999999999E-2</v>
      </c>
      <c r="L132" s="71">
        <v>2.5999999999997945E-2</v>
      </c>
      <c r="M132" s="72">
        <v>931617.40679500019</v>
      </c>
      <c r="N132" s="78">
        <v>104.47</v>
      </c>
      <c r="O132" s="72">
        <v>973.26062198700004</v>
      </c>
      <c r="P132" s="73">
        <f t="shared" si="3"/>
        <v>1.3055526217365478E-2</v>
      </c>
      <c r="Q132" s="73">
        <f>O132/'סכום נכסי הקרן'!$C$41</f>
        <v>4.9478578348307548E-4</v>
      </c>
      <c r="S132" s="72"/>
      <c r="U132" s="98">
        <f t="shared" si="4"/>
        <v>973.26062198700004</v>
      </c>
    </row>
    <row r="133" spans="1:21" ht="20.25">
      <c r="A133" s="69" t="s">
        <v>3107</v>
      </c>
      <c r="B133" s="70" t="s">
        <v>2694</v>
      </c>
      <c r="C133" s="54">
        <v>9017</v>
      </c>
      <c r="D133" s="116" t="s">
        <v>3180</v>
      </c>
      <c r="E133" s="54" t="s">
        <v>2741</v>
      </c>
      <c r="F133" s="77">
        <v>44651</v>
      </c>
      <c r="G133" s="54" t="s">
        <v>2693</v>
      </c>
      <c r="H133" s="72">
        <v>7.4999999999995284</v>
      </c>
      <c r="I133" s="70" t="s">
        <v>287</v>
      </c>
      <c r="J133" s="70" t="s">
        <v>133</v>
      </c>
      <c r="K133" s="71">
        <v>1.797E-2</v>
      </c>
      <c r="L133" s="71">
        <v>3.7699999999999338E-2</v>
      </c>
      <c r="M133" s="72">
        <v>2282566.7213480002</v>
      </c>
      <c r="N133" s="78">
        <v>93.1</v>
      </c>
      <c r="O133" s="72">
        <v>2125.0697248820002</v>
      </c>
      <c r="P133" s="73">
        <f t="shared" si="3"/>
        <v>2.850613995898128E-2</v>
      </c>
      <c r="Q133" s="73">
        <f>O133/'סכום נכסי הקרן'!$C$41</f>
        <v>1.080341960856553E-3</v>
      </c>
      <c r="S133" s="72"/>
      <c r="U133" s="98">
        <f t="shared" si="4"/>
        <v>2125.0697248820002</v>
      </c>
    </row>
    <row r="134" spans="1:21" ht="20.25">
      <c r="A134" s="69" t="s">
        <v>3107</v>
      </c>
      <c r="B134" s="70" t="s">
        <v>2694</v>
      </c>
      <c r="C134" s="54">
        <v>9080</v>
      </c>
      <c r="D134" s="116" t="s">
        <v>3180</v>
      </c>
      <c r="E134" s="54" t="s">
        <v>2741</v>
      </c>
      <c r="F134" s="77">
        <v>44705</v>
      </c>
      <c r="G134" s="54" t="s">
        <v>2693</v>
      </c>
      <c r="H134" s="72">
        <v>7.0299999999944509</v>
      </c>
      <c r="I134" s="70" t="s">
        <v>287</v>
      </c>
      <c r="J134" s="70" t="s">
        <v>133</v>
      </c>
      <c r="K134" s="71">
        <v>2.3184999999999997E-2</v>
      </c>
      <c r="L134" s="71">
        <v>2.7399999999973352E-2</v>
      </c>
      <c r="M134" s="72">
        <v>662063.12902700005</v>
      </c>
      <c r="N134" s="78">
        <v>103.18</v>
      </c>
      <c r="O134" s="72">
        <v>683.11673549299996</v>
      </c>
      <c r="P134" s="73">
        <f t="shared" si="3"/>
        <v>9.1634740461831853E-3</v>
      </c>
      <c r="Q134" s="73">
        <f>O134/'סכום נכסי הקרן'!$C$41</f>
        <v>3.4728256907307558E-4</v>
      </c>
      <c r="S134" s="72"/>
      <c r="U134" s="98">
        <f t="shared" si="4"/>
        <v>683.11673549299996</v>
      </c>
    </row>
    <row r="135" spans="1:21" ht="20.25">
      <c r="A135" s="69" t="s">
        <v>3107</v>
      </c>
      <c r="B135" s="70" t="s">
        <v>2694</v>
      </c>
      <c r="C135" s="54">
        <v>9019</v>
      </c>
      <c r="D135" s="116" t="s">
        <v>3180</v>
      </c>
      <c r="E135" s="54" t="s">
        <v>2741</v>
      </c>
      <c r="F135" s="77">
        <v>44651</v>
      </c>
      <c r="G135" s="54" t="s">
        <v>2693</v>
      </c>
      <c r="H135" s="72">
        <v>7.0899999999965031</v>
      </c>
      <c r="I135" s="70" t="s">
        <v>287</v>
      </c>
      <c r="J135" s="70" t="s">
        <v>133</v>
      </c>
      <c r="K135" s="71">
        <v>1.8769999999999998E-2</v>
      </c>
      <c r="L135" s="71">
        <v>3.8999999999984068E-2</v>
      </c>
      <c r="M135" s="72">
        <v>1409970.063719</v>
      </c>
      <c r="N135" s="78">
        <v>93.53</v>
      </c>
      <c r="O135" s="72">
        <v>1318.7450073290001</v>
      </c>
      <c r="P135" s="73">
        <f t="shared" si="3"/>
        <v>1.7689927680474428E-2</v>
      </c>
      <c r="Q135" s="73">
        <f>O135/'סכום נכסי הקרן'!$C$41</f>
        <v>6.7042297502342479E-4</v>
      </c>
      <c r="S135" s="72"/>
      <c r="U135" s="98">
        <f t="shared" si="4"/>
        <v>1318.7450073290001</v>
      </c>
    </row>
    <row r="136" spans="1:21" ht="20.25">
      <c r="A136" s="69" t="s">
        <v>3108</v>
      </c>
      <c r="B136" s="70" t="s">
        <v>2694</v>
      </c>
      <c r="C136" s="54">
        <v>4100</v>
      </c>
      <c r="D136" s="116" t="s">
        <v>3180</v>
      </c>
      <c r="E136" s="54" t="s">
        <v>411</v>
      </c>
      <c r="F136" s="77">
        <v>42052</v>
      </c>
      <c r="G136" s="54" t="s">
        <v>131</v>
      </c>
      <c r="H136" s="72">
        <v>3.9699999999941782</v>
      </c>
      <c r="I136" s="70" t="s">
        <v>607</v>
      </c>
      <c r="J136" s="70" t="s">
        <v>133</v>
      </c>
      <c r="K136" s="71">
        <v>2.9779E-2</v>
      </c>
      <c r="L136" s="71">
        <v>1.9999999999964716E-2</v>
      </c>
      <c r="M136" s="72">
        <v>240887.27142099998</v>
      </c>
      <c r="N136" s="78">
        <v>117.66</v>
      </c>
      <c r="O136" s="72">
        <v>283.42796724499999</v>
      </c>
      <c r="P136" s="73">
        <f t="shared" si="3"/>
        <v>3.8019633934713187E-3</v>
      </c>
      <c r="Q136" s="73">
        <f>O136/'סכום נכסי הקרן'!$C$41</f>
        <v>1.4408897849789502E-4</v>
      </c>
      <c r="S136" s="72"/>
      <c r="U136" s="98">
        <f t="shared" si="4"/>
        <v>283.42796724499999</v>
      </c>
    </row>
    <row r="137" spans="1:21" ht="20.25">
      <c r="A137" s="69" t="s">
        <v>3109</v>
      </c>
      <c r="B137" s="70" t="s">
        <v>2712</v>
      </c>
      <c r="C137" s="54" t="s">
        <v>2776</v>
      </c>
      <c r="D137" s="116" t="s">
        <v>3180</v>
      </c>
      <c r="E137" s="54" t="s">
        <v>411</v>
      </c>
      <c r="F137" s="77">
        <v>41767</v>
      </c>
      <c r="G137" s="54" t="s">
        <v>131</v>
      </c>
      <c r="H137" s="72">
        <v>4.2500000001984102</v>
      </c>
      <c r="I137" s="70" t="s">
        <v>607</v>
      </c>
      <c r="J137" s="70" t="s">
        <v>133</v>
      </c>
      <c r="K137" s="71">
        <v>5.3499999999999999E-2</v>
      </c>
      <c r="L137" s="71">
        <v>2.5100000001380934E-2</v>
      </c>
      <c r="M137" s="72">
        <v>14843.490356</v>
      </c>
      <c r="N137" s="78">
        <v>127.33</v>
      </c>
      <c r="O137" s="72">
        <v>18.900216689000001</v>
      </c>
      <c r="P137" s="73">
        <f t="shared" ref="P137:P199" si="5">IFERROR(O137/$O$8,0)</f>
        <v>2.5353155046318511E-4</v>
      </c>
      <c r="Q137" s="73">
        <f>O137/'סכום נכסי הקרן'!$C$41</f>
        <v>9.6084833920175542E-6</v>
      </c>
      <c r="S137" s="72"/>
      <c r="U137" s="98">
        <f t="shared" ref="U137:U200" si="6">O137-S137</f>
        <v>18.900216689000001</v>
      </c>
    </row>
    <row r="138" spans="1:21" ht="20.25">
      <c r="A138" s="69" t="s">
        <v>3109</v>
      </c>
      <c r="B138" s="70" t="s">
        <v>2712</v>
      </c>
      <c r="C138" s="54" t="s">
        <v>2777</v>
      </c>
      <c r="D138" s="116" t="s">
        <v>3180</v>
      </c>
      <c r="E138" s="54" t="s">
        <v>411</v>
      </c>
      <c r="F138" s="77">
        <v>41269</v>
      </c>
      <c r="G138" s="54" t="s">
        <v>131</v>
      </c>
      <c r="H138" s="72">
        <v>4.2900000000275558</v>
      </c>
      <c r="I138" s="70" t="s">
        <v>607</v>
      </c>
      <c r="J138" s="70" t="s">
        <v>133</v>
      </c>
      <c r="K138" s="71">
        <v>5.3499999999999999E-2</v>
      </c>
      <c r="L138" s="71">
        <v>1.9300000000074778E-2</v>
      </c>
      <c r="M138" s="72">
        <v>73721.064889000001</v>
      </c>
      <c r="N138" s="78">
        <v>132.41999999999999</v>
      </c>
      <c r="O138" s="72">
        <v>97.621431539</v>
      </c>
      <c r="P138" s="73">
        <f t="shared" si="5"/>
        <v>1.3095147692630958E-3</v>
      </c>
      <c r="Q138" s="73">
        <f>O138/'סכום נכסי הקרן'!$C$41</f>
        <v>4.962873807649921E-5</v>
      </c>
      <c r="S138" s="72"/>
      <c r="U138" s="98">
        <f t="shared" si="6"/>
        <v>97.621431539</v>
      </c>
    </row>
    <row r="139" spans="1:21" ht="20.25">
      <c r="A139" s="69" t="s">
        <v>3109</v>
      </c>
      <c r="B139" s="70" t="s">
        <v>2712</v>
      </c>
      <c r="C139" s="54" t="s">
        <v>2778</v>
      </c>
      <c r="D139" s="116" t="s">
        <v>3180</v>
      </c>
      <c r="E139" s="54" t="s">
        <v>411</v>
      </c>
      <c r="F139" s="77">
        <v>41767</v>
      </c>
      <c r="G139" s="54" t="s">
        <v>131</v>
      </c>
      <c r="H139" s="72">
        <v>4.2499999999154916</v>
      </c>
      <c r="I139" s="70" t="s">
        <v>607</v>
      </c>
      <c r="J139" s="70" t="s">
        <v>133</v>
      </c>
      <c r="K139" s="71">
        <v>5.3499999999999999E-2</v>
      </c>
      <c r="L139" s="71">
        <v>2.509999999906027E-2</v>
      </c>
      <c r="M139" s="72">
        <v>11616.645379</v>
      </c>
      <c r="N139" s="78">
        <v>127.33</v>
      </c>
      <c r="O139" s="72">
        <v>14.791474889</v>
      </c>
      <c r="P139" s="73">
        <f t="shared" si="5"/>
        <v>1.9841600887189907E-4</v>
      </c>
      <c r="Q139" s="73">
        <f>O139/'סכום נכסי הקרן'!$C$41</f>
        <v>7.5196831418931665E-6</v>
      </c>
      <c r="S139" s="72"/>
      <c r="U139" s="98">
        <f t="shared" si="6"/>
        <v>14.791474889</v>
      </c>
    </row>
    <row r="140" spans="1:21" ht="20.25">
      <c r="A140" s="69" t="s">
        <v>3109</v>
      </c>
      <c r="B140" s="70" t="s">
        <v>2712</v>
      </c>
      <c r="C140" s="54" t="s">
        <v>2779</v>
      </c>
      <c r="D140" s="116" t="s">
        <v>3180</v>
      </c>
      <c r="E140" s="54" t="s">
        <v>411</v>
      </c>
      <c r="F140" s="77">
        <v>41767</v>
      </c>
      <c r="G140" s="54" t="s">
        <v>131</v>
      </c>
      <c r="H140" s="72">
        <v>4.2499999999074092</v>
      </c>
      <c r="I140" s="70" t="s">
        <v>607</v>
      </c>
      <c r="J140" s="70" t="s">
        <v>133</v>
      </c>
      <c r="K140" s="71">
        <v>5.3499999999999999E-2</v>
      </c>
      <c r="L140" s="71">
        <v>2.5099999999507946E-2</v>
      </c>
      <c r="M140" s="72">
        <v>14843.489720999998</v>
      </c>
      <c r="N140" s="78">
        <v>127.33</v>
      </c>
      <c r="O140" s="72">
        <v>18.900215842999998</v>
      </c>
      <c r="P140" s="73">
        <f t="shared" si="5"/>
        <v>2.5353153911476009E-4</v>
      </c>
      <c r="Q140" s="73">
        <f>O140/'סכום נכסי הקרן'!$C$41</f>
        <v>9.6084829619284641E-6</v>
      </c>
      <c r="S140" s="72"/>
      <c r="U140" s="98">
        <f t="shared" si="6"/>
        <v>18.900215842999998</v>
      </c>
    </row>
    <row r="141" spans="1:21" ht="20.25">
      <c r="A141" s="69" t="s">
        <v>3109</v>
      </c>
      <c r="B141" s="70" t="s">
        <v>2712</v>
      </c>
      <c r="C141" s="54" t="s">
        <v>2780</v>
      </c>
      <c r="D141" s="116" t="s">
        <v>3180</v>
      </c>
      <c r="E141" s="54" t="s">
        <v>411</v>
      </c>
      <c r="F141" s="77">
        <v>41269</v>
      </c>
      <c r="G141" s="54" t="s">
        <v>131</v>
      </c>
      <c r="H141" s="72">
        <v>4.2900000000023146</v>
      </c>
      <c r="I141" s="70" t="s">
        <v>607</v>
      </c>
      <c r="J141" s="70" t="s">
        <v>133</v>
      </c>
      <c r="K141" s="71">
        <v>5.3499999999999999E-2</v>
      </c>
      <c r="L141" s="71">
        <v>1.9300000000007717E-2</v>
      </c>
      <c r="M141" s="72">
        <v>78328.627064</v>
      </c>
      <c r="N141" s="78">
        <v>132.41999999999999</v>
      </c>
      <c r="O141" s="72">
        <v>103.722765244</v>
      </c>
      <c r="P141" s="73">
        <f t="shared" si="5"/>
        <v>1.3913593649931665E-3</v>
      </c>
      <c r="Q141" s="73">
        <f>O141/'סכום נכסי הקרן'!$C$41</f>
        <v>5.2730531274868681E-5</v>
      </c>
      <c r="S141" s="72"/>
      <c r="U141" s="98">
        <f t="shared" si="6"/>
        <v>103.722765244</v>
      </c>
    </row>
    <row r="142" spans="1:21" ht="20.25">
      <c r="A142" s="69" t="s">
        <v>3109</v>
      </c>
      <c r="B142" s="70" t="s">
        <v>2712</v>
      </c>
      <c r="C142" s="54" t="s">
        <v>2781</v>
      </c>
      <c r="D142" s="116" t="s">
        <v>3180</v>
      </c>
      <c r="E142" s="54" t="s">
        <v>411</v>
      </c>
      <c r="F142" s="77">
        <v>41281</v>
      </c>
      <c r="G142" s="54" t="s">
        <v>131</v>
      </c>
      <c r="H142" s="72">
        <v>4.2799999999941827</v>
      </c>
      <c r="I142" s="70" t="s">
        <v>607</v>
      </c>
      <c r="J142" s="70" t="s">
        <v>133</v>
      </c>
      <c r="K142" s="71">
        <v>5.3499999999999999E-2</v>
      </c>
      <c r="L142" s="71">
        <v>1.9400000000039809E-2</v>
      </c>
      <c r="M142" s="72">
        <v>98682.770386999997</v>
      </c>
      <c r="N142" s="78">
        <v>132.38</v>
      </c>
      <c r="O142" s="72">
        <v>130.63624794199998</v>
      </c>
      <c r="P142" s="73">
        <f t="shared" si="5"/>
        <v>1.7523825801798632E-3</v>
      </c>
      <c r="Q142" s="73">
        <f>O142/'סכום נכסי הקרן'!$C$41</f>
        <v>6.6412795122964635E-5</v>
      </c>
      <c r="S142" s="72"/>
      <c r="U142" s="98">
        <f t="shared" si="6"/>
        <v>130.63624794199998</v>
      </c>
    </row>
    <row r="143" spans="1:21" ht="20.25">
      <c r="A143" s="69" t="s">
        <v>3109</v>
      </c>
      <c r="B143" s="70" t="s">
        <v>2712</v>
      </c>
      <c r="C143" s="54" t="s">
        <v>2782</v>
      </c>
      <c r="D143" s="116" t="s">
        <v>3180</v>
      </c>
      <c r="E143" s="54" t="s">
        <v>411</v>
      </c>
      <c r="F143" s="77">
        <v>41767</v>
      </c>
      <c r="G143" s="54" t="s">
        <v>131</v>
      </c>
      <c r="H143" s="72">
        <v>4.2499999998309832</v>
      </c>
      <c r="I143" s="70" t="s">
        <v>607</v>
      </c>
      <c r="J143" s="70" t="s">
        <v>133</v>
      </c>
      <c r="K143" s="71">
        <v>5.3499999999999999E-2</v>
      </c>
      <c r="L143" s="71">
        <v>2.5099999999436608E-2</v>
      </c>
      <c r="M143" s="72">
        <v>17424.966338999999</v>
      </c>
      <c r="N143" s="78">
        <v>127.33</v>
      </c>
      <c r="O143" s="72">
        <v>22.187210075000003</v>
      </c>
      <c r="P143" s="73">
        <f t="shared" si="5"/>
        <v>2.9762398301184646E-4</v>
      </c>
      <c r="Q143" s="73">
        <f>O143/'סכום נכסי הקרן'!$C$41</f>
        <v>1.1279523564664569E-5</v>
      </c>
      <c r="S143" s="72"/>
      <c r="U143" s="98">
        <f t="shared" si="6"/>
        <v>22.187210075000003</v>
      </c>
    </row>
    <row r="144" spans="1:21" ht="20.25">
      <c r="A144" s="69" t="s">
        <v>3109</v>
      </c>
      <c r="B144" s="70" t="s">
        <v>2712</v>
      </c>
      <c r="C144" s="54" t="s">
        <v>2783</v>
      </c>
      <c r="D144" s="116" t="s">
        <v>3180</v>
      </c>
      <c r="E144" s="54" t="s">
        <v>411</v>
      </c>
      <c r="F144" s="77">
        <v>41281</v>
      </c>
      <c r="G144" s="54" t="s">
        <v>131</v>
      </c>
      <c r="H144" s="72">
        <v>4.2800000000344305</v>
      </c>
      <c r="I144" s="70" t="s">
        <v>607</v>
      </c>
      <c r="J144" s="70" t="s">
        <v>133</v>
      </c>
      <c r="K144" s="71">
        <v>5.3499999999999999E-2</v>
      </c>
      <c r="L144" s="71">
        <v>1.9400000000108397E-2</v>
      </c>
      <c r="M144" s="72">
        <v>71085.046635999999</v>
      </c>
      <c r="N144" s="78">
        <v>132.38</v>
      </c>
      <c r="O144" s="72">
        <v>94.102382316999993</v>
      </c>
      <c r="P144" s="73">
        <f t="shared" si="5"/>
        <v>1.2623094900808109E-3</v>
      </c>
      <c r="Q144" s="73">
        <f>O144/'סכום נכסי הקרן'!$C$41</f>
        <v>4.7839725465603668E-5</v>
      </c>
      <c r="S144" s="72"/>
      <c r="U144" s="98">
        <f t="shared" si="6"/>
        <v>94.102382316999993</v>
      </c>
    </row>
    <row r="145" spans="1:21" ht="20.25">
      <c r="A145" s="69" t="s">
        <v>3109</v>
      </c>
      <c r="B145" s="70" t="s">
        <v>2712</v>
      </c>
      <c r="C145" s="54" t="s">
        <v>2784</v>
      </c>
      <c r="D145" s="116" t="s">
        <v>3180</v>
      </c>
      <c r="E145" s="54" t="s">
        <v>411</v>
      </c>
      <c r="F145" s="77">
        <v>41767</v>
      </c>
      <c r="G145" s="54" t="s">
        <v>131</v>
      </c>
      <c r="H145" s="72">
        <v>4.249999999903177</v>
      </c>
      <c r="I145" s="70" t="s">
        <v>607</v>
      </c>
      <c r="J145" s="70" t="s">
        <v>133</v>
      </c>
      <c r="K145" s="71">
        <v>5.3499999999999999E-2</v>
      </c>
      <c r="L145" s="71">
        <v>2.5099999999728895E-2</v>
      </c>
      <c r="M145" s="72">
        <v>14194.866957</v>
      </c>
      <c r="N145" s="78">
        <v>127.33</v>
      </c>
      <c r="O145" s="72">
        <v>18.074324399000002</v>
      </c>
      <c r="P145" s="73">
        <f t="shared" si="5"/>
        <v>2.4245285458129317E-4</v>
      </c>
      <c r="Q145" s="73">
        <f>O145/'סכום נכסי הקרן'!$C$41</f>
        <v>9.1886166527817609E-6</v>
      </c>
      <c r="S145" s="72"/>
      <c r="U145" s="98">
        <f t="shared" si="6"/>
        <v>18.074324399000002</v>
      </c>
    </row>
    <row r="146" spans="1:21" ht="20.25">
      <c r="A146" s="69" t="s">
        <v>3109</v>
      </c>
      <c r="B146" s="70" t="s">
        <v>2712</v>
      </c>
      <c r="C146" s="54" t="s">
        <v>2785</v>
      </c>
      <c r="D146" s="116" t="s">
        <v>3180</v>
      </c>
      <c r="E146" s="54" t="s">
        <v>411</v>
      </c>
      <c r="F146" s="77">
        <v>41281</v>
      </c>
      <c r="G146" s="54" t="s">
        <v>131</v>
      </c>
      <c r="H146" s="72">
        <v>4.2799999999777016</v>
      </c>
      <c r="I146" s="70" t="s">
        <v>607</v>
      </c>
      <c r="J146" s="70" t="s">
        <v>133</v>
      </c>
      <c r="K146" s="71">
        <v>5.3499999999999999E-2</v>
      </c>
      <c r="L146" s="71">
        <v>1.9399999999915055E-2</v>
      </c>
      <c r="M146" s="72">
        <v>85371.749605000005</v>
      </c>
      <c r="N146" s="78">
        <v>132.38</v>
      </c>
      <c r="O146" s="72">
        <v>113.01511908400001</v>
      </c>
      <c r="P146" s="73">
        <f t="shared" si="5"/>
        <v>1.5160089875490223E-3</v>
      </c>
      <c r="Q146" s="73">
        <f>O146/'סכום נכסי הקרן'!$C$41</f>
        <v>5.7454573809066454E-5</v>
      </c>
      <c r="S146" s="72"/>
      <c r="U146" s="98">
        <f t="shared" si="6"/>
        <v>113.01511908400001</v>
      </c>
    </row>
    <row r="147" spans="1:21" ht="20.25">
      <c r="A147" s="69" t="s">
        <v>3111</v>
      </c>
      <c r="B147" s="70" t="s">
        <v>2712</v>
      </c>
      <c r="C147" s="54">
        <v>7127</v>
      </c>
      <c r="D147" s="116" t="s">
        <v>3180</v>
      </c>
      <c r="E147" s="54" t="s">
        <v>2741</v>
      </c>
      <c r="F147" s="77">
        <v>43631</v>
      </c>
      <c r="G147" s="54" t="s">
        <v>2693</v>
      </c>
      <c r="H147" s="72">
        <v>4.7199999999994553</v>
      </c>
      <c r="I147" s="70" t="s">
        <v>287</v>
      </c>
      <c r="J147" s="70" t="s">
        <v>133</v>
      </c>
      <c r="K147" s="71">
        <v>3.1E-2</v>
      </c>
      <c r="L147" s="71">
        <v>2.669999999999359E-2</v>
      </c>
      <c r="M147" s="72">
        <v>452563.82397300005</v>
      </c>
      <c r="N147" s="78">
        <v>113.73</v>
      </c>
      <c r="O147" s="72">
        <v>514.70082309899999</v>
      </c>
      <c r="P147" s="73">
        <f t="shared" si="5"/>
        <v>6.9043069638939332E-3</v>
      </c>
      <c r="Q147" s="73">
        <f>O147/'סכום נכסי הקרן'!$C$41</f>
        <v>2.6166336566304041E-4</v>
      </c>
      <c r="U147" s="98">
        <f>O147-S289</f>
        <v>514.70082309899999</v>
      </c>
    </row>
    <row r="148" spans="1:21" ht="20.25">
      <c r="A148" s="69" t="s">
        <v>3111</v>
      </c>
      <c r="B148" s="70" t="s">
        <v>2712</v>
      </c>
      <c r="C148" s="54">
        <v>7128</v>
      </c>
      <c r="D148" s="116" t="s">
        <v>3180</v>
      </c>
      <c r="E148" s="54" t="s">
        <v>2741</v>
      </c>
      <c r="F148" s="77">
        <v>43634</v>
      </c>
      <c r="G148" s="54" t="s">
        <v>2693</v>
      </c>
      <c r="H148" s="72">
        <v>4.7400000000031817</v>
      </c>
      <c r="I148" s="70" t="s">
        <v>287</v>
      </c>
      <c r="J148" s="70" t="s">
        <v>133</v>
      </c>
      <c r="K148" s="71">
        <v>2.4900000000000002E-2</v>
      </c>
      <c r="L148" s="71">
        <v>2.6800000000035552E-2</v>
      </c>
      <c r="M148" s="72">
        <v>190118.26537199999</v>
      </c>
      <c r="N148" s="78">
        <v>112.44</v>
      </c>
      <c r="O148" s="72">
        <v>213.76896621799997</v>
      </c>
      <c r="P148" s="73">
        <f t="shared" si="5"/>
        <v>2.867542649799605E-3</v>
      </c>
      <c r="Q148" s="73">
        <f>O148/'סכום נכסי הקרן'!$C$41</f>
        <v>1.0867576787253701E-4</v>
      </c>
      <c r="S148" s="72"/>
      <c r="U148" s="98">
        <f t="shared" si="6"/>
        <v>213.76896621799997</v>
      </c>
    </row>
    <row r="149" spans="1:21" ht="20.25">
      <c r="A149" s="69" t="s">
        <v>3111</v>
      </c>
      <c r="B149" s="70" t="s">
        <v>2712</v>
      </c>
      <c r="C149" s="54">
        <v>7130</v>
      </c>
      <c r="D149" s="116" t="s">
        <v>3180</v>
      </c>
      <c r="E149" s="54" t="s">
        <v>2741</v>
      </c>
      <c r="F149" s="77">
        <v>43634</v>
      </c>
      <c r="G149" s="54" t="s">
        <v>2693</v>
      </c>
      <c r="H149" s="72">
        <v>4.99000000001302</v>
      </c>
      <c r="I149" s="70" t="s">
        <v>287</v>
      </c>
      <c r="J149" s="70" t="s">
        <v>133</v>
      </c>
      <c r="K149" s="71">
        <v>3.6000000000000004E-2</v>
      </c>
      <c r="L149" s="71">
        <v>2.7100000000113918E-2</v>
      </c>
      <c r="M149" s="72">
        <v>126500.29582100001</v>
      </c>
      <c r="N149" s="78">
        <v>116.58</v>
      </c>
      <c r="O149" s="72">
        <v>147.47404589199999</v>
      </c>
      <c r="P149" s="73">
        <f t="shared" si="5"/>
        <v>1.9782484044131837E-3</v>
      </c>
      <c r="Q149" s="73">
        <f>O149/'סכום נכסי הקרן'!$C$41</f>
        <v>7.4972787033262807E-5</v>
      </c>
      <c r="S149" s="72"/>
      <c r="U149" s="98">
        <f t="shared" si="6"/>
        <v>147.47404589199999</v>
      </c>
    </row>
    <row r="150" spans="1:21" ht="20.25">
      <c r="A150" s="69" t="s">
        <v>3112</v>
      </c>
      <c r="B150" s="70" t="s">
        <v>2712</v>
      </c>
      <c r="C150" s="54" t="s">
        <v>2787</v>
      </c>
      <c r="D150" s="116" t="s">
        <v>3180</v>
      </c>
      <c r="E150" s="54" t="s">
        <v>2741</v>
      </c>
      <c r="F150" s="77">
        <v>45273</v>
      </c>
      <c r="G150" s="54" t="s">
        <v>2693</v>
      </c>
      <c r="H150" s="72">
        <v>3.5299999999919365</v>
      </c>
      <c r="I150" s="70" t="s">
        <v>129</v>
      </c>
      <c r="J150" s="70" t="s">
        <v>133</v>
      </c>
      <c r="K150" s="71">
        <v>6.9500000000000006E-2</v>
      </c>
      <c r="L150" s="71">
        <v>7.0799999999722488E-2</v>
      </c>
      <c r="M150" s="72">
        <v>106440.45096300001</v>
      </c>
      <c r="N150" s="78">
        <v>100.21</v>
      </c>
      <c r="O150" s="72">
        <v>106.663980462</v>
      </c>
      <c r="P150" s="73">
        <f t="shared" si="5"/>
        <v>1.4308134552152882E-3</v>
      </c>
      <c r="Q150" s="73">
        <f>O150/'סכום נכסי הקרן'!$C$41</f>
        <v>5.4225784902883963E-5</v>
      </c>
      <c r="S150" s="72"/>
      <c r="U150" s="98">
        <f t="shared" si="6"/>
        <v>106.663980462</v>
      </c>
    </row>
    <row r="151" spans="1:21" ht="20.25">
      <c r="A151" s="69" t="s">
        <v>3112</v>
      </c>
      <c r="B151" s="70" t="s">
        <v>2712</v>
      </c>
      <c r="C151" s="54" t="s">
        <v>2788</v>
      </c>
      <c r="D151" s="116" t="s">
        <v>3180</v>
      </c>
      <c r="E151" s="54" t="s">
        <v>2741</v>
      </c>
      <c r="F151" s="77">
        <v>45273</v>
      </c>
      <c r="G151" s="54" t="s">
        <v>2693</v>
      </c>
      <c r="H151" s="72">
        <v>4.7300000000076432</v>
      </c>
      <c r="I151" s="70" t="s">
        <v>129</v>
      </c>
      <c r="J151" s="70" t="s">
        <v>133</v>
      </c>
      <c r="K151" s="71">
        <v>6.9500000000000006E-2</v>
      </c>
      <c r="L151" s="71">
        <v>7.05000000000294E-2</v>
      </c>
      <c r="M151" s="72">
        <v>84696.381132999988</v>
      </c>
      <c r="N151" s="78">
        <v>100.41</v>
      </c>
      <c r="O151" s="72">
        <v>85.043639894999984</v>
      </c>
      <c r="P151" s="73">
        <f t="shared" si="5"/>
        <v>1.1407935810683516E-3</v>
      </c>
      <c r="Q151" s="73">
        <f>O151/'סכום נכסי הקרן'!$C$41</f>
        <v>4.3234446195709896E-5</v>
      </c>
      <c r="S151" s="72"/>
      <c r="U151" s="98">
        <f t="shared" si="6"/>
        <v>85.043639894999984</v>
      </c>
    </row>
    <row r="152" spans="1:21" ht="20.25">
      <c r="A152" s="69" t="s">
        <v>3105</v>
      </c>
      <c r="B152" s="70" t="s">
        <v>2694</v>
      </c>
      <c r="C152" s="54">
        <v>2378</v>
      </c>
      <c r="D152" s="116" t="s">
        <v>3180</v>
      </c>
      <c r="E152" s="54" t="s">
        <v>411</v>
      </c>
      <c r="F152" s="77">
        <v>40489</v>
      </c>
      <c r="G152" s="54" t="s">
        <v>131</v>
      </c>
      <c r="H152" s="72">
        <v>1.6100000000129837</v>
      </c>
      <c r="I152" s="70" t="s">
        <v>287</v>
      </c>
      <c r="J152" s="70" t="s">
        <v>133</v>
      </c>
      <c r="K152" s="71">
        <v>5.7000000000000002E-2</v>
      </c>
      <c r="L152" s="71">
        <v>2.0200000000142961E-2</v>
      </c>
      <c r="M152" s="72">
        <v>109204.583336</v>
      </c>
      <c r="N152" s="78">
        <v>125.54</v>
      </c>
      <c r="O152" s="72">
        <v>137.09543440200002</v>
      </c>
      <c r="P152" s="73">
        <f t="shared" si="5"/>
        <v>1.839027489329911E-3</v>
      </c>
      <c r="Q152" s="73">
        <f>O152/'סכום נכסי הקרן'!$C$41</f>
        <v>6.9696513338903183E-5</v>
      </c>
      <c r="S152" s="72"/>
      <c r="U152" s="98">
        <f t="shared" si="6"/>
        <v>137.09543440200002</v>
      </c>
    </row>
    <row r="153" spans="1:21" ht="20.25">
      <c r="A153" s="69" t="s">
        <v>3113</v>
      </c>
      <c r="B153" s="70" t="s">
        <v>2712</v>
      </c>
      <c r="C153" s="54" t="s">
        <v>2789</v>
      </c>
      <c r="D153" s="116" t="s">
        <v>3180</v>
      </c>
      <c r="E153" s="54" t="s">
        <v>480</v>
      </c>
      <c r="F153" s="77">
        <v>43801</v>
      </c>
      <c r="G153" s="54" t="s">
        <v>266</v>
      </c>
      <c r="H153" s="72">
        <v>4.5699999961215187</v>
      </c>
      <c r="I153" s="70" t="s">
        <v>270</v>
      </c>
      <c r="J153" s="70" t="s">
        <v>134</v>
      </c>
      <c r="K153" s="71">
        <v>2.3629999999999998E-2</v>
      </c>
      <c r="L153" s="71">
        <v>5.4199999937773823E-2</v>
      </c>
      <c r="M153" s="72">
        <v>133.97632300000001</v>
      </c>
      <c r="N153" s="78">
        <v>87.31</v>
      </c>
      <c r="O153" s="72">
        <v>0.46925582599999999</v>
      </c>
      <c r="P153" s="73">
        <f t="shared" si="5"/>
        <v>6.2946980496210023E-6</v>
      </c>
      <c r="Q153" s="73">
        <f>O153/'סכום נכסי הקרן'!$C$41</f>
        <v>2.385600591210491E-7</v>
      </c>
      <c r="S153" s="72"/>
      <c r="U153" s="98">
        <f t="shared" si="6"/>
        <v>0.46925582599999999</v>
      </c>
    </row>
    <row r="154" spans="1:21" ht="20.25">
      <c r="A154" s="69" t="s">
        <v>3114</v>
      </c>
      <c r="B154" s="70" t="s">
        <v>2712</v>
      </c>
      <c r="C154" s="54">
        <v>9365</v>
      </c>
      <c r="D154" s="116" t="s">
        <v>3180</v>
      </c>
      <c r="E154" s="54" t="s">
        <v>2790</v>
      </c>
      <c r="F154" s="77">
        <v>44906</v>
      </c>
      <c r="G154" s="54" t="s">
        <v>2693</v>
      </c>
      <c r="H154" s="72">
        <v>1.7599999997165046</v>
      </c>
      <c r="I154" s="70" t="s">
        <v>287</v>
      </c>
      <c r="J154" s="70" t="s">
        <v>133</v>
      </c>
      <c r="K154" s="71">
        <v>7.6799999999999993E-2</v>
      </c>
      <c r="L154" s="71">
        <v>7.6799999996220072E-2</v>
      </c>
      <c r="M154" s="72">
        <v>1682.3818959999999</v>
      </c>
      <c r="N154" s="78">
        <v>100.64</v>
      </c>
      <c r="O154" s="72">
        <v>1.6931490979999999</v>
      </c>
      <c r="P154" s="73">
        <f t="shared" si="5"/>
        <v>2.271226425838378E-5</v>
      </c>
      <c r="Q154" s="73">
        <f>O154/'סכום נכסי הקרן'!$C$41</f>
        <v>8.6076235294227534E-7</v>
      </c>
      <c r="S154" s="72"/>
      <c r="U154" s="98">
        <f t="shared" si="6"/>
        <v>1.6931490979999999</v>
      </c>
    </row>
    <row r="155" spans="1:21" ht="20.25">
      <c r="A155" s="69" t="s">
        <v>3114</v>
      </c>
      <c r="B155" s="70" t="s">
        <v>2712</v>
      </c>
      <c r="C155" s="54">
        <v>9509</v>
      </c>
      <c r="D155" s="116" t="s">
        <v>3180</v>
      </c>
      <c r="E155" s="54" t="s">
        <v>2790</v>
      </c>
      <c r="F155" s="77">
        <v>44991</v>
      </c>
      <c r="G155" s="54" t="s">
        <v>2693</v>
      </c>
      <c r="H155" s="72">
        <v>1.7700000000003557</v>
      </c>
      <c r="I155" s="70" t="s">
        <v>287</v>
      </c>
      <c r="J155" s="70" t="s">
        <v>133</v>
      </c>
      <c r="K155" s="71">
        <v>7.6799999999999993E-2</v>
      </c>
      <c r="L155" s="71">
        <v>7.3100000000129367E-2</v>
      </c>
      <c r="M155" s="72">
        <v>83203.455879000001</v>
      </c>
      <c r="N155" s="78">
        <v>101.26</v>
      </c>
      <c r="O155" s="72">
        <v>84.251829161000018</v>
      </c>
      <c r="P155" s="73">
        <f t="shared" si="5"/>
        <v>1.1301720624705652E-3</v>
      </c>
      <c r="Q155" s="73">
        <f>O155/'סכום נכסי הקרן'!$C$41</f>
        <v>4.2831905822102023E-5</v>
      </c>
      <c r="S155" s="72"/>
      <c r="U155" s="98">
        <f t="shared" si="6"/>
        <v>84.251829161000018</v>
      </c>
    </row>
    <row r="156" spans="1:21" ht="20.25">
      <c r="A156" s="69" t="s">
        <v>3114</v>
      </c>
      <c r="B156" s="70" t="s">
        <v>2712</v>
      </c>
      <c r="C156" s="54">
        <v>9316</v>
      </c>
      <c r="D156" s="116" t="s">
        <v>3180</v>
      </c>
      <c r="E156" s="54" t="s">
        <v>2790</v>
      </c>
      <c r="F156" s="77">
        <v>44885</v>
      </c>
      <c r="G156" s="54" t="s">
        <v>2693</v>
      </c>
      <c r="H156" s="72">
        <v>1.7600000000017215</v>
      </c>
      <c r="I156" s="70" t="s">
        <v>287</v>
      </c>
      <c r="J156" s="70" t="s">
        <v>133</v>
      </c>
      <c r="K156" s="71">
        <v>7.6799999999999993E-2</v>
      </c>
      <c r="L156" s="71">
        <v>8.0900000000031974E-2</v>
      </c>
      <c r="M156" s="72">
        <v>650909.965769</v>
      </c>
      <c r="N156" s="78">
        <v>99.97</v>
      </c>
      <c r="O156" s="72">
        <v>650.714771488</v>
      </c>
      <c r="P156" s="73">
        <f t="shared" si="5"/>
        <v>8.7288271684560596E-3</v>
      </c>
      <c r="Q156" s="73">
        <f>O156/'סכום נכסי הקרן'!$C$41</f>
        <v>3.3081007364438612E-4</v>
      </c>
      <c r="S156" s="72"/>
      <c r="U156" s="98">
        <f t="shared" si="6"/>
        <v>650.714771488</v>
      </c>
    </row>
    <row r="157" spans="1:21" ht="20.25">
      <c r="A157" s="69" t="s">
        <v>3115</v>
      </c>
      <c r="B157" s="70" t="s">
        <v>2712</v>
      </c>
      <c r="C157" s="54" t="s">
        <v>2791</v>
      </c>
      <c r="D157" s="116" t="s">
        <v>3180</v>
      </c>
      <c r="E157" s="54" t="s">
        <v>497</v>
      </c>
      <c r="F157" s="77">
        <v>45015</v>
      </c>
      <c r="G157" s="54" t="s">
        <v>131</v>
      </c>
      <c r="H157" s="72">
        <v>4.9699999999955304</v>
      </c>
      <c r="I157" s="70" t="s">
        <v>270</v>
      </c>
      <c r="J157" s="70" t="s">
        <v>133</v>
      </c>
      <c r="K157" s="71">
        <v>4.4999999999999998E-2</v>
      </c>
      <c r="L157" s="71">
        <v>3.7099999999963357E-2</v>
      </c>
      <c r="M157" s="72">
        <v>443286.14329199999</v>
      </c>
      <c r="N157" s="78">
        <v>106.49</v>
      </c>
      <c r="O157" s="72">
        <v>472.05538836300002</v>
      </c>
      <c r="P157" s="73">
        <f t="shared" si="5"/>
        <v>6.3322519781388092E-3</v>
      </c>
      <c r="Q157" s="73">
        <f>O157/'סכום נכסי הקרן'!$C$41</f>
        <v>2.3998329933635619E-4</v>
      </c>
      <c r="S157" s="72"/>
      <c r="U157" s="98">
        <f t="shared" si="6"/>
        <v>472.05538836300002</v>
      </c>
    </row>
    <row r="158" spans="1:21" ht="20.25">
      <c r="A158" s="69" t="s">
        <v>3116</v>
      </c>
      <c r="B158" s="70" t="s">
        <v>2712</v>
      </c>
      <c r="C158" s="54" t="s">
        <v>2792</v>
      </c>
      <c r="D158" s="116" t="s">
        <v>3180</v>
      </c>
      <c r="E158" s="54" t="s">
        <v>497</v>
      </c>
      <c r="F158" s="77">
        <v>44074</v>
      </c>
      <c r="G158" s="54" t="s">
        <v>131</v>
      </c>
      <c r="H158" s="72">
        <v>8.6000000000068333</v>
      </c>
      <c r="I158" s="70" t="s">
        <v>607</v>
      </c>
      <c r="J158" s="70" t="s">
        <v>133</v>
      </c>
      <c r="K158" s="71">
        <v>2.35E-2</v>
      </c>
      <c r="L158" s="71">
        <v>4.090000000003588E-2</v>
      </c>
      <c r="M158" s="72">
        <v>547690.90070999996</v>
      </c>
      <c r="N158" s="78">
        <v>96.18</v>
      </c>
      <c r="O158" s="72">
        <v>526.76910087900001</v>
      </c>
      <c r="P158" s="73">
        <f t="shared" si="5"/>
        <v>7.0661934241039136E-3</v>
      </c>
      <c r="Q158" s="73">
        <f>O158/'סכום נכסי הקרן'!$C$41</f>
        <v>2.6779863112202706E-4</v>
      </c>
      <c r="S158" s="72"/>
      <c r="U158" s="98">
        <f t="shared" si="6"/>
        <v>526.76910087900001</v>
      </c>
    </row>
    <row r="159" spans="1:21" ht="20.25">
      <c r="A159" s="69" t="s">
        <v>3116</v>
      </c>
      <c r="B159" s="70" t="s">
        <v>2712</v>
      </c>
      <c r="C159" s="54" t="s">
        <v>2793</v>
      </c>
      <c r="D159" s="116" t="s">
        <v>3180</v>
      </c>
      <c r="E159" s="54" t="s">
        <v>497</v>
      </c>
      <c r="F159" s="77">
        <v>44189</v>
      </c>
      <c r="G159" s="54" t="s">
        <v>131</v>
      </c>
      <c r="H159" s="72">
        <v>8.5000000000076508</v>
      </c>
      <c r="I159" s="70" t="s">
        <v>607</v>
      </c>
      <c r="J159" s="70" t="s">
        <v>133</v>
      </c>
      <c r="K159" s="71">
        <v>2.4700000000000003E-2</v>
      </c>
      <c r="L159" s="71">
        <v>4.3300000000044372E-2</v>
      </c>
      <c r="M159" s="72">
        <v>68519.134273000003</v>
      </c>
      <c r="N159" s="78">
        <v>95.37</v>
      </c>
      <c r="O159" s="72">
        <v>65.346703087000009</v>
      </c>
      <c r="P159" s="73">
        <f t="shared" si="5"/>
        <v>8.765746564666023E-4</v>
      </c>
      <c r="Q159" s="73">
        <f>O159/'סכום נכסי הקרן'!$C$41</f>
        <v>3.3220926599215762E-5</v>
      </c>
      <c r="S159" s="72"/>
      <c r="U159" s="98">
        <f t="shared" si="6"/>
        <v>65.346703087000009</v>
      </c>
    </row>
    <row r="160" spans="1:21" ht="20.25">
      <c r="A160" s="69" t="s">
        <v>3116</v>
      </c>
      <c r="B160" s="70" t="s">
        <v>2712</v>
      </c>
      <c r="C160" s="54" t="s">
        <v>2794</v>
      </c>
      <c r="D160" s="116" t="s">
        <v>3180</v>
      </c>
      <c r="E160" s="54" t="s">
        <v>497</v>
      </c>
      <c r="F160" s="77">
        <v>44322</v>
      </c>
      <c r="G160" s="54" t="s">
        <v>131</v>
      </c>
      <c r="H160" s="72">
        <v>8.410000000000883</v>
      </c>
      <c r="I160" s="70" t="s">
        <v>607</v>
      </c>
      <c r="J160" s="70" t="s">
        <v>133</v>
      </c>
      <c r="K160" s="71">
        <v>2.5600000000000001E-2</v>
      </c>
      <c r="L160" s="71">
        <v>4.5899999999991198E-2</v>
      </c>
      <c r="M160" s="72">
        <v>315421.05723499996</v>
      </c>
      <c r="N160" s="78">
        <v>93.5</v>
      </c>
      <c r="O160" s="72">
        <v>294.91868221399994</v>
      </c>
      <c r="P160" s="73">
        <f t="shared" si="5"/>
        <v>3.9561023025620609E-3</v>
      </c>
      <c r="Q160" s="73">
        <f>O160/'סכום נכסי הקרן'!$C$41</f>
        <v>1.4993062284297291E-4</v>
      </c>
      <c r="S160" s="72"/>
      <c r="U160" s="98">
        <f t="shared" si="6"/>
        <v>294.91868221399994</v>
      </c>
    </row>
    <row r="161" spans="1:21" ht="20.25">
      <c r="A161" s="69" t="s">
        <v>3116</v>
      </c>
      <c r="B161" s="70" t="s">
        <v>2712</v>
      </c>
      <c r="C161" s="54" t="s">
        <v>2795</v>
      </c>
      <c r="D161" s="116" t="s">
        <v>3180</v>
      </c>
      <c r="E161" s="54" t="s">
        <v>497</v>
      </c>
      <c r="F161" s="77">
        <v>44418</v>
      </c>
      <c r="G161" s="54" t="s">
        <v>131</v>
      </c>
      <c r="H161" s="72">
        <v>8.5300000000089753</v>
      </c>
      <c r="I161" s="70" t="s">
        <v>607</v>
      </c>
      <c r="J161" s="70" t="s">
        <v>133</v>
      </c>
      <c r="K161" s="71">
        <v>2.2700000000000001E-2</v>
      </c>
      <c r="L161" s="71">
        <v>4.4300000000034083E-2</v>
      </c>
      <c r="M161" s="72">
        <v>314340.31649100001</v>
      </c>
      <c r="N161" s="78">
        <v>91.47</v>
      </c>
      <c r="O161" s="72">
        <v>287.52708391399995</v>
      </c>
      <c r="P161" s="73">
        <f t="shared" si="5"/>
        <v>3.856949821496025E-3</v>
      </c>
      <c r="Q161" s="73">
        <f>O161/'סכום נכסי הקרן'!$C$41</f>
        <v>1.4617288552838697E-4</v>
      </c>
      <c r="S161" s="72"/>
      <c r="U161" s="98">
        <f t="shared" si="6"/>
        <v>287.52708391399995</v>
      </c>
    </row>
    <row r="162" spans="1:21" ht="20.25">
      <c r="A162" s="69" t="s">
        <v>3116</v>
      </c>
      <c r="B162" s="70" t="s">
        <v>2712</v>
      </c>
      <c r="C162" s="54" t="s">
        <v>2796</v>
      </c>
      <c r="D162" s="116" t="s">
        <v>3180</v>
      </c>
      <c r="E162" s="54" t="s">
        <v>497</v>
      </c>
      <c r="F162" s="77">
        <v>44530</v>
      </c>
      <c r="G162" s="54" t="s">
        <v>131</v>
      </c>
      <c r="H162" s="72">
        <v>8.5699999999836756</v>
      </c>
      <c r="I162" s="70" t="s">
        <v>607</v>
      </c>
      <c r="J162" s="70" t="s">
        <v>133</v>
      </c>
      <c r="K162" s="71">
        <v>1.7899999999999999E-2</v>
      </c>
      <c r="L162" s="71">
        <v>4.7099999999876081E-2</v>
      </c>
      <c r="M162" s="72">
        <v>259020.038772</v>
      </c>
      <c r="N162" s="78">
        <v>84.42</v>
      </c>
      <c r="O162" s="72">
        <v>218.66472310099996</v>
      </c>
      <c r="P162" s="73">
        <f t="shared" si="5"/>
        <v>2.9332153801001097E-3</v>
      </c>
      <c r="Q162" s="73">
        <f>O162/'סכום נכסי הקרן'!$C$41</f>
        <v>1.1116467048543874E-4</v>
      </c>
      <c r="S162" s="72"/>
      <c r="U162" s="98">
        <f t="shared" si="6"/>
        <v>218.66472310099996</v>
      </c>
    </row>
    <row r="163" spans="1:21" ht="20.25">
      <c r="A163" s="69" t="s">
        <v>3116</v>
      </c>
      <c r="B163" s="70" t="s">
        <v>2712</v>
      </c>
      <c r="C163" s="54" t="s">
        <v>2797</v>
      </c>
      <c r="D163" s="116" t="s">
        <v>3180</v>
      </c>
      <c r="E163" s="54" t="s">
        <v>497</v>
      </c>
      <c r="F163" s="77">
        <v>44612</v>
      </c>
      <c r="G163" s="54" t="s">
        <v>131</v>
      </c>
      <c r="H163" s="72">
        <v>8.409999999997579</v>
      </c>
      <c r="I163" s="70" t="s">
        <v>607</v>
      </c>
      <c r="J163" s="70" t="s">
        <v>133</v>
      </c>
      <c r="K163" s="71">
        <v>2.3599999999999999E-2</v>
      </c>
      <c r="L163" s="71">
        <v>4.780000000001116E-2</v>
      </c>
      <c r="M163" s="72">
        <v>303761.38265400002</v>
      </c>
      <c r="N163" s="78">
        <v>88.43</v>
      </c>
      <c r="O163" s="72">
        <v>268.61619816500001</v>
      </c>
      <c r="P163" s="73">
        <f t="shared" si="5"/>
        <v>3.6032751539793015E-3</v>
      </c>
      <c r="Q163" s="73">
        <f>O163/'סכום נכסי הקרן'!$C$41</f>
        <v>1.3655897820459632E-4</v>
      </c>
      <c r="S163" s="72"/>
      <c r="U163" s="98">
        <f t="shared" si="6"/>
        <v>268.61619816500001</v>
      </c>
    </row>
    <row r="164" spans="1:21" ht="20.25">
      <c r="A164" s="69" t="s">
        <v>3116</v>
      </c>
      <c r="B164" s="70" t="s">
        <v>2712</v>
      </c>
      <c r="C164" s="54" t="s">
        <v>2798</v>
      </c>
      <c r="D164" s="116" t="s">
        <v>3180</v>
      </c>
      <c r="E164" s="54" t="s">
        <v>497</v>
      </c>
      <c r="F164" s="77">
        <v>44662</v>
      </c>
      <c r="G164" s="54" t="s">
        <v>131</v>
      </c>
      <c r="H164" s="72">
        <v>8.4499999999856552</v>
      </c>
      <c r="I164" s="70" t="s">
        <v>607</v>
      </c>
      <c r="J164" s="70" t="s">
        <v>133</v>
      </c>
      <c r="K164" s="71">
        <v>2.4E-2</v>
      </c>
      <c r="L164" s="71">
        <v>4.5699999999962285E-2</v>
      </c>
      <c r="M164" s="72">
        <v>345960.41648799996</v>
      </c>
      <c r="N164" s="78">
        <v>89.67</v>
      </c>
      <c r="O164" s="72">
        <v>310.22272368099999</v>
      </c>
      <c r="P164" s="73">
        <f t="shared" si="5"/>
        <v>4.1613939891774632E-3</v>
      </c>
      <c r="Q164" s="73">
        <f>O164/'סכום נכסי הקרן'!$C$41</f>
        <v>1.5771088434399583E-4</v>
      </c>
      <c r="S164" s="72"/>
      <c r="U164" s="98">
        <f t="shared" si="6"/>
        <v>310.22272368099999</v>
      </c>
    </row>
    <row r="165" spans="1:21" ht="20.25">
      <c r="A165" s="69" t="s">
        <v>3116</v>
      </c>
      <c r="B165" s="70" t="s">
        <v>2712</v>
      </c>
      <c r="C165" s="54" t="s">
        <v>2799</v>
      </c>
      <c r="D165" s="116" t="s">
        <v>3180</v>
      </c>
      <c r="E165" s="54" t="s">
        <v>497</v>
      </c>
      <c r="F165" s="77">
        <v>45197</v>
      </c>
      <c r="G165" s="54" t="s">
        <v>131</v>
      </c>
      <c r="H165" s="72">
        <v>8.1999999988457528</v>
      </c>
      <c r="I165" s="70" t="s">
        <v>607</v>
      </c>
      <c r="J165" s="70" t="s">
        <v>133</v>
      </c>
      <c r="K165" s="71">
        <v>4.1200000000000001E-2</v>
      </c>
      <c r="L165" s="71">
        <v>4.1399999994898976E-2</v>
      </c>
      <c r="M165" s="72">
        <v>5345.2783439999994</v>
      </c>
      <c r="N165" s="78">
        <v>100.49</v>
      </c>
      <c r="O165" s="72">
        <v>5.3714702910000005</v>
      </c>
      <c r="P165" s="73">
        <f t="shared" si="5"/>
        <v>7.2054051736706321E-5</v>
      </c>
      <c r="Q165" s="73">
        <f>O165/'סכום נכסי הקרן'!$C$41</f>
        <v>2.7307455745640946E-6</v>
      </c>
      <c r="S165" s="72"/>
      <c r="U165" s="98">
        <f t="shared" si="6"/>
        <v>5.3714702910000005</v>
      </c>
    </row>
    <row r="166" spans="1:21" ht="20.25">
      <c r="A166" s="69" t="s">
        <v>3116</v>
      </c>
      <c r="B166" s="70" t="s">
        <v>2712</v>
      </c>
      <c r="C166" s="54" t="s">
        <v>2800</v>
      </c>
      <c r="D166" s="116" t="s">
        <v>3180</v>
      </c>
      <c r="E166" s="54" t="s">
        <v>497</v>
      </c>
      <c r="F166" s="77">
        <v>45197</v>
      </c>
      <c r="G166" s="54" t="s">
        <v>131</v>
      </c>
      <c r="H166" s="72">
        <v>8.2000000000134659</v>
      </c>
      <c r="I166" s="70" t="s">
        <v>607</v>
      </c>
      <c r="J166" s="70" t="s">
        <v>133</v>
      </c>
      <c r="K166" s="71">
        <v>4.1200000000000001E-2</v>
      </c>
      <c r="L166" s="71">
        <v>4.140000000004531E-2</v>
      </c>
      <c r="M166" s="72">
        <v>162585.54992599998</v>
      </c>
      <c r="N166" s="78">
        <v>100.49</v>
      </c>
      <c r="O166" s="72">
        <v>163.38221985899997</v>
      </c>
      <c r="P166" s="73">
        <f t="shared" si="5"/>
        <v>2.1916440536407893E-3</v>
      </c>
      <c r="Q166" s="73">
        <f>O166/'סכום נכסי הקרן'!$C$41</f>
        <v>8.3060177134361833E-5</v>
      </c>
      <c r="S166" s="72"/>
      <c r="U166" s="98">
        <f t="shared" si="6"/>
        <v>163.38221985899997</v>
      </c>
    </row>
    <row r="167" spans="1:21" ht="20.25">
      <c r="A167" s="69" t="s">
        <v>3117</v>
      </c>
      <c r="B167" s="70" t="s">
        <v>2694</v>
      </c>
      <c r="C167" s="54">
        <v>7490</v>
      </c>
      <c r="D167" s="116" t="s">
        <v>3180</v>
      </c>
      <c r="E167" s="54" t="s">
        <v>2790</v>
      </c>
      <c r="F167" s="77">
        <v>43899</v>
      </c>
      <c r="G167" s="54" t="s">
        <v>2693</v>
      </c>
      <c r="H167" s="72">
        <v>3.2799999999974103</v>
      </c>
      <c r="I167" s="70" t="s">
        <v>129</v>
      </c>
      <c r="J167" s="70" t="s">
        <v>133</v>
      </c>
      <c r="K167" s="71">
        <v>2.3889999999999998E-2</v>
      </c>
      <c r="L167" s="71">
        <v>4.7399999999981651E-2</v>
      </c>
      <c r="M167" s="72">
        <v>199757.610999</v>
      </c>
      <c r="N167" s="78">
        <v>92.77</v>
      </c>
      <c r="O167" s="72">
        <v>185.31512614099998</v>
      </c>
      <c r="P167" s="73">
        <f t="shared" si="5"/>
        <v>2.4858567511637513E-3</v>
      </c>
      <c r="Q167" s="73">
        <f>O167/'סכום נכסי הקרן'!$C$41</f>
        <v>9.4210417854719664E-5</v>
      </c>
      <c r="S167" s="72"/>
      <c r="U167" s="98">
        <f t="shared" si="6"/>
        <v>185.31512614099998</v>
      </c>
    </row>
    <row r="168" spans="1:21" ht="20.25">
      <c r="A168" s="69" t="s">
        <v>3117</v>
      </c>
      <c r="B168" s="70" t="s">
        <v>2694</v>
      </c>
      <c r="C168" s="54">
        <v>7491</v>
      </c>
      <c r="D168" s="116" t="s">
        <v>3180</v>
      </c>
      <c r="E168" s="54" t="s">
        <v>2790</v>
      </c>
      <c r="F168" s="77">
        <v>43899</v>
      </c>
      <c r="G168" s="54" t="s">
        <v>2693</v>
      </c>
      <c r="H168" s="72">
        <v>3.3900000000021828</v>
      </c>
      <c r="I168" s="70" t="s">
        <v>129</v>
      </c>
      <c r="J168" s="70" t="s">
        <v>133</v>
      </c>
      <c r="K168" s="71">
        <v>1.2969999999999999E-2</v>
      </c>
      <c r="L168" s="71">
        <v>2.12E-2</v>
      </c>
      <c r="M168" s="72">
        <v>423557.46197599999</v>
      </c>
      <c r="N168" s="78">
        <v>108.17</v>
      </c>
      <c r="O168" s="72">
        <v>458.16211140000001</v>
      </c>
      <c r="P168" s="73">
        <f t="shared" si="5"/>
        <v>6.1458845884202629E-3</v>
      </c>
      <c r="Q168" s="73">
        <f>O168/'סכום נכסי הקרן'!$C$41</f>
        <v>2.3292024163938389E-4</v>
      </c>
      <c r="S168" s="72"/>
      <c r="U168" s="98">
        <f t="shared" si="6"/>
        <v>458.16211140000001</v>
      </c>
    </row>
    <row r="169" spans="1:21" ht="20.25">
      <c r="A169" s="69" t="s">
        <v>3118</v>
      </c>
      <c r="B169" s="70" t="s">
        <v>2712</v>
      </c>
      <c r="C169" s="54" t="s">
        <v>2801</v>
      </c>
      <c r="D169" s="116" t="s">
        <v>3180</v>
      </c>
      <c r="E169" s="54" t="s">
        <v>497</v>
      </c>
      <c r="F169" s="77">
        <v>43924</v>
      </c>
      <c r="G169" s="54" t="s">
        <v>131</v>
      </c>
      <c r="H169" s="72">
        <v>7.7999999999745047</v>
      </c>
      <c r="I169" s="70" t="s">
        <v>607</v>
      </c>
      <c r="J169" s="70" t="s">
        <v>133</v>
      </c>
      <c r="K169" s="71">
        <v>2.7900000000000001E-2</v>
      </c>
      <c r="L169" s="71">
        <v>3.1899999999821529E-2</v>
      </c>
      <c r="M169" s="72">
        <v>72467.109828999994</v>
      </c>
      <c r="N169" s="78">
        <v>108.25</v>
      </c>
      <c r="O169" s="72">
        <v>78.445641660000007</v>
      </c>
      <c r="P169" s="73">
        <f t="shared" si="5"/>
        <v>1.0522866210689733E-3</v>
      </c>
      <c r="Q169" s="73">
        <f>O169/'סכום נכסי הקרן'!$C$41</f>
        <v>3.9880158913995526E-5</v>
      </c>
      <c r="S169" s="72"/>
      <c r="U169" s="98">
        <f t="shared" si="6"/>
        <v>78.445641660000007</v>
      </c>
    </row>
    <row r="170" spans="1:21" ht="20.25">
      <c r="A170" s="69" t="s">
        <v>3118</v>
      </c>
      <c r="B170" s="70" t="s">
        <v>2712</v>
      </c>
      <c r="C170" s="54" t="s">
        <v>2802</v>
      </c>
      <c r="D170" s="116" t="s">
        <v>3180</v>
      </c>
      <c r="E170" s="54" t="s">
        <v>497</v>
      </c>
      <c r="F170" s="77">
        <v>44015</v>
      </c>
      <c r="G170" s="54" t="s">
        <v>131</v>
      </c>
      <c r="H170" s="72">
        <v>7.5799999999317107</v>
      </c>
      <c r="I170" s="70" t="s">
        <v>607</v>
      </c>
      <c r="J170" s="70" t="s">
        <v>133</v>
      </c>
      <c r="K170" s="71">
        <v>2.75E-2</v>
      </c>
      <c r="L170" s="71">
        <v>4.1699999999558618E-2</v>
      </c>
      <c r="M170" s="72">
        <v>59740.498947</v>
      </c>
      <c r="N170" s="78">
        <v>100.5</v>
      </c>
      <c r="O170" s="72">
        <v>60.039199645000004</v>
      </c>
      <c r="P170" s="73">
        <f t="shared" si="5"/>
        <v>8.0537866972841274E-4</v>
      </c>
      <c r="Q170" s="73">
        <f>O170/'סכום נכסי הקרן'!$C$41</f>
        <v>3.0522700461670285E-5</v>
      </c>
      <c r="S170" s="72"/>
      <c r="U170" s="98">
        <f t="shared" si="6"/>
        <v>60.039199645000004</v>
      </c>
    </row>
    <row r="171" spans="1:21" ht="20.25">
      <c r="A171" s="69" t="s">
        <v>3118</v>
      </c>
      <c r="B171" s="70" t="s">
        <v>2712</v>
      </c>
      <c r="C171" s="54" t="s">
        <v>2803</v>
      </c>
      <c r="D171" s="116" t="s">
        <v>3180</v>
      </c>
      <c r="E171" s="54" t="s">
        <v>497</v>
      </c>
      <c r="F171" s="77">
        <v>44108</v>
      </c>
      <c r="G171" s="54" t="s">
        <v>131</v>
      </c>
      <c r="H171" s="72">
        <v>7.4899999999993634</v>
      </c>
      <c r="I171" s="70" t="s">
        <v>607</v>
      </c>
      <c r="J171" s="70" t="s">
        <v>133</v>
      </c>
      <c r="K171" s="71">
        <v>2.75E-2</v>
      </c>
      <c r="L171" s="71">
        <v>4.599999999995761E-2</v>
      </c>
      <c r="M171" s="72">
        <v>96899.373018999991</v>
      </c>
      <c r="N171" s="78">
        <v>97.38</v>
      </c>
      <c r="O171" s="72">
        <v>94.360607794000003</v>
      </c>
      <c r="P171" s="73">
        <f t="shared" si="5"/>
        <v>1.2657733818779357E-3</v>
      </c>
      <c r="Q171" s="73">
        <f>O171/'סכום נכסי הקרן'!$C$41</f>
        <v>4.7971002013802948E-5</v>
      </c>
      <c r="S171" s="72"/>
      <c r="U171" s="98">
        <f t="shared" si="6"/>
        <v>94.360607794000003</v>
      </c>
    </row>
    <row r="172" spans="1:21" ht="20.25">
      <c r="A172" s="69" t="s">
        <v>3118</v>
      </c>
      <c r="B172" s="70" t="s">
        <v>2712</v>
      </c>
      <c r="C172" s="54" t="s">
        <v>2804</v>
      </c>
      <c r="D172" s="116" t="s">
        <v>3180</v>
      </c>
      <c r="E172" s="54" t="s">
        <v>497</v>
      </c>
      <c r="F172" s="77">
        <v>44200</v>
      </c>
      <c r="G172" s="54" t="s">
        <v>131</v>
      </c>
      <c r="H172" s="72">
        <v>7.3599999998860799</v>
      </c>
      <c r="I172" s="70" t="s">
        <v>607</v>
      </c>
      <c r="J172" s="70" t="s">
        <v>133</v>
      </c>
      <c r="K172" s="71">
        <v>2.75E-2</v>
      </c>
      <c r="L172" s="71">
        <v>5.1599999999115846E-2</v>
      </c>
      <c r="M172" s="72">
        <v>50272.698641999996</v>
      </c>
      <c r="N172" s="78">
        <v>93.59</v>
      </c>
      <c r="O172" s="72">
        <v>47.05021800099999</v>
      </c>
      <c r="P172" s="73">
        <f t="shared" si="5"/>
        <v>6.3114169089748841E-4</v>
      </c>
      <c r="Q172" s="73">
        <f>O172/'סכום נכסי הקרן'!$C$41</f>
        <v>2.3919367999443454E-5</v>
      </c>
      <c r="S172" s="72"/>
      <c r="U172" s="98">
        <f t="shared" si="6"/>
        <v>47.05021800099999</v>
      </c>
    </row>
    <row r="173" spans="1:21" ht="20.25">
      <c r="A173" s="69" t="s">
        <v>3118</v>
      </c>
      <c r="B173" s="70" t="s">
        <v>2712</v>
      </c>
      <c r="C173" s="54" t="s">
        <v>2805</v>
      </c>
      <c r="D173" s="116" t="s">
        <v>3180</v>
      </c>
      <c r="E173" s="54" t="s">
        <v>497</v>
      </c>
      <c r="F173" s="77">
        <v>44290</v>
      </c>
      <c r="G173" s="54" t="s">
        <v>131</v>
      </c>
      <c r="H173" s="72">
        <v>7.2699999999631482</v>
      </c>
      <c r="I173" s="70" t="s">
        <v>607</v>
      </c>
      <c r="J173" s="70" t="s">
        <v>133</v>
      </c>
      <c r="K173" s="71">
        <v>2.75E-2</v>
      </c>
      <c r="L173" s="71">
        <v>5.5399999999717932E-2</v>
      </c>
      <c r="M173" s="72">
        <v>96561.173964000016</v>
      </c>
      <c r="N173" s="78">
        <v>91.05</v>
      </c>
      <c r="O173" s="72">
        <v>87.918948211999989</v>
      </c>
      <c r="P173" s="73">
        <f t="shared" si="5"/>
        <v>1.1793635820193445E-3</v>
      </c>
      <c r="Q173" s="73">
        <f>O173/'סכום נכסי הקרן'!$C$41</f>
        <v>4.4696194103970852E-5</v>
      </c>
      <c r="S173" s="72"/>
      <c r="U173" s="98">
        <f t="shared" si="6"/>
        <v>87.918948211999989</v>
      </c>
    </row>
    <row r="174" spans="1:21" ht="20.25">
      <c r="A174" s="69" t="s">
        <v>3118</v>
      </c>
      <c r="B174" s="70" t="s">
        <v>2712</v>
      </c>
      <c r="C174" s="54" t="s">
        <v>2806</v>
      </c>
      <c r="D174" s="116" t="s">
        <v>3180</v>
      </c>
      <c r="E174" s="54" t="s">
        <v>497</v>
      </c>
      <c r="F174" s="77">
        <v>44496</v>
      </c>
      <c r="G174" s="54" t="s">
        <v>131</v>
      </c>
      <c r="H174" s="72">
        <v>6.7099999999835989</v>
      </c>
      <c r="I174" s="70" t="s">
        <v>607</v>
      </c>
      <c r="J174" s="70" t="s">
        <v>133</v>
      </c>
      <c r="K174" s="71">
        <v>2.75E-2</v>
      </c>
      <c r="L174" s="71">
        <v>8.1599999999916142E-2</v>
      </c>
      <c r="M174" s="72">
        <v>108169.171147</v>
      </c>
      <c r="N174" s="78">
        <v>74.97</v>
      </c>
      <c r="O174" s="72">
        <v>81.094428123</v>
      </c>
      <c r="P174" s="73">
        <f t="shared" si="5"/>
        <v>1.0878180094049139E-3</v>
      </c>
      <c r="Q174" s="73">
        <f>O174/'סכום נכסי הקרן'!$C$41</f>
        <v>4.122674774720974E-5</v>
      </c>
      <c r="S174" s="72"/>
      <c r="U174" s="98">
        <f t="shared" si="6"/>
        <v>81.094428123</v>
      </c>
    </row>
    <row r="175" spans="1:21" ht="20.25">
      <c r="A175" s="69" t="s">
        <v>3118</v>
      </c>
      <c r="B175" s="70" t="s">
        <v>2712</v>
      </c>
      <c r="C175" s="54" t="s">
        <v>2807</v>
      </c>
      <c r="D175" s="116" t="s">
        <v>3180</v>
      </c>
      <c r="E175" s="54" t="s">
        <v>497</v>
      </c>
      <c r="F175" s="77">
        <v>44615</v>
      </c>
      <c r="G175" s="54" t="s">
        <v>131</v>
      </c>
      <c r="H175" s="72">
        <v>6.9499999999658195</v>
      </c>
      <c r="I175" s="70" t="s">
        <v>607</v>
      </c>
      <c r="J175" s="70" t="s">
        <v>133</v>
      </c>
      <c r="K175" s="71">
        <v>2.75E-2</v>
      </c>
      <c r="L175" s="71">
        <v>7.0199999999624008E-2</v>
      </c>
      <c r="M175" s="72">
        <v>131307.50236899999</v>
      </c>
      <c r="N175" s="78">
        <v>80.209999999999994</v>
      </c>
      <c r="O175" s="72">
        <v>105.32174844799999</v>
      </c>
      <c r="P175" s="73">
        <f t="shared" si="5"/>
        <v>1.412808467802165E-3</v>
      </c>
      <c r="Q175" s="73">
        <f>O175/'סכום נכסי הקרן'!$C$41</f>
        <v>5.3543421614305411E-5</v>
      </c>
      <c r="S175" s="72"/>
      <c r="U175" s="98">
        <f t="shared" si="6"/>
        <v>105.32174844799999</v>
      </c>
    </row>
    <row r="176" spans="1:21" ht="20.25">
      <c r="A176" s="69" t="s">
        <v>3118</v>
      </c>
      <c r="B176" s="70" t="s">
        <v>2712</v>
      </c>
      <c r="C176" s="54" t="s">
        <v>2808</v>
      </c>
      <c r="D176" s="116" t="s">
        <v>3180</v>
      </c>
      <c r="E176" s="54" t="s">
        <v>497</v>
      </c>
      <c r="F176" s="77">
        <v>44753</v>
      </c>
      <c r="G176" s="54" t="s">
        <v>131</v>
      </c>
      <c r="H176" s="72">
        <v>7.5699999999838399</v>
      </c>
      <c r="I176" s="70" t="s">
        <v>607</v>
      </c>
      <c r="J176" s="70" t="s">
        <v>133</v>
      </c>
      <c r="K176" s="71">
        <v>2.9100000000000001E-2</v>
      </c>
      <c r="L176" s="71">
        <v>4.0699999999944725E-2</v>
      </c>
      <c r="M176" s="72">
        <v>193834.88854800002</v>
      </c>
      <c r="N176" s="78">
        <v>97.05</v>
      </c>
      <c r="O176" s="72">
        <v>188.116752572</v>
      </c>
      <c r="P176" s="73">
        <f t="shared" si="5"/>
        <v>2.5234383675313281E-3</v>
      </c>
      <c r="Q176" s="73">
        <f>O176/'סכום נכסי הקרן'!$C$41</f>
        <v>9.5634707399959017E-5</v>
      </c>
      <c r="S176" s="72"/>
      <c r="U176" s="98">
        <f t="shared" si="6"/>
        <v>188.116752572</v>
      </c>
    </row>
    <row r="177" spans="1:21" ht="20.25">
      <c r="A177" s="69" t="s">
        <v>3118</v>
      </c>
      <c r="B177" s="70" t="s">
        <v>2712</v>
      </c>
      <c r="C177" s="54" t="s">
        <v>2809</v>
      </c>
      <c r="D177" s="116" t="s">
        <v>3180</v>
      </c>
      <c r="E177" s="54" t="s">
        <v>497</v>
      </c>
      <c r="F177" s="77">
        <v>44959</v>
      </c>
      <c r="G177" s="54" t="s">
        <v>131</v>
      </c>
      <c r="H177" s="72">
        <v>7.4499999999880204</v>
      </c>
      <c r="I177" s="70" t="s">
        <v>607</v>
      </c>
      <c r="J177" s="70" t="s">
        <v>133</v>
      </c>
      <c r="K177" s="71">
        <v>3.4599999999999999E-2</v>
      </c>
      <c r="L177" s="71">
        <v>4.219999999989546E-2</v>
      </c>
      <c r="M177" s="72">
        <v>93791.073019999996</v>
      </c>
      <c r="N177" s="78">
        <v>97.91</v>
      </c>
      <c r="O177" s="72">
        <v>91.830833918000025</v>
      </c>
      <c r="P177" s="73">
        <f t="shared" si="5"/>
        <v>1.2318384538473582E-3</v>
      </c>
      <c r="Q177" s="73">
        <f>O177/'סכום נכסי הקרן'!$C$41</f>
        <v>4.6684916744354551E-5</v>
      </c>
      <c r="S177" s="72"/>
      <c r="U177" s="98">
        <f t="shared" si="6"/>
        <v>91.830833918000025</v>
      </c>
    </row>
    <row r="178" spans="1:21" ht="20.25">
      <c r="A178" s="69" t="s">
        <v>3118</v>
      </c>
      <c r="B178" s="70" t="s">
        <v>2712</v>
      </c>
      <c r="C178" s="54" t="s">
        <v>2810</v>
      </c>
      <c r="D178" s="116" t="s">
        <v>3180</v>
      </c>
      <c r="E178" s="54" t="s">
        <v>497</v>
      </c>
      <c r="F178" s="77">
        <v>45153</v>
      </c>
      <c r="G178" s="54" t="s">
        <v>131</v>
      </c>
      <c r="H178" s="72">
        <v>7.3300000000253629</v>
      </c>
      <c r="I178" s="70" t="s">
        <v>607</v>
      </c>
      <c r="J178" s="70" t="s">
        <v>133</v>
      </c>
      <c r="K178" s="71">
        <v>3.9705999999999998E-2</v>
      </c>
      <c r="L178" s="71">
        <v>4.3800000000167823E-2</v>
      </c>
      <c r="M178" s="72">
        <v>106565.75252000001</v>
      </c>
      <c r="N178" s="78">
        <v>98.41</v>
      </c>
      <c r="O178" s="72">
        <v>104.87135339800001</v>
      </c>
      <c r="P178" s="73">
        <f t="shared" si="5"/>
        <v>1.4067667722371666E-3</v>
      </c>
      <c r="Q178" s="73">
        <f>O178/'סכום נכסי הקרן'!$C$41</f>
        <v>5.3314449987737215E-5</v>
      </c>
      <c r="S178" s="72"/>
      <c r="U178" s="98">
        <f t="shared" si="6"/>
        <v>104.87135339800001</v>
      </c>
    </row>
    <row r="179" spans="1:21" ht="20.25">
      <c r="A179" s="69" t="s">
        <v>3118</v>
      </c>
      <c r="B179" s="70" t="s">
        <v>2712</v>
      </c>
      <c r="C179" s="54" t="s">
        <v>2811</v>
      </c>
      <c r="D179" s="116" t="s">
        <v>3180</v>
      </c>
      <c r="E179" s="54" t="s">
        <v>497</v>
      </c>
      <c r="F179" s="77">
        <v>43011</v>
      </c>
      <c r="G179" s="54" t="s">
        <v>131</v>
      </c>
      <c r="H179" s="72">
        <v>7.5700000000256686</v>
      </c>
      <c r="I179" s="70" t="s">
        <v>607</v>
      </c>
      <c r="J179" s="70" t="s">
        <v>133</v>
      </c>
      <c r="K179" s="71">
        <v>3.5499999999999997E-2</v>
      </c>
      <c r="L179" s="71">
        <v>3.6200000000077608E-2</v>
      </c>
      <c r="M179" s="72">
        <v>59648.593472</v>
      </c>
      <c r="N179" s="78">
        <v>112.34</v>
      </c>
      <c r="O179" s="72">
        <v>67.009230004000003</v>
      </c>
      <c r="P179" s="73">
        <f t="shared" si="5"/>
        <v>8.9887614823728145E-4</v>
      </c>
      <c r="Q179" s="73">
        <f>O179/'סכום נכסי הקרן'!$C$41</f>
        <v>3.4066121261987738E-5</v>
      </c>
      <c r="S179" s="72"/>
      <c r="U179" s="98">
        <f t="shared" si="6"/>
        <v>67.009230004000003</v>
      </c>
    </row>
    <row r="180" spans="1:21" ht="20.25">
      <c r="A180" s="69" t="s">
        <v>3118</v>
      </c>
      <c r="B180" s="70" t="s">
        <v>2712</v>
      </c>
      <c r="C180" s="54" t="s">
        <v>2812</v>
      </c>
      <c r="D180" s="116" t="s">
        <v>3180</v>
      </c>
      <c r="E180" s="54" t="s">
        <v>497</v>
      </c>
      <c r="F180" s="77">
        <v>43104</v>
      </c>
      <c r="G180" s="54" t="s">
        <v>131</v>
      </c>
      <c r="H180" s="72">
        <v>7.4099999999817801</v>
      </c>
      <c r="I180" s="70" t="s">
        <v>607</v>
      </c>
      <c r="J180" s="70" t="s">
        <v>133</v>
      </c>
      <c r="K180" s="71">
        <v>3.4700000000000002E-2</v>
      </c>
      <c r="L180" s="71">
        <v>4.3799999999846385E-2</v>
      </c>
      <c r="M180" s="72">
        <v>105989.075579</v>
      </c>
      <c r="N180" s="78">
        <v>105.64</v>
      </c>
      <c r="O180" s="72">
        <v>111.966858844</v>
      </c>
      <c r="P180" s="73">
        <f t="shared" si="5"/>
        <v>1.5019474004090828E-3</v>
      </c>
      <c r="Q180" s="73">
        <f>O180/'סכום נכסי הקרן'!$C$41</f>
        <v>5.6921659754572337E-5</v>
      </c>
      <c r="S180" s="72"/>
      <c r="U180" s="98">
        <f t="shared" si="6"/>
        <v>111.966858844</v>
      </c>
    </row>
    <row r="181" spans="1:21" ht="20.25">
      <c r="A181" s="69" t="s">
        <v>3118</v>
      </c>
      <c r="B181" s="70" t="s">
        <v>2712</v>
      </c>
      <c r="C181" s="54" t="s">
        <v>2813</v>
      </c>
      <c r="D181" s="116" t="s">
        <v>3180</v>
      </c>
      <c r="E181" s="54" t="s">
        <v>497</v>
      </c>
      <c r="F181" s="77">
        <v>43194</v>
      </c>
      <c r="G181" s="54" t="s">
        <v>131</v>
      </c>
      <c r="H181" s="72">
        <v>7.5800000000771295</v>
      </c>
      <c r="I181" s="70" t="s">
        <v>607</v>
      </c>
      <c r="J181" s="70" t="s">
        <v>133</v>
      </c>
      <c r="K181" s="71">
        <v>3.44E-2</v>
      </c>
      <c r="L181" s="71">
        <v>3.6900000000359326E-2</v>
      </c>
      <c r="M181" s="72">
        <v>68383.88334</v>
      </c>
      <c r="N181" s="78">
        <v>111.1</v>
      </c>
      <c r="O181" s="72">
        <v>75.974497383000013</v>
      </c>
      <c r="P181" s="73">
        <f t="shared" si="5"/>
        <v>1.0191381630234807E-3</v>
      </c>
      <c r="Q181" s="73">
        <f>O181/'סכום נכסי הקרן'!$C$41</f>
        <v>3.8623879732886839E-5</v>
      </c>
      <c r="S181" s="72"/>
      <c r="U181" s="98">
        <f t="shared" si="6"/>
        <v>75.974497383000013</v>
      </c>
    </row>
    <row r="182" spans="1:21" ht="20.25">
      <c r="A182" s="69" t="s">
        <v>3118</v>
      </c>
      <c r="B182" s="70" t="s">
        <v>2712</v>
      </c>
      <c r="C182" s="54" t="s">
        <v>2814</v>
      </c>
      <c r="D182" s="116" t="s">
        <v>3180</v>
      </c>
      <c r="E182" s="54" t="s">
        <v>497</v>
      </c>
      <c r="F182" s="77">
        <v>43285</v>
      </c>
      <c r="G182" s="54" t="s">
        <v>131</v>
      </c>
      <c r="H182" s="72">
        <v>7.5299999999590286</v>
      </c>
      <c r="I182" s="70" t="s">
        <v>607</v>
      </c>
      <c r="J182" s="70" t="s">
        <v>133</v>
      </c>
      <c r="K182" s="71">
        <v>3.6600000000000001E-2</v>
      </c>
      <c r="L182" s="71">
        <v>3.6999999999774012E-2</v>
      </c>
      <c r="M182" s="72">
        <v>91228.734422999987</v>
      </c>
      <c r="N182" s="78">
        <v>111.56</v>
      </c>
      <c r="O182" s="72">
        <v>101.77477958899998</v>
      </c>
      <c r="P182" s="73">
        <f t="shared" si="5"/>
        <v>1.3652286686356143E-3</v>
      </c>
      <c r="Q182" s="73">
        <f>O182/'סכום נכסי הקרן'!$C$41</f>
        <v>5.1740215231304502E-5</v>
      </c>
      <c r="S182" s="72"/>
      <c r="U182" s="98">
        <f t="shared" si="6"/>
        <v>101.77477958899998</v>
      </c>
    </row>
    <row r="183" spans="1:21" ht="20.25">
      <c r="A183" s="69" t="s">
        <v>3118</v>
      </c>
      <c r="B183" s="70" t="s">
        <v>2712</v>
      </c>
      <c r="C183" s="54" t="s">
        <v>2815</v>
      </c>
      <c r="D183" s="116" t="s">
        <v>3180</v>
      </c>
      <c r="E183" s="54" t="s">
        <v>497</v>
      </c>
      <c r="F183" s="77">
        <v>43377</v>
      </c>
      <c r="G183" s="54" t="s">
        <v>131</v>
      </c>
      <c r="H183" s="72">
        <v>7.5000000000075024</v>
      </c>
      <c r="I183" s="70" t="s">
        <v>607</v>
      </c>
      <c r="J183" s="70" t="s">
        <v>133</v>
      </c>
      <c r="K183" s="71">
        <v>3.6200000000000003E-2</v>
      </c>
      <c r="L183" s="71">
        <v>3.8700000000095554E-2</v>
      </c>
      <c r="M183" s="72">
        <v>182395.72221500002</v>
      </c>
      <c r="N183" s="78">
        <v>109.59</v>
      </c>
      <c r="O183" s="72">
        <v>199.887483707</v>
      </c>
      <c r="P183" s="73">
        <f t="shared" si="5"/>
        <v>2.6813334733836692E-3</v>
      </c>
      <c r="Q183" s="73">
        <f>O183/'סכום נכסי הקרן'!$C$41</f>
        <v>1.0161870623360072E-4</v>
      </c>
      <c r="S183" s="72"/>
      <c r="U183" s="98">
        <f t="shared" si="6"/>
        <v>199.887483707</v>
      </c>
    </row>
    <row r="184" spans="1:21" ht="20.25">
      <c r="A184" s="69" t="s">
        <v>3118</v>
      </c>
      <c r="B184" s="70" t="s">
        <v>2712</v>
      </c>
      <c r="C184" s="54" t="s">
        <v>2816</v>
      </c>
      <c r="D184" s="116" t="s">
        <v>3180</v>
      </c>
      <c r="E184" s="54" t="s">
        <v>497</v>
      </c>
      <c r="F184" s="77">
        <v>43469</v>
      </c>
      <c r="G184" s="54" t="s">
        <v>131</v>
      </c>
      <c r="H184" s="72">
        <v>7.5799999999684777</v>
      </c>
      <c r="I184" s="70" t="s">
        <v>607</v>
      </c>
      <c r="J184" s="70" t="s">
        <v>133</v>
      </c>
      <c r="K184" s="71">
        <v>3.8199999999999998E-2</v>
      </c>
      <c r="L184" s="71">
        <v>3.3799999999832971E-2</v>
      </c>
      <c r="M184" s="72">
        <v>128845.49789899999</v>
      </c>
      <c r="N184" s="78">
        <v>115.23</v>
      </c>
      <c r="O184" s="72">
        <v>148.468669146</v>
      </c>
      <c r="P184" s="73">
        <f t="shared" si="5"/>
        <v>1.9915904935470146E-3</v>
      </c>
      <c r="Q184" s="73">
        <f>O184/'סכום נכסי הקרן'!$C$41</f>
        <v>7.5478433141697935E-5</v>
      </c>
      <c r="S184" s="72"/>
      <c r="U184" s="98">
        <f t="shared" si="6"/>
        <v>148.468669146</v>
      </c>
    </row>
    <row r="185" spans="1:21" ht="20.25">
      <c r="A185" s="69" t="s">
        <v>3118</v>
      </c>
      <c r="B185" s="70" t="s">
        <v>2712</v>
      </c>
      <c r="C185" s="54" t="s">
        <v>2817</v>
      </c>
      <c r="D185" s="116" t="s">
        <v>3180</v>
      </c>
      <c r="E185" s="54" t="s">
        <v>497</v>
      </c>
      <c r="F185" s="77">
        <v>43559</v>
      </c>
      <c r="G185" s="54" t="s">
        <v>131</v>
      </c>
      <c r="H185" s="72">
        <v>7.5900000000098355</v>
      </c>
      <c r="I185" s="70" t="s">
        <v>607</v>
      </c>
      <c r="J185" s="70" t="s">
        <v>133</v>
      </c>
      <c r="K185" s="71">
        <v>3.3700000000000001E-2</v>
      </c>
      <c r="L185" s="71">
        <v>3.6300000000032778E-2</v>
      </c>
      <c r="M185" s="72">
        <v>305945.41928200005</v>
      </c>
      <c r="N185" s="78">
        <v>109.67</v>
      </c>
      <c r="O185" s="72">
        <v>335.53032893</v>
      </c>
      <c r="P185" s="73">
        <f t="shared" si="5"/>
        <v>4.500875620677673E-3</v>
      </c>
      <c r="Q185" s="73">
        <f>O185/'סכום נכסי הקרן'!$C$41</f>
        <v>1.705767529595804E-4</v>
      </c>
      <c r="S185" s="72"/>
      <c r="U185" s="98">
        <f t="shared" si="6"/>
        <v>335.53032893</v>
      </c>
    </row>
    <row r="186" spans="1:21" ht="20.25">
      <c r="A186" s="69" t="s">
        <v>3118</v>
      </c>
      <c r="B186" s="70" t="s">
        <v>2712</v>
      </c>
      <c r="C186" s="54" t="s">
        <v>2818</v>
      </c>
      <c r="D186" s="116" t="s">
        <v>3180</v>
      </c>
      <c r="E186" s="54" t="s">
        <v>497</v>
      </c>
      <c r="F186" s="77">
        <v>43742</v>
      </c>
      <c r="G186" s="54" t="s">
        <v>131</v>
      </c>
      <c r="H186" s="72">
        <v>7.4700000000034077</v>
      </c>
      <c r="I186" s="70" t="s">
        <v>607</v>
      </c>
      <c r="J186" s="70" t="s">
        <v>133</v>
      </c>
      <c r="K186" s="71">
        <v>2.75E-2</v>
      </c>
      <c r="L186" s="71">
        <v>4.6400000000001149E-2</v>
      </c>
      <c r="M186" s="72">
        <v>356185.53421299992</v>
      </c>
      <c r="N186" s="78">
        <v>96.34</v>
      </c>
      <c r="O186" s="72">
        <v>343.14915528900008</v>
      </c>
      <c r="P186" s="73">
        <f t="shared" si="5"/>
        <v>4.6030761875437282E-3</v>
      </c>
      <c r="Q186" s="73">
        <f>O186/'סכום נכסי הקרן'!$C$41</f>
        <v>1.7445000836938338E-4</v>
      </c>
      <c r="S186" s="72"/>
      <c r="U186" s="98">
        <f t="shared" si="6"/>
        <v>343.14915528900008</v>
      </c>
    </row>
    <row r="187" spans="1:21" ht="20.25">
      <c r="A187" s="69" t="s">
        <v>3118</v>
      </c>
      <c r="B187" s="70" t="s">
        <v>2712</v>
      </c>
      <c r="C187" s="54" t="s">
        <v>2819</v>
      </c>
      <c r="D187" s="116" t="s">
        <v>3180</v>
      </c>
      <c r="E187" s="54" t="s">
        <v>497</v>
      </c>
      <c r="F187" s="77">
        <v>42935</v>
      </c>
      <c r="G187" s="54" t="s">
        <v>131</v>
      </c>
      <c r="H187" s="72">
        <v>7.5400000000095231</v>
      </c>
      <c r="I187" s="70" t="s">
        <v>607</v>
      </c>
      <c r="J187" s="70" t="s">
        <v>133</v>
      </c>
      <c r="K187" s="71">
        <v>3.73E-2</v>
      </c>
      <c r="L187" s="71">
        <v>3.6000000000018802E-2</v>
      </c>
      <c r="M187" s="72">
        <v>279395.78070200002</v>
      </c>
      <c r="N187" s="78">
        <v>114.27</v>
      </c>
      <c r="O187" s="72">
        <v>319.26557457399997</v>
      </c>
      <c r="P187" s="73">
        <f t="shared" si="5"/>
        <v>4.2826967258198434E-3</v>
      </c>
      <c r="Q187" s="73">
        <f>O187/'סכום נכסי הקרן'!$C$41</f>
        <v>1.6230808468574909E-4</v>
      </c>
      <c r="S187" s="72"/>
      <c r="U187" s="98">
        <f t="shared" si="6"/>
        <v>319.26557457399997</v>
      </c>
    </row>
    <row r="188" spans="1:21" ht="20.25">
      <c r="A188" s="69" t="s">
        <v>3118</v>
      </c>
      <c r="B188" s="70" t="s">
        <v>2712</v>
      </c>
      <c r="C188" s="54" t="s">
        <v>2820</v>
      </c>
      <c r="D188" s="116" t="s">
        <v>3180</v>
      </c>
      <c r="E188" s="54" t="s">
        <v>497</v>
      </c>
      <c r="F188" s="77">
        <v>45284</v>
      </c>
      <c r="G188" s="54" t="s">
        <v>131</v>
      </c>
      <c r="H188" s="72">
        <v>7.1999999999737216</v>
      </c>
      <c r="I188" s="70" t="s">
        <v>607</v>
      </c>
      <c r="J188" s="70" t="s">
        <v>133</v>
      </c>
      <c r="K188" s="71">
        <v>4.4500000000000005E-2</v>
      </c>
      <c r="L188" s="71">
        <v>4.6899999999776662E-2</v>
      </c>
      <c r="M188" s="72">
        <v>76929.031698999999</v>
      </c>
      <c r="N188" s="78">
        <v>98.94</v>
      </c>
      <c r="O188" s="72">
        <v>76.113587230000007</v>
      </c>
      <c r="P188" s="73">
        <f t="shared" si="5"/>
        <v>1.0210039439901147E-3</v>
      </c>
      <c r="Q188" s="73">
        <f>O188/'סכום נכסי הקרן'!$C$41</f>
        <v>3.8694590164777046E-5</v>
      </c>
      <c r="S188" s="72"/>
      <c r="U188" s="98">
        <f t="shared" si="6"/>
        <v>76.113587230000007</v>
      </c>
    </row>
    <row r="189" spans="1:21" ht="20.25">
      <c r="A189" s="69" t="s">
        <v>3099</v>
      </c>
      <c r="B189" s="70" t="s">
        <v>2712</v>
      </c>
      <c r="C189" s="54" t="s">
        <v>2821</v>
      </c>
      <c r="D189" s="116" t="s">
        <v>3180</v>
      </c>
      <c r="E189" s="54" t="s">
        <v>2790</v>
      </c>
      <c r="F189" s="77">
        <v>40742</v>
      </c>
      <c r="G189" s="54" t="s">
        <v>2693</v>
      </c>
      <c r="H189" s="72">
        <v>4.9400000000003246</v>
      </c>
      <c r="I189" s="70" t="s">
        <v>287</v>
      </c>
      <c r="J189" s="70" t="s">
        <v>133</v>
      </c>
      <c r="K189" s="71">
        <v>0.06</v>
      </c>
      <c r="L189" s="71">
        <v>1.9099999999998105E-2</v>
      </c>
      <c r="M189" s="72">
        <v>1040716.250493</v>
      </c>
      <c r="N189" s="78">
        <v>141.91999999999999</v>
      </c>
      <c r="O189" s="72">
        <v>1476.9844782080002</v>
      </c>
      <c r="P189" s="73">
        <f t="shared" si="5"/>
        <v>1.9812585798980348E-2</v>
      </c>
      <c r="Q189" s="73">
        <f>O189/'סכום נכסי הקרן'!$C$41</f>
        <v>7.5086868381719863E-4</v>
      </c>
      <c r="S189" s="72"/>
      <c r="U189" s="98">
        <f t="shared" si="6"/>
        <v>1476.9844782080002</v>
      </c>
    </row>
    <row r="190" spans="1:21" ht="20.25">
      <c r="A190" s="69" t="s">
        <v>3099</v>
      </c>
      <c r="B190" s="70" t="s">
        <v>2712</v>
      </c>
      <c r="C190" s="54" t="s">
        <v>2822</v>
      </c>
      <c r="D190" s="116" t="s">
        <v>3180</v>
      </c>
      <c r="E190" s="54" t="s">
        <v>2790</v>
      </c>
      <c r="F190" s="77">
        <v>42201</v>
      </c>
      <c r="G190" s="54" t="s">
        <v>2693</v>
      </c>
      <c r="H190" s="72">
        <v>4.5700000000124534</v>
      </c>
      <c r="I190" s="70" t="s">
        <v>287</v>
      </c>
      <c r="J190" s="70" t="s">
        <v>133</v>
      </c>
      <c r="K190" s="71">
        <v>4.2030000000000005E-2</v>
      </c>
      <c r="L190" s="71">
        <v>3.0100000000059364E-2</v>
      </c>
      <c r="M190" s="72">
        <v>72231.331909</v>
      </c>
      <c r="N190" s="78">
        <v>118.95</v>
      </c>
      <c r="O190" s="72">
        <v>85.91916274899998</v>
      </c>
      <c r="P190" s="73">
        <f t="shared" si="5"/>
        <v>1.1525380319544495E-3</v>
      </c>
      <c r="Q190" s="73">
        <f>O190/'סכום נכסי הקרן'!$C$41</f>
        <v>4.3679544098047006E-5</v>
      </c>
      <c r="S190" s="72"/>
      <c r="U190" s="98">
        <f t="shared" si="6"/>
        <v>85.91916274899998</v>
      </c>
    </row>
    <row r="191" spans="1:21" ht="20.25">
      <c r="A191" s="69" t="s">
        <v>3119</v>
      </c>
      <c r="B191" s="70" t="s">
        <v>2712</v>
      </c>
      <c r="C191" s="54" t="s">
        <v>2823</v>
      </c>
      <c r="D191" s="116" t="s">
        <v>3180</v>
      </c>
      <c r="E191" s="54" t="s">
        <v>2790</v>
      </c>
      <c r="F191" s="77">
        <v>42521</v>
      </c>
      <c r="G191" s="54" t="s">
        <v>2693</v>
      </c>
      <c r="H191" s="72">
        <v>1.2100000000108637</v>
      </c>
      <c r="I191" s="70" t="s">
        <v>129</v>
      </c>
      <c r="J191" s="70" t="s">
        <v>133</v>
      </c>
      <c r="K191" s="71">
        <v>2.3E-2</v>
      </c>
      <c r="L191" s="71">
        <v>3.2500000000208917E-2</v>
      </c>
      <c r="M191" s="72">
        <v>53381.317014</v>
      </c>
      <c r="N191" s="78">
        <v>112.08</v>
      </c>
      <c r="O191" s="72">
        <v>59.829782035000008</v>
      </c>
      <c r="P191" s="73">
        <f t="shared" si="5"/>
        <v>8.025694971019161E-4</v>
      </c>
      <c r="Q191" s="73">
        <f>O191/'סכום נכסי הקרן'!$C$41</f>
        <v>3.0416236834253142E-5</v>
      </c>
      <c r="S191" s="72"/>
      <c r="U191" s="98">
        <f t="shared" si="6"/>
        <v>59.829782035000008</v>
      </c>
    </row>
    <row r="192" spans="1:21" ht="20.25">
      <c r="A192" s="69" t="s">
        <v>3120</v>
      </c>
      <c r="B192" s="70" t="s">
        <v>2712</v>
      </c>
      <c r="C192" s="54" t="s">
        <v>2824</v>
      </c>
      <c r="D192" s="116" t="s">
        <v>3180</v>
      </c>
      <c r="E192" s="54" t="s">
        <v>497</v>
      </c>
      <c r="F192" s="77">
        <v>44592</v>
      </c>
      <c r="G192" s="54" t="s">
        <v>131</v>
      </c>
      <c r="H192" s="72">
        <v>11.079999999982009</v>
      </c>
      <c r="I192" s="70" t="s">
        <v>607</v>
      </c>
      <c r="J192" s="70" t="s">
        <v>133</v>
      </c>
      <c r="K192" s="71">
        <v>2.7473999999999998E-2</v>
      </c>
      <c r="L192" s="71">
        <v>4.2499999999902227E-2</v>
      </c>
      <c r="M192" s="72">
        <v>119378.31161100003</v>
      </c>
      <c r="N192" s="78">
        <v>85.68</v>
      </c>
      <c r="O192" s="72">
        <v>102.28333754800001</v>
      </c>
      <c r="P192" s="73">
        <f t="shared" si="5"/>
        <v>1.3720505739061879E-3</v>
      </c>
      <c r="Q192" s="73">
        <f>O192/'סכום נכסי הקרן'!$C$41</f>
        <v>5.1998755690566756E-5</v>
      </c>
      <c r="S192" s="72"/>
      <c r="U192" s="98">
        <f t="shared" si="6"/>
        <v>102.28333754800001</v>
      </c>
    </row>
    <row r="193" spans="1:21" ht="20.25">
      <c r="A193" s="69" t="s">
        <v>3120</v>
      </c>
      <c r="B193" s="70" t="s">
        <v>2712</v>
      </c>
      <c r="C193" s="54" t="s">
        <v>2825</v>
      </c>
      <c r="D193" s="116" t="s">
        <v>3180</v>
      </c>
      <c r="E193" s="54" t="s">
        <v>497</v>
      </c>
      <c r="F193" s="77">
        <v>44837</v>
      </c>
      <c r="G193" s="54" t="s">
        <v>131</v>
      </c>
      <c r="H193" s="72">
        <v>10.899999999999038</v>
      </c>
      <c r="I193" s="70" t="s">
        <v>607</v>
      </c>
      <c r="J193" s="70" t="s">
        <v>133</v>
      </c>
      <c r="K193" s="71">
        <v>3.9636999999999999E-2</v>
      </c>
      <c r="L193" s="71">
        <v>3.9000000000086653E-2</v>
      </c>
      <c r="M193" s="72">
        <v>105477.890999</v>
      </c>
      <c r="N193" s="78">
        <v>98.47</v>
      </c>
      <c r="O193" s="72">
        <v>103.86407904900001</v>
      </c>
      <c r="P193" s="73">
        <f t="shared" si="5"/>
        <v>1.39325497860824E-3</v>
      </c>
      <c r="Q193" s="73">
        <f>O193/'סכום נכסי הקרן'!$C$41</f>
        <v>5.2802372321495182E-5</v>
      </c>
      <c r="S193" s="72"/>
      <c r="U193" s="98">
        <f t="shared" si="6"/>
        <v>103.86407904900001</v>
      </c>
    </row>
    <row r="194" spans="1:21" ht="20.25">
      <c r="A194" s="69" t="s">
        <v>3120</v>
      </c>
      <c r="B194" s="70" t="s">
        <v>2712</v>
      </c>
      <c r="C194" s="54" t="s">
        <v>2826</v>
      </c>
      <c r="D194" s="116" t="s">
        <v>3180</v>
      </c>
      <c r="E194" s="54" t="s">
        <v>497</v>
      </c>
      <c r="F194" s="77">
        <v>45076</v>
      </c>
      <c r="G194" s="54" t="s">
        <v>131</v>
      </c>
      <c r="H194" s="72">
        <v>10.729999999968891</v>
      </c>
      <c r="I194" s="70" t="s">
        <v>607</v>
      </c>
      <c r="J194" s="70" t="s">
        <v>133</v>
      </c>
      <c r="K194" s="71">
        <v>4.4936999999999998E-2</v>
      </c>
      <c r="L194" s="71">
        <v>4.1699999999900504E-2</v>
      </c>
      <c r="M194" s="72">
        <v>128679.06657200001</v>
      </c>
      <c r="N194" s="78">
        <v>98.42</v>
      </c>
      <c r="O194" s="72">
        <v>126.645937678</v>
      </c>
      <c r="P194" s="73">
        <f t="shared" si="5"/>
        <v>1.6988557045515074E-3</v>
      </c>
      <c r="Q194" s="73">
        <f>O194/'סכום נכסי הקרן'!$C$41</f>
        <v>6.4384203042168255E-5</v>
      </c>
      <c r="S194" s="72"/>
      <c r="U194" s="98">
        <f t="shared" si="6"/>
        <v>126.645937678</v>
      </c>
    </row>
    <row r="195" spans="1:21" ht="20.25">
      <c r="A195" s="69" t="s">
        <v>3120</v>
      </c>
      <c r="B195" s="70" t="s">
        <v>2712</v>
      </c>
      <c r="C195" s="54" t="s">
        <v>2827</v>
      </c>
      <c r="D195" s="116" t="s">
        <v>3180</v>
      </c>
      <c r="E195" s="54" t="s">
        <v>497</v>
      </c>
      <c r="F195" s="77">
        <v>45291</v>
      </c>
      <c r="G195" s="54" t="s">
        <v>131</v>
      </c>
      <c r="H195" s="72">
        <v>10.649999999992893</v>
      </c>
      <c r="I195" s="70" t="s">
        <v>607</v>
      </c>
      <c r="J195" s="70" t="s">
        <v>133</v>
      </c>
      <c r="K195" s="71">
        <v>4.7819E-2</v>
      </c>
      <c r="L195" s="71">
        <v>4.2399999999854714E-2</v>
      </c>
      <c r="M195" s="72">
        <v>63482.861426999996</v>
      </c>
      <c r="N195" s="78">
        <v>99.75</v>
      </c>
      <c r="O195" s="72">
        <v>63.324656433000001</v>
      </c>
      <c r="P195" s="73">
        <f t="shared" si="5"/>
        <v>8.4945049002273904E-4</v>
      </c>
      <c r="Q195" s="73">
        <f>O195/'סכום נכסי הקרן'!$C$41</f>
        <v>3.219295945933893E-5</v>
      </c>
      <c r="S195" s="72"/>
      <c r="U195" s="98">
        <f t="shared" si="6"/>
        <v>63.324656433000001</v>
      </c>
    </row>
    <row r="196" spans="1:21" ht="20.25">
      <c r="A196" s="69" t="s">
        <v>3121</v>
      </c>
      <c r="B196" s="70" t="s">
        <v>2694</v>
      </c>
      <c r="C196" s="54" t="s">
        <v>2828</v>
      </c>
      <c r="D196" s="116" t="s">
        <v>3180</v>
      </c>
      <c r="E196" s="54" t="s">
        <v>497</v>
      </c>
      <c r="F196" s="77">
        <v>42432</v>
      </c>
      <c r="G196" s="54" t="s">
        <v>131</v>
      </c>
      <c r="H196" s="72">
        <v>4.3699999999955299</v>
      </c>
      <c r="I196" s="70" t="s">
        <v>607</v>
      </c>
      <c r="J196" s="70" t="s">
        <v>133</v>
      </c>
      <c r="K196" s="71">
        <v>2.5399999999999999E-2</v>
      </c>
      <c r="L196" s="71">
        <v>2.1199999999998047E-2</v>
      </c>
      <c r="M196" s="72">
        <v>353143.15627400001</v>
      </c>
      <c r="N196" s="78">
        <v>115.92</v>
      </c>
      <c r="O196" s="72">
        <v>409.36354745899996</v>
      </c>
      <c r="P196" s="73">
        <f t="shared" si="5"/>
        <v>5.4912902110161579E-3</v>
      </c>
      <c r="Q196" s="73">
        <f>O196/'סכום נכסי הקרן'!$C$41</f>
        <v>2.0811205034206953E-4</v>
      </c>
      <c r="S196" s="72"/>
      <c r="U196" s="98">
        <f t="shared" si="6"/>
        <v>409.36354745899996</v>
      </c>
    </row>
    <row r="197" spans="1:21" ht="20.25">
      <c r="A197" s="69" t="s">
        <v>3122</v>
      </c>
      <c r="B197" s="70" t="s">
        <v>2712</v>
      </c>
      <c r="C197" s="54" t="s">
        <v>2829</v>
      </c>
      <c r="D197" s="116" t="s">
        <v>3180</v>
      </c>
      <c r="E197" s="54" t="s">
        <v>497</v>
      </c>
      <c r="F197" s="77">
        <v>42242</v>
      </c>
      <c r="G197" s="54" t="s">
        <v>131</v>
      </c>
      <c r="H197" s="72">
        <v>2.9200000000027599</v>
      </c>
      <c r="I197" s="70" t="s">
        <v>493</v>
      </c>
      <c r="J197" s="70" t="s">
        <v>133</v>
      </c>
      <c r="K197" s="71">
        <v>2.3599999999999999E-2</v>
      </c>
      <c r="L197" s="71">
        <v>2.7800000000015722E-2</v>
      </c>
      <c r="M197" s="72">
        <v>565822.31931300007</v>
      </c>
      <c r="N197" s="78">
        <v>110.13</v>
      </c>
      <c r="O197" s="72">
        <v>623.14020060900009</v>
      </c>
      <c r="P197" s="73">
        <f t="shared" si="5"/>
        <v>8.3589359749662705E-3</v>
      </c>
      <c r="Q197" s="73">
        <f>O197/'סכום נכסי הקרן'!$C$41</f>
        <v>3.1679172609353059E-4</v>
      </c>
      <c r="S197" s="72"/>
      <c r="U197" s="98">
        <f t="shared" si="6"/>
        <v>623.14020060900009</v>
      </c>
    </row>
    <row r="198" spans="1:21" ht="20.25">
      <c r="A198" s="69" t="s">
        <v>3123</v>
      </c>
      <c r="B198" s="70" t="s">
        <v>2694</v>
      </c>
      <c r="C198" s="54">
        <v>7134</v>
      </c>
      <c r="D198" s="116" t="s">
        <v>3180</v>
      </c>
      <c r="E198" s="54" t="s">
        <v>497</v>
      </c>
      <c r="F198" s="77">
        <v>43705</v>
      </c>
      <c r="G198" s="54" t="s">
        <v>131</v>
      </c>
      <c r="H198" s="72">
        <v>5.1799999999329414</v>
      </c>
      <c r="I198" s="70" t="s">
        <v>607</v>
      </c>
      <c r="J198" s="70" t="s">
        <v>133</v>
      </c>
      <c r="K198" s="71">
        <v>0.04</v>
      </c>
      <c r="L198" s="71">
        <v>3.4699999999536504E-2</v>
      </c>
      <c r="M198" s="72">
        <v>35601.994385999998</v>
      </c>
      <c r="N198" s="78">
        <v>113.93</v>
      </c>
      <c r="O198" s="72">
        <v>40.561351104000003</v>
      </c>
      <c r="P198" s="73">
        <f t="shared" si="5"/>
        <v>5.4409864201524372E-4</v>
      </c>
      <c r="Q198" s="73">
        <f>O198/'סכום נכסי הקרן'!$C$41</f>
        <v>2.0620560856712455E-5</v>
      </c>
      <c r="S198" s="72"/>
      <c r="U198" s="98">
        <f t="shared" si="6"/>
        <v>40.561351104000003</v>
      </c>
    </row>
    <row r="199" spans="1:21" ht="20.25">
      <c r="A199" s="69" t="s">
        <v>3123</v>
      </c>
      <c r="B199" s="70" t="s">
        <v>2694</v>
      </c>
      <c r="C199" s="54" t="s">
        <v>2830</v>
      </c>
      <c r="D199" s="116" t="s">
        <v>3180</v>
      </c>
      <c r="E199" s="54" t="s">
        <v>497</v>
      </c>
      <c r="F199" s="77">
        <v>43256</v>
      </c>
      <c r="G199" s="54" t="s">
        <v>131</v>
      </c>
      <c r="H199" s="72">
        <v>5.1899999999932822</v>
      </c>
      <c r="I199" s="70" t="s">
        <v>607</v>
      </c>
      <c r="J199" s="70" t="s">
        <v>133</v>
      </c>
      <c r="K199" s="71">
        <v>0.04</v>
      </c>
      <c r="L199" s="71">
        <v>3.4099999999954729E-2</v>
      </c>
      <c r="M199" s="72">
        <v>584937.73065400007</v>
      </c>
      <c r="N199" s="78">
        <v>115.56</v>
      </c>
      <c r="O199" s="72">
        <v>675.95399086600003</v>
      </c>
      <c r="P199" s="73">
        <f t="shared" si="5"/>
        <v>9.0673914572511737E-3</v>
      </c>
      <c r="Q199" s="73">
        <f>O199/'סכום נכסי הקרן'!$C$41</f>
        <v>3.4364117628259778E-4</v>
      </c>
      <c r="S199" s="72"/>
      <c r="U199" s="98">
        <f t="shared" si="6"/>
        <v>675.95399086600003</v>
      </c>
    </row>
    <row r="200" spans="1:21" ht="20.25">
      <c r="A200" s="69" t="s">
        <v>3124</v>
      </c>
      <c r="B200" s="70" t="s">
        <v>2712</v>
      </c>
      <c r="C200" s="54" t="s">
        <v>2831</v>
      </c>
      <c r="D200" s="116" t="s">
        <v>3180</v>
      </c>
      <c r="E200" s="54" t="s">
        <v>497</v>
      </c>
      <c r="F200" s="77">
        <v>44294</v>
      </c>
      <c r="G200" s="54" t="s">
        <v>131</v>
      </c>
      <c r="H200" s="72">
        <v>7.4899999999846889</v>
      </c>
      <c r="I200" s="70" t="s">
        <v>607</v>
      </c>
      <c r="J200" s="70" t="s">
        <v>133</v>
      </c>
      <c r="K200" s="71">
        <v>0.03</v>
      </c>
      <c r="L200" s="71">
        <v>4.2799999999912505E-2</v>
      </c>
      <c r="M200" s="72">
        <v>339990.66832100006</v>
      </c>
      <c r="N200" s="78">
        <v>102.2</v>
      </c>
      <c r="O200" s="72">
        <v>347.47047676799997</v>
      </c>
      <c r="P200" s="73">
        <f t="shared" ref="P200:P263" si="7">IFERROR(O200/$O$8,0)</f>
        <v>4.6610433184316163E-3</v>
      </c>
      <c r="Q200" s="73">
        <f>O200/'סכום נכסי הקרן'!$C$41</f>
        <v>1.7664687977809611E-4</v>
      </c>
      <c r="S200" s="72"/>
      <c r="U200" s="98">
        <f t="shared" si="6"/>
        <v>347.47047676799997</v>
      </c>
    </row>
    <row r="201" spans="1:21" ht="20.25">
      <c r="A201" s="69" t="s">
        <v>3124</v>
      </c>
      <c r="B201" s="70" t="s">
        <v>2712</v>
      </c>
      <c r="C201" s="54" t="s">
        <v>2832</v>
      </c>
      <c r="D201" s="116" t="s">
        <v>3180</v>
      </c>
      <c r="E201" s="54" t="s">
        <v>497</v>
      </c>
      <c r="F201" s="77">
        <v>42326</v>
      </c>
      <c r="G201" s="54" t="s">
        <v>131</v>
      </c>
      <c r="H201" s="72">
        <v>6.1900000000172115</v>
      </c>
      <c r="I201" s="70" t="s">
        <v>607</v>
      </c>
      <c r="J201" s="70" t="s">
        <v>133</v>
      </c>
      <c r="K201" s="71">
        <v>8.0500000000000002E-2</v>
      </c>
      <c r="L201" s="71">
        <v>7.3700000000166285E-2</v>
      </c>
      <c r="M201" s="72">
        <v>31954.169551999996</v>
      </c>
      <c r="N201" s="78">
        <v>107.27</v>
      </c>
      <c r="O201" s="72">
        <v>34.277364939000002</v>
      </c>
      <c r="P201" s="73">
        <f t="shared" si="7"/>
        <v>4.5980390710731559E-4</v>
      </c>
      <c r="Q201" s="73">
        <f>O201/'סכום נכסי הקרן'!$C$41</f>
        <v>1.7425910885465738E-5</v>
      </c>
      <c r="S201" s="72"/>
      <c r="U201" s="98">
        <f t="shared" ref="U201:U264" si="8">O201-S201</f>
        <v>34.277364939000002</v>
      </c>
    </row>
    <row r="202" spans="1:21" ht="20.25">
      <c r="A202" s="69" t="s">
        <v>3124</v>
      </c>
      <c r="B202" s="70" t="s">
        <v>2712</v>
      </c>
      <c r="C202" s="54" t="s">
        <v>2833</v>
      </c>
      <c r="D202" s="116" t="s">
        <v>3180</v>
      </c>
      <c r="E202" s="54" t="s">
        <v>497</v>
      </c>
      <c r="F202" s="77">
        <v>42606</v>
      </c>
      <c r="G202" s="54" t="s">
        <v>131</v>
      </c>
      <c r="H202" s="72">
        <v>6.1899999999914685</v>
      </c>
      <c r="I202" s="70" t="s">
        <v>607</v>
      </c>
      <c r="J202" s="70" t="s">
        <v>133</v>
      </c>
      <c r="K202" s="71">
        <v>8.0500000000000002E-2</v>
      </c>
      <c r="L202" s="71">
        <v>7.3699999999841156E-2</v>
      </c>
      <c r="M202" s="72">
        <v>134408.112826</v>
      </c>
      <c r="N202" s="78">
        <v>107.27</v>
      </c>
      <c r="O202" s="72">
        <v>144.18011021700002</v>
      </c>
      <c r="P202" s="73">
        <f t="shared" si="7"/>
        <v>1.9340628465145389E-3</v>
      </c>
      <c r="Q202" s="73">
        <f>O202/'סכום נכסי הקרן'!$C$41</f>
        <v>7.3298217542954708E-5</v>
      </c>
      <c r="S202" s="72"/>
      <c r="U202" s="98">
        <f t="shared" si="8"/>
        <v>144.18011021700002</v>
      </c>
    </row>
    <row r="203" spans="1:21" ht="20.25">
      <c r="A203" s="69" t="s">
        <v>3124</v>
      </c>
      <c r="B203" s="70" t="s">
        <v>2712</v>
      </c>
      <c r="C203" s="54" t="s">
        <v>2834</v>
      </c>
      <c r="D203" s="116" t="s">
        <v>3180</v>
      </c>
      <c r="E203" s="54" t="s">
        <v>497</v>
      </c>
      <c r="F203" s="77">
        <v>42648</v>
      </c>
      <c r="G203" s="54" t="s">
        <v>131</v>
      </c>
      <c r="H203" s="72">
        <v>6.1900000000187516</v>
      </c>
      <c r="I203" s="70" t="s">
        <v>607</v>
      </c>
      <c r="J203" s="70" t="s">
        <v>133</v>
      </c>
      <c r="K203" s="71">
        <v>8.0500000000000002E-2</v>
      </c>
      <c r="L203" s="71">
        <v>7.3700000000229846E-2</v>
      </c>
      <c r="M203" s="72">
        <v>123293.33059800002</v>
      </c>
      <c r="N203" s="78">
        <v>107.27</v>
      </c>
      <c r="O203" s="72">
        <v>132.25723840800001</v>
      </c>
      <c r="P203" s="73">
        <f t="shared" si="7"/>
        <v>1.7741268931098951E-3</v>
      </c>
      <c r="Q203" s="73">
        <f>O203/'סכום נכסי הקרן'!$C$41</f>
        <v>6.7236873504047161E-5</v>
      </c>
      <c r="S203" s="72"/>
      <c r="U203" s="98">
        <f t="shared" si="8"/>
        <v>132.25723840800001</v>
      </c>
    </row>
    <row r="204" spans="1:21" ht="20.25">
      <c r="A204" s="69" t="s">
        <v>3124</v>
      </c>
      <c r="B204" s="70" t="s">
        <v>2712</v>
      </c>
      <c r="C204" s="54" t="s">
        <v>2835</v>
      </c>
      <c r="D204" s="116" t="s">
        <v>3180</v>
      </c>
      <c r="E204" s="54" t="s">
        <v>497</v>
      </c>
      <c r="F204" s="77">
        <v>42718</v>
      </c>
      <c r="G204" s="54" t="s">
        <v>131</v>
      </c>
      <c r="H204" s="72">
        <v>6.190000000013419</v>
      </c>
      <c r="I204" s="70" t="s">
        <v>607</v>
      </c>
      <c r="J204" s="70" t="s">
        <v>133</v>
      </c>
      <c r="K204" s="71">
        <v>8.0500000000000002E-2</v>
      </c>
      <c r="L204" s="71">
        <v>7.3700000000164495E-2</v>
      </c>
      <c r="M204" s="72">
        <v>86141.94945</v>
      </c>
      <c r="N204" s="78">
        <v>107.27</v>
      </c>
      <c r="O204" s="72">
        <v>92.404806104000002</v>
      </c>
      <c r="P204" s="73">
        <f t="shared" si="7"/>
        <v>1.2395378395546137E-3</v>
      </c>
      <c r="Q204" s="73">
        <f>O204/'סכום נכסי הקרן'!$C$41</f>
        <v>4.6976712457991555E-5</v>
      </c>
      <c r="S204" s="72"/>
      <c r="U204" s="98">
        <f t="shared" si="8"/>
        <v>92.404806104000002</v>
      </c>
    </row>
    <row r="205" spans="1:21" ht="20.25">
      <c r="A205" s="69" t="s">
        <v>3124</v>
      </c>
      <c r="B205" s="70" t="s">
        <v>2712</v>
      </c>
      <c r="C205" s="54" t="s">
        <v>2836</v>
      </c>
      <c r="D205" s="116" t="s">
        <v>3180</v>
      </c>
      <c r="E205" s="54" t="s">
        <v>497</v>
      </c>
      <c r="F205" s="77">
        <v>42900</v>
      </c>
      <c r="G205" s="54" t="s">
        <v>131</v>
      </c>
      <c r="H205" s="72">
        <v>6.1899999999855657</v>
      </c>
      <c r="I205" s="70" t="s">
        <v>607</v>
      </c>
      <c r="J205" s="70" t="s">
        <v>133</v>
      </c>
      <c r="K205" s="71">
        <v>8.0500000000000002E-2</v>
      </c>
      <c r="L205" s="71">
        <v>7.3699999999877586E-2</v>
      </c>
      <c r="M205" s="72">
        <v>102038.411622</v>
      </c>
      <c r="N205" s="78">
        <v>107.27</v>
      </c>
      <c r="O205" s="72">
        <v>109.457004682</v>
      </c>
      <c r="P205" s="73">
        <f t="shared" si="7"/>
        <v>1.4682796796840244E-3</v>
      </c>
      <c r="Q205" s="73">
        <f>O205/'סכום נכסי הקרן'!$C$41</f>
        <v>5.5645701260085943E-5</v>
      </c>
      <c r="S205" s="72"/>
      <c r="U205" s="98">
        <f t="shared" si="8"/>
        <v>109.457004682</v>
      </c>
    </row>
    <row r="206" spans="1:21" ht="20.25">
      <c r="A206" s="69" t="s">
        <v>3124</v>
      </c>
      <c r="B206" s="70" t="s">
        <v>2712</v>
      </c>
      <c r="C206" s="54" t="s">
        <v>2837</v>
      </c>
      <c r="D206" s="116" t="s">
        <v>3180</v>
      </c>
      <c r="E206" s="54" t="s">
        <v>497</v>
      </c>
      <c r="F206" s="77">
        <v>43075</v>
      </c>
      <c r="G206" s="54" t="s">
        <v>131</v>
      </c>
      <c r="H206" s="72">
        <v>6.1900000000004409</v>
      </c>
      <c r="I206" s="70" t="s">
        <v>607</v>
      </c>
      <c r="J206" s="70" t="s">
        <v>133</v>
      </c>
      <c r="K206" s="71">
        <v>8.0500000000000002E-2</v>
      </c>
      <c r="L206" s="71">
        <v>7.3700000000101587E-2</v>
      </c>
      <c r="M206" s="72">
        <v>63315.412441</v>
      </c>
      <c r="N206" s="78">
        <v>107.27</v>
      </c>
      <c r="O206" s="72">
        <v>67.918689263000005</v>
      </c>
      <c r="P206" s="73">
        <f t="shared" si="7"/>
        <v>9.1107582932091512E-4</v>
      </c>
      <c r="Q206" s="73">
        <f>O206/'סכום נכסי הקרן'!$C$41</f>
        <v>3.4528471738154709E-5</v>
      </c>
      <c r="S206" s="72"/>
      <c r="U206" s="98">
        <f t="shared" si="8"/>
        <v>67.918689263000005</v>
      </c>
    </row>
    <row r="207" spans="1:21" ht="20.25">
      <c r="A207" s="69" t="s">
        <v>3124</v>
      </c>
      <c r="B207" s="70" t="s">
        <v>2712</v>
      </c>
      <c r="C207" s="54" t="s">
        <v>2838</v>
      </c>
      <c r="D207" s="116" t="s">
        <v>3180</v>
      </c>
      <c r="E207" s="54" t="s">
        <v>497</v>
      </c>
      <c r="F207" s="77">
        <v>43292</v>
      </c>
      <c r="G207" s="54" t="s">
        <v>131</v>
      </c>
      <c r="H207" s="72">
        <v>6.1899999999926028</v>
      </c>
      <c r="I207" s="70" t="s">
        <v>607</v>
      </c>
      <c r="J207" s="70" t="s">
        <v>133</v>
      </c>
      <c r="K207" s="71">
        <v>8.0500000000000002E-2</v>
      </c>
      <c r="L207" s="71">
        <v>7.3699999999864471E-2</v>
      </c>
      <c r="M207" s="72">
        <v>172646.736493</v>
      </c>
      <c r="N207" s="78">
        <v>107.27</v>
      </c>
      <c r="O207" s="72">
        <v>185.19883072299999</v>
      </c>
      <c r="P207" s="73">
        <f t="shared" si="7"/>
        <v>2.4842967395447067E-3</v>
      </c>
      <c r="Q207" s="73">
        <f>O207/'סכום נכסי הקרן'!$C$41</f>
        <v>9.4151295644069515E-5</v>
      </c>
      <c r="S207" s="72"/>
      <c r="U207" s="98">
        <f t="shared" si="8"/>
        <v>185.19883072299999</v>
      </c>
    </row>
    <row r="208" spans="1:21" ht="20.25">
      <c r="A208" s="69" t="s">
        <v>3125</v>
      </c>
      <c r="B208" s="70" t="s">
        <v>2712</v>
      </c>
      <c r="C208" s="54" t="s">
        <v>2839</v>
      </c>
      <c r="D208" s="116" t="s">
        <v>3180</v>
      </c>
      <c r="E208" s="54" t="s">
        <v>480</v>
      </c>
      <c r="F208" s="77">
        <v>44376</v>
      </c>
      <c r="G208" s="54" t="s">
        <v>266</v>
      </c>
      <c r="H208" s="72">
        <v>4.2400000000001068</v>
      </c>
      <c r="I208" s="70" t="s">
        <v>129</v>
      </c>
      <c r="J208" s="70" t="s">
        <v>133</v>
      </c>
      <c r="K208" s="71">
        <v>7.400000000000001E-2</v>
      </c>
      <c r="L208" s="71">
        <v>7.2800000000005707E-2</v>
      </c>
      <c r="M208" s="72">
        <v>2259379.5087489998</v>
      </c>
      <c r="N208" s="78">
        <v>99.42</v>
      </c>
      <c r="O208" s="72">
        <v>2246.2751973239997</v>
      </c>
      <c r="P208" s="73">
        <f t="shared" si="7"/>
        <v>3.0132016098842026E-2</v>
      </c>
      <c r="Q208" s="73">
        <f>O208/'סכום נכסי הקרן'!$C$41</f>
        <v>1.1419603427060266E-3</v>
      </c>
      <c r="S208" s="72"/>
      <c r="U208" s="98">
        <f t="shared" si="8"/>
        <v>2246.2751973239997</v>
      </c>
    </row>
    <row r="209" spans="1:21" ht="20.25">
      <c r="A209" s="69" t="s">
        <v>3125</v>
      </c>
      <c r="B209" s="70" t="s">
        <v>2712</v>
      </c>
      <c r="C209" s="54" t="s">
        <v>2840</v>
      </c>
      <c r="D209" s="116" t="s">
        <v>3180</v>
      </c>
      <c r="E209" s="54" t="s">
        <v>480</v>
      </c>
      <c r="F209" s="77">
        <v>44431</v>
      </c>
      <c r="G209" s="54" t="s">
        <v>266</v>
      </c>
      <c r="H209" s="72">
        <v>4.24</v>
      </c>
      <c r="I209" s="70" t="s">
        <v>129</v>
      </c>
      <c r="J209" s="70" t="s">
        <v>133</v>
      </c>
      <c r="K209" s="71">
        <v>7.400000000000001E-2</v>
      </c>
      <c r="L209" s="71">
        <v>7.2700000000012893E-2</v>
      </c>
      <c r="M209" s="72">
        <v>389987.45431999996</v>
      </c>
      <c r="N209" s="78">
        <v>99.46</v>
      </c>
      <c r="O209" s="72">
        <v>387.88153755000002</v>
      </c>
      <c r="P209" s="73">
        <f t="shared" si="7"/>
        <v>5.2031259339121779E-3</v>
      </c>
      <c r="Q209" s="73">
        <f>O209/'סכום נכסי הקרן'!$C$41</f>
        <v>1.9719103611063409E-4</v>
      </c>
      <c r="S209" s="72"/>
      <c r="U209" s="98">
        <f t="shared" si="8"/>
        <v>387.88153755000002</v>
      </c>
    </row>
    <row r="210" spans="1:21" ht="20.25">
      <c r="A210" s="69" t="s">
        <v>3125</v>
      </c>
      <c r="B210" s="70" t="s">
        <v>2712</v>
      </c>
      <c r="C210" s="54" t="s">
        <v>2841</v>
      </c>
      <c r="D210" s="116" t="s">
        <v>3180</v>
      </c>
      <c r="E210" s="54" t="s">
        <v>480</v>
      </c>
      <c r="F210" s="77">
        <v>44859</v>
      </c>
      <c r="G210" s="54" t="s">
        <v>266</v>
      </c>
      <c r="H210" s="72">
        <v>4.2499999999997931</v>
      </c>
      <c r="I210" s="70" t="s">
        <v>129</v>
      </c>
      <c r="J210" s="70" t="s">
        <v>133</v>
      </c>
      <c r="K210" s="71">
        <v>7.400000000000001E-2</v>
      </c>
      <c r="L210" s="71">
        <v>6.7100000000001728E-2</v>
      </c>
      <c r="M210" s="72">
        <v>1187077.6991930001</v>
      </c>
      <c r="N210" s="78">
        <v>101.74</v>
      </c>
      <c r="O210" s="72">
        <v>1207.7328983490002</v>
      </c>
      <c r="P210" s="73">
        <f t="shared" si="7"/>
        <v>1.6200787499014602E-2</v>
      </c>
      <c r="Q210" s="73">
        <f>O210/'סכום נכסי הקרן'!$C$41</f>
        <v>6.1398669056177786E-4</v>
      </c>
      <c r="S210" s="72"/>
      <c r="U210" s="98">
        <f t="shared" si="8"/>
        <v>1207.7328983490002</v>
      </c>
    </row>
    <row r="211" spans="1:21" ht="20.25">
      <c r="A211" s="69" t="s">
        <v>3126</v>
      </c>
      <c r="B211" s="70" t="s">
        <v>2712</v>
      </c>
      <c r="C211" s="54" t="s">
        <v>2842</v>
      </c>
      <c r="D211" s="116" t="s">
        <v>3180</v>
      </c>
      <c r="E211" s="54" t="s">
        <v>480</v>
      </c>
      <c r="F211" s="77">
        <v>42516</v>
      </c>
      <c r="G211" s="54" t="s">
        <v>266</v>
      </c>
      <c r="H211" s="72">
        <v>3.3799999999954942</v>
      </c>
      <c r="I211" s="70" t="s">
        <v>270</v>
      </c>
      <c r="J211" s="70" t="s">
        <v>133</v>
      </c>
      <c r="K211" s="71">
        <v>2.3269999999999999E-2</v>
      </c>
      <c r="L211" s="71">
        <v>3.0799999999973883E-2</v>
      </c>
      <c r="M211" s="72">
        <v>429875.99086400005</v>
      </c>
      <c r="N211" s="78">
        <v>110.49</v>
      </c>
      <c r="O211" s="72">
        <v>474.97000365299999</v>
      </c>
      <c r="P211" s="73">
        <f t="shared" si="7"/>
        <v>6.3713492512355498E-3</v>
      </c>
      <c r="Q211" s="73">
        <f>O211/'סכום נכסי הקרן'!$C$41</f>
        <v>2.4146503010531527E-4</v>
      </c>
      <c r="S211" s="72"/>
      <c r="U211" s="98">
        <f t="shared" si="8"/>
        <v>474.97000365299999</v>
      </c>
    </row>
    <row r="212" spans="1:21" ht="20.25">
      <c r="A212" s="69" t="s">
        <v>3127</v>
      </c>
      <c r="B212" s="70" t="s">
        <v>2694</v>
      </c>
      <c r="C212" s="54" t="s">
        <v>2843</v>
      </c>
      <c r="D212" s="116" t="s">
        <v>3180</v>
      </c>
      <c r="E212" s="54" t="s">
        <v>2790</v>
      </c>
      <c r="F212" s="77">
        <v>42978</v>
      </c>
      <c r="G212" s="54" t="s">
        <v>2693</v>
      </c>
      <c r="H212" s="72">
        <v>0.56000000000802352</v>
      </c>
      <c r="I212" s="70" t="s">
        <v>129</v>
      </c>
      <c r="J212" s="70" t="s">
        <v>133</v>
      </c>
      <c r="K212" s="71">
        <v>2.76E-2</v>
      </c>
      <c r="L212" s="71">
        <v>5.6900000000063039E-2</v>
      </c>
      <c r="M212" s="72">
        <v>70250.544141999999</v>
      </c>
      <c r="N212" s="78">
        <v>99.35</v>
      </c>
      <c r="O212" s="72">
        <v>69.793916024000012</v>
      </c>
      <c r="P212" s="73">
        <f t="shared" si="7"/>
        <v>9.3623052230721779E-4</v>
      </c>
      <c r="Q212" s="73">
        <f>O212/'סכום נכסי הקרן'!$C$41</f>
        <v>3.5481798648942032E-5</v>
      </c>
      <c r="S212" s="72"/>
      <c r="U212" s="98">
        <f t="shared" si="8"/>
        <v>69.793916024000012</v>
      </c>
    </row>
    <row r="213" spans="1:21" ht="20.25">
      <c r="A213" s="69" t="s">
        <v>3128</v>
      </c>
      <c r="B213" s="70" t="s">
        <v>2712</v>
      </c>
      <c r="C213" s="54" t="s">
        <v>2844</v>
      </c>
      <c r="D213" s="116" t="s">
        <v>3180</v>
      </c>
      <c r="E213" s="54" t="s">
        <v>497</v>
      </c>
      <c r="F213" s="77">
        <v>42794</v>
      </c>
      <c r="G213" s="54" t="s">
        <v>131</v>
      </c>
      <c r="H213" s="72">
        <v>5.1600000000022099</v>
      </c>
      <c r="I213" s="70" t="s">
        <v>607</v>
      </c>
      <c r="J213" s="70" t="s">
        <v>133</v>
      </c>
      <c r="K213" s="71">
        <v>2.8999999999999998E-2</v>
      </c>
      <c r="L213" s="71">
        <v>2.4200000000007361E-2</v>
      </c>
      <c r="M213" s="72">
        <v>931894.18775900011</v>
      </c>
      <c r="N213" s="78">
        <v>116.59</v>
      </c>
      <c r="O213" s="72">
        <v>1086.49539691</v>
      </c>
      <c r="P213" s="73">
        <f t="shared" si="7"/>
        <v>1.4574481715335322E-2</v>
      </c>
      <c r="Q213" s="73">
        <f>O213/'סכום נכסי הקרן'!$C$41</f>
        <v>5.523520258256683E-4</v>
      </c>
      <c r="S213" s="72"/>
      <c r="U213" s="98">
        <f t="shared" si="8"/>
        <v>1086.49539691</v>
      </c>
    </row>
    <row r="214" spans="1:21" ht="20.25">
      <c r="A214" s="69" t="s">
        <v>3129</v>
      </c>
      <c r="B214" s="70" t="s">
        <v>2712</v>
      </c>
      <c r="C214" s="54" t="s">
        <v>2845</v>
      </c>
      <c r="D214" s="116" t="s">
        <v>3180</v>
      </c>
      <c r="E214" s="54" t="s">
        <v>497</v>
      </c>
      <c r="F214" s="77">
        <v>44728</v>
      </c>
      <c r="G214" s="54" t="s">
        <v>131</v>
      </c>
      <c r="H214" s="72">
        <v>9.3800000000173469</v>
      </c>
      <c r="I214" s="70" t="s">
        <v>607</v>
      </c>
      <c r="J214" s="70" t="s">
        <v>133</v>
      </c>
      <c r="K214" s="71">
        <v>2.6314999999999998E-2</v>
      </c>
      <c r="L214" s="71">
        <v>3.1700000000029448E-2</v>
      </c>
      <c r="M214" s="72">
        <v>124074.21629499999</v>
      </c>
      <c r="N214" s="78">
        <v>101.28</v>
      </c>
      <c r="O214" s="72">
        <v>125.66236743900001</v>
      </c>
      <c r="P214" s="73">
        <f t="shared" si="7"/>
        <v>1.6856618829257351E-3</v>
      </c>
      <c r="Q214" s="73">
        <f>O214/'סכום נכסי הקרן'!$C$41</f>
        <v>6.3884176060371035E-5</v>
      </c>
      <c r="S214" s="72"/>
      <c r="U214" s="98">
        <f t="shared" si="8"/>
        <v>125.66236743900001</v>
      </c>
    </row>
    <row r="215" spans="1:21" ht="20.25">
      <c r="A215" s="69" t="s">
        <v>3129</v>
      </c>
      <c r="B215" s="70" t="s">
        <v>2712</v>
      </c>
      <c r="C215" s="54" t="s">
        <v>2846</v>
      </c>
      <c r="D215" s="116" t="s">
        <v>3180</v>
      </c>
      <c r="E215" s="54" t="s">
        <v>497</v>
      </c>
      <c r="F215" s="77">
        <v>44923</v>
      </c>
      <c r="G215" s="54" t="s">
        <v>131</v>
      </c>
      <c r="H215" s="72">
        <v>9.0900000000808419</v>
      </c>
      <c r="I215" s="70" t="s">
        <v>607</v>
      </c>
      <c r="J215" s="70" t="s">
        <v>133</v>
      </c>
      <c r="K215" s="71">
        <v>3.0750000000000003E-2</v>
      </c>
      <c r="L215" s="71">
        <v>3.6800000000240272E-2</v>
      </c>
      <c r="M215" s="72">
        <v>40379.200499999999</v>
      </c>
      <c r="N215" s="78">
        <v>98.95</v>
      </c>
      <c r="O215" s="72">
        <v>39.955219552999992</v>
      </c>
      <c r="P215" s="73">
        <f t="shared" si="7"/>
        <v>5.3596786370521904E-4</v>
      </c>
      <c r="Q215" s="73">
        <f>O215/'סכום נכסי הקרן'!$C$41</f>
        <v>2.0312415980016358E-5</v>
      </c>
      <c r="S215" s="72"/>
      <c r="U215" s="98">
        <f t="shared" si="8"/>
        <v>39.955219552999992</v>
      </c>
    </row>
    <row r="216" spans="1:21" ht="20.25">
      <c r="A216" s="69" t="s">
        <v>3119</v>
      </c>
      <c r="B216" s="70" t="s">
        <v>2712</v>
      </c>
      <c r="C216" s="54" t="s">
        <v>2847</v>
      </c>
      <c r="D216" s="116" t="s">
        <v>3180</v>
      </c>
      <c r="E216" s="54" t="s">
        <v>2790</v>
      </c>
      <c r="F216" s="77">
        <v>42474</v>
      </c>
      <c r="G216" s="54" t="s">
        <v>2693</v>
      </c>
      <c r="H216" s="72">
        <v>0.19000000000416106</v>
      </c>
      <c r="I216" s="70" t="s">
        <v>129</v>
      </c>
      <c r="J216" s="70" t="s">
        <v>133</v>
      </c>
      <c r="K216" s="71">
        <v>6.8499999999999991E-2</v>
      </c>
      <c r="L216" s="71">
        <v>6.3100000000552839E-2</v>
      </c>
      <c r="M216" s="72">
        <v>33501.182775000001</v>
      </c>
      <c r="N216" s="78">
        <v>100.43</v>
      </c>
      <c r="O216" s="72">
        <v>33.645221993999996</v>
      </c>
      <c r="P216" s="73">
        <f t="shared" si="7"/>
        <v>4.5132420639290566E-4</v>
      </c>
      <c r="Q216" s="73">
        <f>O216/'סכום נכסי הקרן'!$C$41</f>
        <v>1.7104542348355331E-5</v>
      </c>
      <c r="S216" s="72"/>
      <c r="U216" s="98">
        <f t="shared" si="8"/>
        <v>33.645221993999996</v>
      </c>
    </row>
    <row r="217" spans="1:21" ht="20.25">
      <c r="A217" s="69" t="s">
        <v>3119</v>
      </c>
      <c r="B217" s="70" t="s">
        <v>2712</v>
      </c>
      <c r="C217" s="54" t="s">
        <v>2848</v>
      </c>
      <c r="D217" s="116" t="s">
        <v>3180</v>
      </c>
      <c r="E217" s="54" t="s">
        <v>2790</v>
      </c>
      <c r="F217" s="77">
        <v>42562</v>
      </c>
      <c r="G217" s="54" t="s">
        <v>2693</v>
      </c>
      <c r="H217" s="72">
        <v>1.2099999999984268</v>
      </c>
      <c r="I217" s="70" t="s">
        <v>129</v>
      </c>
      <c r="J217" s="70" t="s">
        <v>133</v>
      </c>
      <c r="K217" s="71">
        <v>3.3700000000000001E-2</v>
      </c>
      <c r="L217" s="71">
        <v>6.0299999999323534E-2</v>
      </c>
      <c r="M217" s="72">
        <v>26166.719562999999</v>
      </c>
      <c r="N217" s="78">
        <v>97.17</v>
      </c>
      <c r="O217" s="72">
        <v>25.426201123999999</v>
      </c>
      <c r="P217" s="73">
        <f t="shared" si="7"/>
        <v>3.4107250194164693E-4</v>
      </c>
      <c r="Q217" s="73">
        <f>O217/'סכום נכסי הקרן'!$C$41</f>
        <v>1.2926160331497141E-5</v>
      </c>
      <c r="S217" s="72"/>
      <c r="U217" s="98">
        <f t="shared" si="8"/>
        <v>25.426201123999999</v>
      </c>
    </row>
    <row r="218" spans="1:21" ht="20.25">
      <c r="A218" s="69" t="s">
        <v>3119</v>
      </c>
      <c r="B218" s="70" t="s">
        <v>2712</v>
      </c>
      <c r="C218" s="54" t="s">
        <v>2849</v>
      </c>
      <c r="D218" s="116" t="s">
        <v>3180</v>
      </c>
      <c r="E218" s="54" t="s">
        <v>2790</v>
      </c>
      <c r="F218" s="77">
        <v>42717</v>
      </c>
      <c r="G218" s="54" t="s">
        <v>2693</v>
      </c>
      <c r="H218" s="72">
        <v>1.4300000000419666</v>
      </c>
      <c r="I218" s="70" t="s">
        <v>129</v>
      </c>
      <c r="J218" s="70" t="s">
        <v>133</v>
      </c>
      <c r="K218" s="71">
        <v>3.85E-2</v>
      </c>
      <c r="L218" s="71">
        <v>5.9499999999908779E-2</v>
      </c>
      <c r="M218" s="72">
        <v>5626.283684</v>
      </c>
      <c r="N218" s="78">
        <v>97.41</v>
      </c>
      <c r="O218" s="72">
        <v>5.4805626389999995</v>
      </c>
      <c r="P218" s="73">
        <f t="shared" si="7"/>
        <v>7.3517439833637848E-5</v>
      </c>
      <c r="Q218" s="73">
        <f>O218/'סכום נכסי הקרן'!$C$41</f>
        <v>2.7862058918293596E-6</v>
      </c>
      <c r="S218" s="72"/>
      <c r="U218" s="98">
        <f t="shared" si="8"/>
        <v>5.4805626389999995</v>
      </c>
    </row>
    <row r="219" spans="1:21" ht="20.25">
      <c r="A219" s="69" t="s">
        <v>3119</v>
      </c>
      <c r="B219" s="70" t="s">
        <v>2712</v>
      </c>
      <c r="C219" s="54" t="s">
        <v>2850</v>
      </c>
      <c r="D219" s="116" t="s">
        <v>3180</v>
      </c>
      <c r="E219" s="54" t="s">
        <v>2790</v>
      </c>
      <c r="F219" s="77">
        <v>42710</v>
      </c>
      <c r="G219" s="54" t="s">
        <v>2693</v>
      </c>
      <c r="H219" s="72">
        <v>1.4299999999993898</v>
      </c>
      <c r="I219" s="70" t="s">
        <v>129</v>
      </c>
      <c r="J219" s="70" t="s">
        <v>133</v>
      </c>
      <c r="K219" s="71">
        <v>3.8399999999999997E-2</v>
      </c>
      <c r="L219" s="71">
        <v>5.9600000001391755E-2</v>
      </c>
      <c r="M219" s="72">
        <v>16821.031480999998</v>
      </c>
      <c r="N219" s="78">
        <v>97.39</v>
      </c>
      <c r="O219" s="72">
        <v>16.382002407000002</v>
      </c>
      <c r="P219" s="73">
        <f t="shared" si="7"/>
        <v>2.1975168529975687E-4</v>
      </c>
      <c r="Q219" s="73">
        <f>O219/'סכום נכסי הקרן'!$C$41</f>
        <v>8.3282747836040489E-6</v>
      </c>
      <c r="S219" s="72"/>
      <c r="U219" s="98">
        <f t="shared" si="8"/>
        <v>16.382002407000002</v>
      </c>
    </row>
    <row r="220" spans="1:21" ht="20.25">
      <c r="A220" s="69" t="s">
        <v>3119</v>
      </c>
      <c r="B220" s="70" t="s">
        <v>2712</v>
      </c>
      <c r="C220" s="54" t="s">
        <v>2851</v>
      </c>
      <c r="D220" s="116" t="s">
        <v>3180</v>
      </c>
      <c r="E220" s="54" t="s">
        <v>2790</v>
      </c>
      <c r="F220" s="77">
        <v>42474</v>
      </c>
      <c r="G220" s="54" t="s">
        <v>2693</v>
      </c>
      <c r="H220" s="72">
        <v>0.19000000000352657</v>
      </c>
      <c r="I220" s="70" t="s">
        <v>129</v>
      </c>
      <c r="J220" s="70" t="s">
        <v>133</v>
      </c>
      <c r="K220" s="71">
        <v>3.1800000000000002E-2</v>
      </c>
      <c r="L220" s="71">
        <v>6.5799999999952993E-2</v>
      </c>
      <c r="M220" s="72">
        <v>34185.118473000002</v>
      </c>
      <c r="N220" s="78">
        <v>99.54</v>
      </c>
      <c r="O220" s="72">
        <v>34.027866751999994</v>
      </c>
      <c r="P220" s="73">
        <f t="shared" si="7"/>
        <v>4.5645708504549865E-4</v>
      </c>
      <c r="Q220" s="73">
        <f>O220/'סכום נכסי הקרן'!$C$41</f>
        <v>1.7299071112907821E-5</v>
      </c>
      <c r="S220" s="72"/>
      <c r="U220" s="98">
        <f t="shared" si="8"/>
        <v>34.027866751999994</v>
      </c>
    </row>
    <row r="221" spans="1:21" ht="20.25">
      <c r="A221" s="69" t="s">
        <v>3130</v>
      </c>
      <c r="B221" s="70" t="s">
        <v>2694</v>
      </c>
      <c r="C221" s="54">
        <v>7355</v>
      </c>
      <c r="D221" s="116" t="s">
        <v>3180</v>
      </c>
      <c r="E221" s="54" t="s">
        <v>2790</v>
      </c>
      <c r="F221" s="77">
        <v>43842</v>
      </c>
      <c r="G221" s="54" t="s">
        <v>2693</v>
      </c>
      <c r="H221" s="72">
        <v>3.0000000020597078E-2</v>
      </c>
      <c r="I221" s="70" t="s">
        <v>129</v>
      </c>
      <c r="J221" s="70" t="s">
        <v>133</v>
      </c>
      <c r="K221" s="71">
        <v>2.0838000000000002E-2</v>
      </c>
      <c r="L221" s="71">
        <v>6.090000000157593E-2</v>
      </c>
      <c r="M221" s="72">
        <v>20808.084374999999</v>
      </c>
      <c r="N221" s="78">
        <v>100.33</v>
      </c>
      <c r="O221" s="72">
        <v>20.876751518999999</v>
      </c>
      <c r="P221" s="73">
        <f t="shared" si="7"/>
        <v>2.8004521156242733E-4</v>
      </c>
      <c r="Q221" s="73">
        <f>O221/'סכום נכסי הקרן'!$C$41</f>
        <v>1.0613313251923465E-5</v>
      </c>
      <c r="S221" s="72"/>
      <c r="U221" s="98">
        <f t="shared" si="8"/>
        <v>20.876751518999999</v>
      </c>
    </row>
    <row r="222" spans="1:21" ht="20.25">
      <c r="A222" s="69" t="s">
        <v>3131</v>
      </c>
      <c r="B222" s="70" t="s">
        <v>2712</v>
      </c>
      <c r="C222" s="54" t="s">
        <v>2852</v>
      </c>
      <c r="D222" s="116" t="s">
        <v>3180</v>
      </c>
      <c r="E222" s="54" t="s">
        <v>497</v>
      </c>
      <c r="F222" s="77">
        <v>45015</v>
      </c>
      <c r="G222" s="54" t="s">
        <v>131</v>
      </c>
      <c r="H222" s="72">
        <v>5.1100000000005412</v>
      </c>
      <c r="I222" s="70" t="s">
        <v>270</v>
      </c>
      <c r="J222" s="70" t="s">
        <v>133</v>
      </c>
      <c r="K222" s="71">
        <v>4.5499999999999999E-2</v>
      </c>
      <c r="L222" s="71">
        <v>3.7700000000007804E-2</v>
      </c>
      <c r="M222" s="72">
        <v>938253.5631159998</v>
      </c>
      <c r="N222" s="78">
        <v>106.58</v>
      </c>
      <c r="O222" s="72">
        <v>999.99059848599995</v>
      </c>
      <c r="P222" s="73">
        <f t="shared" si="7"/>
        <v>1.3414087841136709E-2</v>
      </c>
      <c r="Q222" s="73">
        <f>O222/'סכום נכסי הקרן'!$C$41</f>
        <v>5.0837475653485746E-4</v>
      </c>
      <c r="S222" s="72"/>
      <c r="U222" s="98">
        <f t="shared" si="8"/>
        <v>999.99059848599995</v>
      </c>
    </row>
    <row r="223" spans="1:21" ht="20.25">
      <c r="A223" s="69" t="s">
        <v>3129</v>
      </c>
      <c r="B223" s="70" t="s">
        <v>2712</v>
      </c>
      <c r="C223" s="54" t="s">
        <v>2853</v>
      </c>
      <c r="D223" s="116" t="s">
        <v>3180</v>
      </c>
      <c r="E223" s="54" t="s">
        <v>497</v>
      </c>
      <c r="F223" s="77">
        <v>44143</v>
      </c>
      <c r="G223" s="54" t="s">
        <v>131</v>
      </c>
      <c r="H223" s="72">
        <v>6.5599999999929048</v>
      </c>
      <c r="I223" s="70" t="s">
        <v>607</v>
      </c>
      <c r="J223" s="70" t="s">
        <v>133</v>
      </c>
      <c r="K223" s="71">
        <v>2.5243000000000002E-2</v>
      </c>
      <c r="L223" s="71">
        <v>3.1799999999951381E-2</v>
      </c>
      <c r="M223" s="72">
        <v>282570.22406799998</v>
      </c>
      <c r="N223" s="78">
        <v>107.73</v>
      </c>
      <c r="O223" s="72">
        <v>304.41289718600001</v>
      </c>
      <c r="P223" s="73">
        <f t="shared" si="7"/>
        <v>4.0834597335317746E-3</v>
      </c>
      <c r="Q223" s="73">
        <f>O223/'סכום נכסי הקרן'!$C$41</f>
        <v>1.5475728744580787E-4</v>
      </c>
      <c r="S223" s="72"/>
      <c r="U223" s="98">
        <f t="shared" si="8"/>
        <v>304.41289718600001</v>
      </c>
    </row>
    <row r="224" spans="1:21" ht="20.25">
      <c r="A224" s="69" t="s">
        <v>3129</v>
      </c>
      <c r="B224" s="70" t="s">
        <v>2712</v>
      </c>
      <c r="C224" s="54" t="s">
        <v>2854</v>
      </c>
      <c r="D224" s="116" t="s">
        <v>3180</v>
      </c>
      <c r="E224" s="54" t="s">
        <v>497</v>
      </c>
      <c r="F224" s="77">
        <v>43779</v>
      </c>
      <c r="G224" s="54" t="s">
        <v>131</v>
      </c>
      <c r="H224" s="72">
        <v>6.8500000000128187</v>
      </c>
      <c r="I224" s="70" t="s">
        <v>607</v>
      </c>
      <c r="J224" s="70" t="s">
        <v>133</v>
      </c>
      <c r="K224" s="71">
        <v>2.5243000000000002E-2</v>
      </c>
      <c r="L224" s="71">
        <v>3.5400000000136739E-2</v>
      </c>
      <c r="M224" s="72">
        <v>89851.932803000003</v>
      </c>
      <c r="N224" s="78">
        <v>104.18</v>
      </c>
      <c r="O224" s="72">
        <v>93.607743868</v>
      </c>
      <c r="P224" s="73">
        <f t="shared" si="7"/>
        <v>1.2556743040955274E-3</v>
      </c>
      <c r="Q224" s="73">
        <f>O224/'סכום נכסי הקרן'!$C$41</f>
        <v>4.7588261400377586E-5</v>
      </c>
      <c r="S224" s="72"/>
      <c r="U224" s="98">
        <f t="shared" si="8"/>
        <v>93.607743868</v>
      </c>
    </row>
    <row r="225" spans="1:21" ht="20.25">
      <c r="A225" s="69" t="s">
        <v>3129</v>
      </c>
      <c r="B225" s="70" t="s">
        <v>2712</v>
      </c>
      <c r="C225" s="54" t="s">
        <v>2855</v>
      </c>
      <c r="D225" s="116" t="s">
        <v>3180</v>
      </c>
      <c r="E225" s="54" t="s">
        <v>497</v>
      </c>
      <c r="F225" s="77">
        <v>43835</v>
      </c>
      <c r="G225" s="54" t="s">
        <v>131</v>
      </c>
      <c r="H225" s="72">
        <v>6.8499999999740337</v>
      </c>
      <c r="I225" s="70" t="s">
        <v>607</v>
      </c>
      <c r="J225" s="70" t="s">
        <v>133</v>
      </c>
      <c r="K225" s="71">
        <v>2.5243000000000002E-2</v>
      </c>
      <c r="L225" s="71">
        <v>3.5799999999888442E-2</v>
      </c>
      <c r="M225" s="72">
        <v>50034.878117000007</v>
      </c>
      <c r="N225" s="78">
        <v>103.91</v>
      </c>
      <c r="O225" s="72">
        <v>51.991241951000006</v>
      </c>
      <c r="P225" s="73">
        <f t="shared" si="7"/>
        <v>6.9742164331984947E-4</v>
      </c>
      <c r="Q225" s="73">
        <f>O225/'סכום נכסי הקרן'!$C$41</f>
        <v>2.6431283462866008E-5</v>
      </c>
      <c r="S225" s="72"/>
      <c r="U225" s="98">
        <f t="shared" si="8"/>
        <v>51.991241951000006</v>
      </c>
    </row>
    <row r="226" spans="1:21" ht="20.25">
      <c r="A226" s="69" t="s">
        <v>3129</v>
      </c>
      <c r="B226" s="70" t="s">
        <v>2712</v>
      </c>
      <c r="C226" s="54" t="s">
        <v>2856</v>
      </c>
      <c r="D226" s="116" t="s">
        <v>3180</v>
      </c>
      <c r="E226" s="54" t="s">
        <v>497</v>
      </c>
      <c r="F226" s="77">
        <v>43227</v>
      </c>
      <c r="G226" s="54" t="s">
        <v>131</v>
      </c>
      <c r="H226" s="72">
        <v>6.8800000000049</v>
      </c>
      <c r="I226" s="70" t="s">
        <v>607</v>
      </c>
      <c r="J226" s="70" t="s">
        <v>133</v>
      </c>
      <c r="K226" s="71">
        <v>2.7806000000000001E-2</v>
      </c>
      <c r="L226" s="71">
        <v>3.1600000000036751E-2</v>
      </c>
      <c r="M226" s="72">
        <v>29554.169330000001</v>
      </c>
      <c r="N226" s="78">
        <v>110.49</v>
      </c>
      <c r="O226" s="72">
        <v>32.654401618000001</v>
      </c>
      <c r="P226" s="73">
        <f t="shared" si="7"/>
        <v>4.380331298782117E-4</v>
      </c>
      <c r="Q226" s="73">
        <f>O226/'סכום נכסי הקרן'!$C$41</f>
        <v>1.6600829545273589E-5</v>
      </c>
      <c r="S226" s="72"/>
      <c r="U226" s="98">
        <f t="shared" si="8"/>
        <v>32.654401618000001</v>
      </c>
    </row>
    <row r="227" spans="1:21" ht="20.25">
      <c r="A227" s="69" t="s">
        <v>3129</v>
      </c>
      <c r="B227" s="70" t="s">
        <v>2712</v>
      </c>
      <c r="C227" s="54" t="s">
        <v>2857</v>
      </c>
      <c r="D227" s="116" t="s">
        <v>3180</v>
      </c>
      <c r="E227" s="54" t="s">
        <v>497</v>
      </c>
      <c r="F227" s="77">
        <v>43279</v>
      </c>
      <c r="G227" s="54" t="s">
        <v>131</v>
      </c>
      <c r="H227" s="72">
        <v>6.9000000000603903</v>
      </c>
      <c r="I227" s="70" t="s">
        <v>607</v>
      </c>
      <c r="J227" s="70" t="s">
        <v>133</v>
      </c>
      <c r="K227" s="71">
        <v>2.7797000000000002E-2</v>
      </c>
      <c r="L227" s="71">
        <v>3.0700000000233679E-2</v>
      </c>
      <c r="M227" s="72">
        <v>34564.511000999999</v>
      </c>
      <c r="N227" s="78">
        <v>110.19</v>
      </c>
      <c r="O227" s="72">
        <v>38.086635672999996</v>
      </c>
      <c r="P227" s="73">
        <f t="shared" si="7"/>
        <v>5.109022797459285E-4</v>
      </c>
      <c r="Q227" s="73">
        <f>O227/'סכום נכסי הקרן'!$C$41</f>
        <v>1.936246617399E-5</v>
      </c>
      <c r="S227" s="72"/>
      <c r="U227" s="98">
        <f t="shared" si="8"/>
        <v>38.086635672999996</v>
      </c>
    </row>
    <row r="228" spans="1:21" ht="20.25">
      <c r="A228" s="69" t="s">
        <v>3129</v>
      </c>
      <c r="B228" s="70" t="s">
        <v>2712</v>
      </c>
      <c r="C228" s="54" t="s">
        <v>2858</v>
      </c>
      <c r="D228" s="116" t="s">
        <v>3180</v>
      </c>
      <c r="E228" s="54" t="s">
        <v>497</v>
      </c>
      <c r="F228" s="77">
        <v>43321</v>
      </c>
      <c r="G228" s="54" t="s">
        <v>131</v>
      </c>
      <c r="H228" s="72">
        <v>6.9000000000116435</v>
      </c>
      <c r="I228" s="70" t="s">
        <v>607</v>
      </c>
      <c r="J228" s="70" t="s">
        <v>133</v>
      </c>
      <c r="K228" s="71">
        <v>2.8528999999999999E-2</v>
      </c>
      <c r="L228" s="71">
        <v>3.0400000000074513E-2</v>
      </c>
      <c r="M228" s="72">
        <v>193625.4259</v>
      </c>
      <c r="N228" s="78">
        <v>110.9</v>
      </c>
      <c r="O228" s="72">
        <v>214.730583685</v>
      </c>
      <c r="P228" s="73">
        <f t="shared" si="7"/>
        <v>2.8804419922448632E-3</v>
      </c>
      <c r="Q228" s="73">
        <f>O228/'סכום נכסי הקרן'!$C$41</f>
        <v>1.0916463451428939E-4</v>
      </c>
      <c r="S228" s="72"/>
      <c r="U228" s="98">
        <f t="shared" si="8"/>
        <v>214.730583685</v>
      </c>
    </row>
    <row r="229" spans="1:21" ht="20.25">
      <c r="A229" s="69" t="s">
        <v>3129</v>
      </c>
      <c r="B229" s="70" t="s">
        <v>2712</v>
      </c>
      <c r="C229" s="54" t="s">
        <v>2859</v>
      </c>
      <c r="D229" s="116" t="s">
        <v>3180</v>
      </c>
      <c r="E229" s="54" t="s">
        <v>497</v>
      </c>
      <c r="F229" s="77">
        <v>43138</v>
      </c>
      <c r="G229" s="54" t="s">
        <v>131</v>
      </c>
      <c r="H229" s="72">
        <v>6.8300000000034053</v>
      </c>
      <c r="I229" s="70" t="s">
        <v>607</v>
      </c>
      <c r="J229" s="70" t="s">
        <v>133</v>
      </c>
      <c r="K229" s="71">
        <v>2.6242999999999999E-2</v>
      </c>
      <c r="L229" s="71">
        <v>3.5800000000021349E-2</v>
      </c>
      <c r="M229" s="72">
        <v>185309.11278900001</v>
      </c>
      <c r="N229" s="78">
        <v>106.14</v>
      </c>
      <c r="O229" s="72">
        <v>196.68708135099999</v>
      </c>
      <c r="P229" s="73">
        <f t="shared" si="7"/>
        <v>2.6384025914380168E-3</v>
      </c>
      <c r="Q229" s="73">
        <f>O229/'סכום נכסי הקרן'!$C$41</f>
        <v>9.9991687168613121E-5</v>
      </c>
      <c r="S229" s="72"/>
      <c r="U229" s="98">
        <f t="shared" si="8"/>
        <v>196.68708135099999</v>
      </c>
    </row>
    <row r="230" spans="1:21" ht="20.25">
      <c r="A230" s="69" t="s">
        <v>3129</v>
      </c>
      <c r="B230" s="70" t="s">
        <v>2712</v>
      </c>
      <c r="C230" s="54" t="s">
        <v>2860</v>
      </c>
      <c r="D230" s="116" t="s">
        <v>3180</v>
      </c>
      <c r="E230" s="54" t="s">
        <v>497</v>
      </c>
      <c r="F230" s="77">
        <v>43417</v>
      </c>
      <c r="G230" s="54" t="s">
        <v>131</v>
      </c>
      <c r="H230" s="72">
        <v>6.850000000009536</v>
      </c>
      <c r="I230" s="70" t="s">
        <v>607</v>
      </c>
      <c r="J230" s="70" t="s">
        <v>133</v>
      </c>
      <c r="K230" s="71">
        <v>3.0796999999999998E-2</v>
      </c>
      <c r="L230" s="71">
        <v>3.1300000000049913E-2</v>
      </c>
      <c r="M230" s="72">
        <v>220451.33230499999</v>
      </c>
      <c r="N230" s="78">
        <v>111.79</v>
      </c>
      <c r="O230" s="72">
        <v>246.44253952900002</v>
      </c>
      <c r="P230" s="73">
        <f t="shared" si="7"/>
        <v>3.3058329528695999E-3</v>
      </c>
      <c r="Q230" s="73">
        <f>O230/'סכום נכסי הקרן'!$C$41</f>
        <v>1.2528634391420368E-4</v>
      </c>
      <c r="S230" s="72"/>
      <c r="U230" s="98">
        <f t="shared" si="8"/>
        <v>246.44253952900002</v>
      </c>
    </row>
    <row r="231" spans="1:21" ht="20.25">
      <c r="A231" s="69" t="s">
        <v>3129</v>
      </c>
      <c r="B231" s="70" t="s">
        <v>2712</v>
      </c>
      <c r="C231" s="54" t="s">
        <v>2861</v>
      </c>
      <c r="D231" s="116" t="s">
        <v>3180</v>
      </c>
      <c r="E231" s="54" t="s">
        <v>497</v>
      </c>
      <c r="F231" s="77">
        <v>43485</v>
      </c>
      <c r="G231" s="54" t="s">
        <v>131</v>
      </c>
      <c r="H231" s="72">
        <v>6.8799999999952863</v>
      </c>
      <c r="I231" s="70" t="s">
        <v>607</v>
      </c>
      <c r="J231" s="70" t="s">
        <v>133</v>
      </c>
      <c r="K231" s="71">
        <v>3.0190999999999999E-2</v>
      </c>
      <c r="L231" s="71">
        <v>2.9799999999949679E-2</v>
      </c>
      <c r="M231" s="72">
        <v>278584.00685100001</v>
      </c>
      <c r="N231" s="78">
        <v>112.72</v>
      </c>
      <c r="O231" s="72">
        <v>314.01990812100007</v>
      </c>
      <c r="P231" s="73">
        <f t="shared" si="7"/>
        <v>4.2123302336824382E-3</v>
      </c>
      <c r="Q231" s="73">
        <f>O231/'סכום נכסי הקרן'!$C$41</f>
        <v>1.596412952079836E-4</v>
      </c>
      <c r="S231" s="72"/>
      <c r="U231" s="98">
        <f t="shared" si="8"/>
        <v>314.01990812100007</v>
      </c>
    </row>
    <row r="232" spans="1:21" ht="20.25">
      <c r="A232" s="69" t="s">
        <v>3129</v>
      </c>
      <c r="B232" s="70" t="s">
        <v>2712</v>
      </c>
      <c r="C232" s="54" t="s">
        <v>2862</v>
      </c>
      <c r="D232" s="116" t="s">
        <v>3180</v>
      </c>
      <c r="E232" s="54" t="s">
        <v>497</v>
      </c>
      <c r="F232" s="77">
        <v>43613</v>
      </c>
      <c r="G232" s="54" t="s">
        <v>131</v>
      </c>
      <c r="H232" s="72">
        <v>6.9200000000316511</v>
      </c>
      <c r="I232" s="70" t="s">
        <v>607</v>
      </c>
      <c r="J232" s="70" t="s">
        <v>133</v>
      </c>
      <c r="K232" s="71">
        <v>2.5243000000000002E-2</v>
      </c>
      <c r="L232" s="71">
        <v>3.1700000000252693E-2</v>
      </c>
      <c r="M232" s="72">
        <v>73527.953466999999</v>
      </c>
      <c r="N232" s="78">
        <v>106.56</v>
      </c>
      <c r="O232" s="72">
        <v>78.351387206000012</v>
      </c>
      <c r="P232" s="73">
        <f t="shared" si="7"/>
        <v>1.0510222716568003E-3</v>
      </c>
      <c r="Q232" s="73">
        <f>O232/'סכום נכסי הקרן'!$C$41</f>
        <v>3.9832241878398272E-5</v>
      </c>
      <c r="S232" s="72"/>
      <c r="U232" s="98">
        <f t="shared" si="8"/>
        <v>78.351387206000012</v>
      </c>
    </row>
    <row r="233" spans="1:21" ht="20.25">
      <c r="A233" s="69" t="s">
        <v>3129</v>
      </c>
      <c r="B233" s="70" t="s">
        <v>2712</v>
      </c>
      <c r="C233" s="54" t="s">
        <v>2863</v>
      </c>
      <c r="D233" s="116" t="s">
        <v>3180</v>
      </c>
      <c r="E233" s="54" t="s">
        <v>497</v>
      </c>
      <c r="F233" s="77">
        <v>43657</v>
      </c>
      <c r="G233" s="54" t="s">
        <v>131</v>
      </c>
      <c r="H233" s="72">
        <v>6.8499999999959833</v>
      </c>
      <c r="I233" s="70" t="s">
        <v>607</v>
      </c>
      <c r="J233" s="70" t="s">
        <v>133</v>
      </c>
      <c r="K233" s="71">
        <v>2.5243000000000002E-2</v>
      </c>
      <c r="L233" s="71">
        <v>3.5900000000077655E-2</v>
      </c>
      <c r="M233" s="72">
        <v>72543.031797000003</v>
      </c>
      <c r="N233" s="78">
        <v>102.96</v>
      </c>
      <c r="O233" s="72">
        <v>74.690306038000003</v>
      </c>
      <c r="P233" s="73">
        <f t="shared" si="7"/>
        <v>1.0019117455624181E-3</v>
      </c>
      <c r="Q233" s="73">
        <f>O233/'סכום נכסי הקרן'!$C$41</f>
        <v>3.7971023132687822E-5</v>
      </c>
      <c r="S233" s="72"/>
      <c r="U233" s="98">
        <f t="shared" si="8"/>
        <v>74.690306038000003</v>
      </c>
    </row>
    <row r="234" spans="1:21" ht="20.25">
      <c r="A234" s="69" t="s">
        <v>3129</v>
      </c>
      <c r="B234" s="70" t="s">
        <v>2712</v>
      </c>
      <c r="C234" s="54" t="s">
        <v>2864</v>
      </c>
      <c r="D234" s="116" t="s">
        <v>3180</v>
      </c>
      <c r="E234" s="54" t="s">
        <v>497</v>
      </c>
      <c r="F234" s="77">
        <v>43541</v>
      </c>
      <c r="G234" s="54" t="s">
        <v>131</v>
      </c>
      <c r="H234" s="72">
        <v>6.9099999999047661</v>
      </c>
      <c r="I234" s="70" t="s">
        <v>607</v>
      </c>
      <c r="J234" s="70" t="s">
        <v>133</v>
      </c>
      <c r="K234" s="71">
        <v>2.7271E-2</v>
      </c>
      <c r="L234" s="71">
        <v>3.0699999999809536E-2</v>
      </c>
      <c r="M234" s="72">
        <v>23923.322264000002</v>
      </c>
      <c r="N234" s="78">
        <v>109.73</v>
      </c>
      <c r="O234" s="72">
        <v>26.25106255</v>
      </c>
      <c r="P234" s="73">
        <f t="shared" si="7"/>
        <v>3.5213736959328434E-4</v>
      </c>
      <c r="Q234" s="73">
        <f>O234/'סכום נכסי הקרן'!$C$41</f>
        <v>1.3345503000570861E-5</v>
      </c>
      <c r="S234" s="72"/>
      <c r="U234" s="98">
        <f t="shared" si="8"/>
        <v>26.25106255</v>
      </c>
    </row>
    <row r="235" spans="1:21" ht="20.25">
      <c r="A235" s="69" t="s">
        <v>3132</v>
      </c>
      <c r="B235" s="70" t="s">
        <v>2694</v>
      </c>
      <c r="C235" s="54">
        <v>22333</v>
      </c>
      <c r="D235" s="116" t="s">
        <v>3180</v>
      </c>
      <c r="E235" s="54" t="s">
        <v>480</v>
      </c>
      <c r="F235" s="77">
        <v>41639</v>
      </c>
      <c r="G235" s="54" t="s">
        <v>266</v>
      </c>
      <c r="H235" s="72">
        <v>0</v>
      </c>
      <c r="I235" s="70" t="s">
        <v>128</v>
      </c>
      <c r="J235" s="70" t="s">
        <v>133</v>
      </c>
      <c r="K235" s="71">
        <v>3.7000000000000005E-2</v>
      </c>
      <c r="L235" s="71">
        <v>5.3399999999954012E-2</v>
      </c>
      <c r="M235" s="72">
        <v>115083.38559800001</v>
      </c>
      <c r="N235" s="78">
        <v>113.34</v>
      </c>
      <c r="O235" s="72">
        <v>130.43550359</v>
      </c>
      <c r="P235" s="73">
        <f t="shared" si="7"/>
        <v>1.7496897524918661E-3</v>
      </c>
      <c r="Q235" s="73">
        <f>O235/'סכום נכסי הקרן'!$C$41</f>
        <v>6.6310740802425771E-5</v>
      </c>
      <c r="S235" s="72"/>
      <c r="U235" s="98">
        <f t="shared" si="8"/>
        <v>130.43550359</v>
      </c>
    </row>
    <row r="236" spans="1:21" ht="20.25">
      <c r="A236" s="69" t="s">
        <v>3132</v>
      </c>
      <c r="B236" s="70" t="s">
        <v>2694</v>
      </c>
      <c r="C236" s="54">
        <v>22334</v>
      </c>
      <c r="D236" s="116" t="s">
        <v>3180</v>
      </c>
      <c r="E236" s="54" t="s">
        <v>480</v>
      </c>
      <c r="F236" s="77">
        <v>42004</v>
      </c>
      <c r="G236" s="54" t="s">
        <v>266</v>
      </c>
      <c r="H236" s="72">
        <v>0.4800000000003159</v>
      </c>
      <c r="I236" s="70" t="s">
        <v>128</v>
      </c>
      <c r="J236" s="70" t="s">
        <v>133</v>
      </c>
      <c r="K236" s="71">
        <v>3.7000000000000005E-2</v>
      </c>
      <c r="L236" s="71">
        <v>0.10489999999966594</v>
      </c>
      <c r="M236" s="72">
        <v>115083.38588100001</v>
      </c>
      <c r="N236" s="78">
        <v>110.03</v>
      </c>
      <c r="O236" s="72">
        <v>126.626245927</v>
      </c>
      <c r="P236" s="73">
        <f t="shared" si="7"/>
        <v>1.6985915551904437E-3</v>
      </c>
      <c r="Q236" s="73">
        <f>O236/'סכום נכסי הקרן'!$C$41</f>
        <v>6.4374192158930428E-5</v>
      </c>
      <c r="S236" s="72"/>
      <c r="U236" s="98">
        <f t="shared" si="8"/>
        <v>126.626245927</v>
      </c>
    </row>
    <row r="237" spans="1:21" ht="20.25">
      <c r="A237" s="69" t="s">
        <v>3132</v>
      </c>
      <c r="B237" s="70" t="s">
        <v>2694</v>
      </c>
      <c r="C237" s="54" t="s">
        <v>2865</v>
      </c>
      <c r="D237" s="116" t="s">
        <v>3180</v>
      </c>
      <c r="E237" s="54" t="s">
        <v>480</v>
      </c>
      <c r="F237" s="77">
        <v>42759</v>
      </c>
      <c r="G237" s="54" t="s">
        <v>266</v>
      </c>
      <c r="H237" s="72">
        <v>1.4300000000050304</v>
      </c>
      <c r="I237" s="70" t="s">
        <v>128</v>
      </c>
      <c r="J237" s="70" t="s">
        <v>133</v>
      </c>
      <c r="K237" s="71">
        <v>7.0499999999999993E-2</v>
      </c>
      <c r="L237" s="71">
        <v>7.1700000000034708E-2</v>
      </c>
      <c r="M237" s="72">
        <v>136939.63522500001</v>
      </c>
      <c r="N237" s="78">
        <v>103.07</v>
      </c>
      <c r="O237" s="72">
        <v>141.14262010300001</v>
      </c>
      <c r="P237" s="73">
        <f t="shared" si="7"/>
        <v>1.8933173042389724E-3</v>
      </c>
      <c r="Q237" s="73">
        <f>O237/'סכום נכסי הקרן'!$C$41</f>
        <v>7.1754019727975538E-5</v>
      </c>
      <c r="S237" s="72"/>
      <c r="U237" s="98">
        <f t="shared" si="8"/>
        <v>141.14262010300001</v>
      </c>
    </row>
    <row r="238" spans="1:21" ht="20.25">
      <c r="A238" s="69" t="s">
        <v>3132</v>
      </c>
      <c r="B238" s="70" t="s">
        <v>2694</v>
      </c>
      <c r="C238" s="54" t="s">
        <v>2866</v>
      </c>
      <c r="D238" s="116" t="s">
        <v>3180</v>
      </c>
      <c r="E238" s="54" t="s">
        <v>480</v>
      </c>
      <c r="F238" s="77">
        <v>42759</v>
      </c>
      <c r="G238" s="54" t="s">
        <v>266</v>
      </c>
      <c r="H238" s="72">
        <v>1.4800000000020432</v>
      </c>
      <c r="I238" s="70" t="s">
        <v>128</v>
      </c>
      <c r="J238" s="70" t="s">
        <v>133</v>
      </c>
      <c r="K238" s="71">
        <v>3.8800000000000001E-2</v>
      </c>
      <c r="L238" s="71">
        <v>5.030000000006056E-2</v>
      </c>
      <c r="M238" s="72">
        <v>136939.63522500001</v>
      </c>
      <c r="N238" s="78">
        <v>100.09</v>
      </c>
      <c r="O238" s="72">
        <v>137.06288373899997</v>
      </c>
      <c r="P238" s="73">
        <f t="shared" si="7"/>
        <v>1.8385908477720494E-3</v>
      </c>
      <c r="Q238" s="73">
        <f>O238/'סכום נכסי הקרן'!$C$41</f>
        <v>6.9679965247948378E-5</v>
      </c>
      <c r="S238" s="72"/>
      <c r="U238" s="98">
        <f t="shared" si="8"/>
        <v>137.06288373899997</v>
      </c>
    </row>
    <row r="239" spans="1:21" ht="20.25">
      <c r="A239" s="69" t="s">
        <v>3133</v>
      </c>
      <c r="B239" s="70" t="s">
        <v>2712</v>
      </c>
      <c r="C239" s="54">
        <v>9806</v>
      </c>
      <c r="D239" s="116" t="s">
        <v>3180</v>
      </c>
      <c r="E239" s="54" t="s">
        <v>544</v>
      </c>
      <c r="F239" s="77">
        <v>45216</v>
      </c>
      <c r="G239" s="54" t="s">
        <v>131</v>
      </c>
      <c r="H239" s="72">
        <v>5.820000000001615</v>
      </c>
      <c r="I239" s="70" t="s">
        <v>156</v>
      </c>
      <c r="J239" s="70" t="s">
        <v>133</v>
      </c>
      <c r="K239" s="71">
        <v>7.3617000000000002E-2</v>
      </c>
      <c r="L239" s="71">
        <v>6.6000000000018627E-2</v>
      </c>
      <c r="M239" s="72">
        <v>301229.44964599999</v>
      </c>
      <c r="N239" s="78">
        <v>106.9</v>
      </c>
      <c r="O239" s="72">
        <v>322.01428556400003</v>
      </c>
      <c r="P239" s="73">
        <f t="shared" si="7"/>
        <v>4.3195685231403212E-3</v>
      </c>
      <c r="Q239" s="73">
        <f>O239/'סכום נכסי הקרן'!$C$41</f>
        <v>1.6370547310364184E-4</v>
      </c>
      <c r="S239" s="72"/>
      <c r="U239" s="98">
        <f t="shared" si="8"/>
        <v>322.01428556400003</v>
      </c>
    </row>
    <row r="240" spans="1:21" ht="20.25">
      <c r="A240" s="69" t="s">
        <v>3133</v>
      </c>
      <c r="B240" s="70" t="s">
        <v>2694</v>
      </c>
      <c r="C240" s="54">
        <v>7561</v>
      </c>
      <c r="D240" s="116" t="s">
        <v>3180</v>
      </c>
      <c r="E240" s="54" t="s">
        <v>544</v>
      </c>
      <c r="F240" s="77">
        <v>43920</v>
      </c>
      <c r="G240" s="54" t="s">
        <v>131</v>
      </c>
      <c r="H240" s="72">
        <v>4.0300000000074068</v>
      </c>
      <c r="I240" s="70" t="s">
        <v>156</v>
      </c>
      <c r="J240" s="70" t="s">
        <v>133</v>
      </c>
      <c r="K240" s="71">
        <v>4.8917999999999996E-2</v>
      </c>
      <c r="L240" s="71">
        <v>5.370000000009343E-2</v>
      </c>
      <c r="M240" s="72">
        <v>383932.913825</v>
      </c>
      <c r="N240" s="78">
        <v>99.52</v>
      </c>
      <c r="O240" s="72">
        <v>382.09003953900003</v>
      </c>
      <c r="P240" s="73">
        <f t="shared" si="7"/>
        <v>5.1254375404723371E-3</v>
      </c>
      <c r="Q240" s="73">
        <f>O240/'סכום נכסי הקרן'!$C$41</f>
        <v>1.9424675703863894E-4</v>
      </c>
      <c r="S240" s="72"/>
      <c r="U240" s="98">
        <f t="shared" si="8"/>
        <v>382.09003953900003</v>
      </c>
    </row>
    <row r="241" spans="1:21" ht="20.25">
      <c r="A241" s="69" t="s">
        <v>3133</v>
      </c>
      <c r="B241" s="70" t="s">
        <v>2694</v>
      </c>
      <c r="C241" s="54">
        <v>8991</v>
      </c>
      <c r="D241" s="116" t="s">
        <v>3180</v>
      </c>
      <c r="E241" s="54" t="s">
        <v>544</v>
      </c>
      <c r="F241" s="77">
        <v>44636</v>
      </c>
      <c r="G241" s="54" t="s">
        <v>131</v>
      </c>
      <c r="H241" s="72">
        <v>4.2499999999937659</v>
      </c>
      <c r="I241" s="70" t="s">
        <v>156</v>
      </c>
      <c r="J241" s="70" t="s">
        <v>133</v>
      </c>
      <c r="K241" s="71">
        <v>4.2824000000000001E-2</v>
      </c>
      <c r="L241" s="71">
        <v>7.1299999999885288E-2</v>
      </c>
      <c r="M241" s="72">
        <v>356165.83170799998</v>
      </c>
      <c r="N241" s="78">
        <v>90.07</v>
      </c>
      <c r="O241" s="72">
        <v>320.79857233600001</v>
      </c>
      <c r="P241" s="73">
        <f t="shared" si="7"/>
        <v>4.303260685791936E-3</v>
      </c>
      <c r="Q241" s="73">
        <f>O241/'סכום נכסי הקרן'!$C$41</f>
        <v>1.6308742937679437E-4</v>
      </c>
      <c r="S241" s="72"/>
      <c r="U241" s="98">
        <f t="shared" si="8"/>
        <v>320.79857233600001</v>
      </c>
    </row>
    <row r="242" spans="1:21" ht="20.25">
      <c r="A242" s="69" t="s">
        <v>3133</v>
      </c>
      <c r="B242" s="70" t="s">
        <v>2694</v>
      </c>
      <c r="C242" s="54">
        <v>9112</v>
      </c>
      <c r="D242" s="116" t="s">
        <v>3180</v>
      </c>
      <c r="E242" s="54" t="s">
        <v>544</v>
      </c>
      <c r="F242" s="77">
        <v>44722</v>
      </c>
      <c r="G242" s="54" t="s">
        <v>131</v>
      </c>
      <c r="H242" s="72">
        <v>4.2099999999959357</v>
      </c>
      <c r="I242" s="70" t="s">
        <v>156</v>
      </c>
      <c r="J242" s="70" t="s">
        <v>133</v>
      </c>
      <c r="K242" s="71">
        <v>5.2750000000000005E-2</v>
      </c>
      <c r="L242" s="71">
        <v>6.5699999999944123E-2</v>
      </c>
      <c r="M242" s="72">
        <v>571687.773942</v>
      </c>
      <c r="N242" s="78">
        <v>96.4</v>
      </c>
      <c r="O242" s="72">
        <v>551.10702784400007</v>
      </c>
      <c r="P242" s="73">
        <f t="shared" si="7"/>
        <v>7.3926675836349758E-3</v>
      </c>
      <c r="Q242" s="73">
        <f>O242/'סכום נכסי הקרן'!$C$41</f>
        <v>2.8017153514145248E-4</v>
      </c>
      <c r="S242" s="72"/>
      <c r="U242" s="98">
        <f t="shared" si="8"/>
        <v>551.10702784400007</v>
      </c>
    </row>
    <row r="243" spans="1:21" ht="20.25">
      <c r="A243" s="69" t="s">
        <v>3133</v>
      </c>
      <c r="B243" s="70" t="s">
        <v>2694</v>
      </c>
      <c r="C243" s="54">
        <v>9247</v>
      </c>
      <c r="D243" s="116" t="s">
        <v>3180</v>
      </c>
      <c r="E243" s="54" t="s">
        <v>544</v>
      </c>
      <c r="F243" s="77">
        <v>44816</v>
      </c>
      <c r="G243" s="54" t="s">
        <v>131</v>
      </c>
      <c r="H243" s="72">
        <v>4.1199999999964199</v>
      </c>
      <c r="I243" s="70" t="s">
        <v>156</v>
      </c>
      <c r="J243" s="70" t="s">
        <v>133</v>
      </c>
      <c r="K243" s="71">
        <v>5.6036999999999997E-2</v>
      </c>
      <c r="L243" s="71">
        <v>7.829999999993946E-2</v>
      </c>
      <c r="M243" s="72">
        <v>707529.36369100004</v>
      </c>
      <c r="N243" s="78">
        <v>93.15</v>
      </c>
      <c r="O243" s="72">
        <v>659.06362355299996</v>
      </c>
      <c r="P243" s="73">
        <f t="shared" si="7"/>
        <v>8.8408204563350887E-3</v>
      </c>
      <c r="Q243" s="73">
        <f>O243/'סכום נכסי הקרן'!$C$41</f>
        <v>3.3505445918392607E-4</v>
      </c>
      <c r="S243" s="72"/>
      <c r="U243" s="98">
        <f t="shared" si="8"/>
        <v>659.06362355299996</v>
      </c>
    </row>
    <row r="244" spans="1:21" ht="20.25">
      <c r="A244" s="69" t="s">
        <v>3133</v>
      </c>
      <c r="B244" s="70" t="s">
        <v>2694</v>
      </c>
      <c r="C244" s="54">
        <v>9486</v>
      </c>
      <c r="D244" s="116" t="s">
        <v>3180</v>
      </c>
      <c r="E244" s="54" t="s">
        <v>544</v>
      </c>
      <c r="F244" s="77">
        <v>44976</v>
      </c>
      <c r="G244" s="54" t="s">
        <v>131</v>
      </c>
      <c r="H244" s="72">
        <v>4.1500000000012047</v>
      </c>
      <c r="I244" s="70" t="s">
        <v>156</v>
      </c>
      <c r="J244" s="70" t="s">
        <v>133</v>
      </c>
      <c r="K244" s="71">
        <v>6.1999000000000005E-2</v>
      </c>
      <c r="L244" s="71">
        <v>6.1800000000008792E-2</v>
      </c>
      <c r="M244" s="72">
        <v>693132.90871300001</v>
      </c>
      <c r="N244" s="78">
        <v>101.95</v>
      </c>
      <c r="O244" s="72">
        <v>706.6490013409998</v>
      </c>
      <c r="P244" s="73">
        <f t="shared" si="7"/>
        <v>9.479140895115536E-3</v>
      </c>
      <c r="Q244" s="73">
        <f>O244/'סכום נכסי הקרן'!$C$41</f>
        <v>3.5924589146760899E-4</v>
      </c>
      <c r="S244" s="72"/>
      <c r="U244" s="98">
        <f t="shared" si="8"/>
        <v>706.6490013409998</v>
      </c>
    </row>
    <row r="245" spans="1:21" ht="20.25">
      <c r="A245" s="69" t="s">
        <v>3133</v>
      </c>
      <c r="B245" s="70" t="s">
        <v>2694</v>
      </c>
      <c r="C245" s="54">
        <v>9567</v>
      </c>
      <c r="D245" s="116" t="s">
        <v>3180</v>
      </c>
      <c r="E245" s="54" t="s">
        <v>544</v>
      </c>
      <c r="F245" s="77">
        <v>45056</v>
      </c>
      <c r="G245" s="54" t="s">
        <v>131</v>
      </c>
      <c r="H245" s="72">
        <v>4.1399999999990671</v>
      </c>
      <c r="I245" s="70" t="s">
        <v>156</v>
      </c>
      <c r="J245" s="70" t="s">
        <v>133</v>
      </c>
      <c r="K245" s="71">
        <v>6.3411999999999996E-2</v>
      </c>
      <c r="L245" s="71">
        <v>6.1999999999979266E-2</v>
      </c>
      <c r="M245" s="72">
        <v>752684.09880599985</v>
      </c>
      <c r="N245" s="78">
        <v>102.47</v>
      </c>
      <c r="O245" s="72">
        <v>771.27536404799991</v>
      </c>
      <c r="P245" s="73">
        <f t="shared" si="7"/>
        <v>1.0346052751604353E-2</v>
      </c>
      <c r="Q245" s="73">
        <f>O245/'סכום נכסי הקרן'!$C$41</f>
        <v>3.9210061175862633E-4</v>
      </c>
      <c r="S245" s="72"/>
      <c r="U245" s="98">
        <f t="shared" si="8"/>
        <v>771.27536404799991</v>
      </c>
    </row>
    <row r="246" spans="1:21" ht="20.25">
      <c r="A246" s="69" t="s">
        <v>3133</v>
      </c>
      <c r="B246" s="70" t="s">
        <v>2694</v>
      </c>
      <c r="C246" s="54">
        <v>7894</v>
      </c>
      <c r="D246" s="116" t="s">
        <v>3180</v>
      </c>
      <c r="E246" s="54" t="s">
        <v>544</v>
      </c>
      <c r="F246" s="77">
        <v>44068</v>
      </c>
      <c r="G246" s="54" t="s">
        <v>131</v>
      </c>
      <c r="H246" s="72">
        <v>3.9899999999981963</v>
      </c>
      <c r="I246" s="70" t="s">
        <v>156</v>
      </c>
      <c r="J246" s="70" t="s">
        <v>133</v>
      </c>
      <c r="K246" s="71">
        <v>4.5102999999999997E-2</v>
      </c>
      <c r="L246" s="71">
        <v>6.349999999998554E-2</v>
      </c>
      <c r="M246" s="72">
        <v>475816.87586500007</v>
      </c>
      <c r="N246" s="78">
        <v>94.34</v>
      </c>
      <c r="O246" s="72">
        <v>448.88566421899998</v>
      </c>
      <c r="P246" s="73">
        <f t="shared" si="7"/>
        <v>6.0214483411915425E-3</v>
      </c>
      <c r="Q246" s="73">
        <f>O246/'סכום נכסי הקרן'!$C$41</f>
        <v>2.2820428572510899E-4</v>
      </c>
      <c r="S246" s="72"/>
      <c r="U246" s="98">
        <f t="shared" si="8"/>
        <v>448.88566421899998</v>
      </c>
    </row>
    <row r="247" spans="1:21" ht="20.25">
      <c r="A247" s="69" t="s">
        <v>3133</v>
      </c>
      <c r="B247" s="70" t="s">
        <v>2694</v>
      </c>
      <c r="C247" s="54">
        <v>8076</v>
      </c>
      <c r="D247" s="116" t="s">
        <v>3180</v>
      </c>
      <c r="E247" s="54" t="s">
        <v>544</v>
      </c>
      <c r="F247" s="77">
        <v>44160</v>
      </c>
      <c r="G247" s="54" t="s">
        <v>131</v>
      </c>
      <c r="H247" s="72">
        <v>3.8400000000035281</v>
      </c>
      <c r="I247" s="70" t="s">
        <v>156</v>
      </c>
      <c r="J247" s="70" t="s">
        <v>133</v>
      </c>
      <c r="K247" s="71">
        <v>4.5465999999999999E-2</v>
      </c>
      <c r="L247" s="71">
        <v>9.060000000009033E-2</v>
      </c>
      <c r="M247" s="72">
        <v>437016.22057900002</v>
      </c>
      <c r="N247" s="78">
        <v>85.62</v>
      </c>
      <c r="O247" s="72">
        <v>374.17329767699999</v>
      </c>
      <c r="P247" s="73">
        <f t="shared" si="7"/>
        <v>5.0192406713085126E-3</v>
      </c>
      <c r="Q247" s="73">
        <f>O247/'סכום נכסי הקרן'!$C$41</f>
        <v>1.9022204748363213E-4</v>
      </c>
      <c r="S247" s="72"/>
      <c r="U247" s="98">
        <f t="shared" si="8"/>
        <v>374.17329767699999</v>
      </c>
    </row>
    <row r="248" spans="1:21" ht="20.25">
      <c r="A248" s="69" t="s">
        <v>3133</v>
      </c>
      <c r="B248" s="70" t="s">
        <v>2694</v>
      </c>
      <c r="C248" s="54">
        <v>9311</v>
      </c>
      <c r="D248" s="116" t="s">
        <v>3180</v>
      </c>
      <c r="E248" s="54" t="s">
        <v>544</v>
      </c>
      <c r="F248" s="77">
        <v>44880</v>
      </c>
      <c r="G248" s="54" t="s">
        <v>131</v>
      </c>
      <c r="H248" s="72">
        <v>3.6599999999963759</v>
      </c>
      <c r="I248" s="70" t="s">
        <v>156</v>
      </c>
      <c r="J248" s="70" t="s">
        <v>133</v>
      </c>
      <c r="K248" s="71">
        <v>7.2695999999999997E-2</v>
      </c>
      <c r="L248" s="71">
        <v>9.7099999999906109E-2</v>
      </c>
      <c r="M248" s="72">
        <v>387529.76439899998</v>
      </c>
      <c r="N248" s="78">
        <v>93.99</v>
      </c>
      <c r="O248" s="72">
        <v>364.23923940200001</v>
      </c>
      <c r="P248" s="73">
        <f t="shared" si="7"/>
        <v>4.8859830881656579E-3</v>
      </c>
      <c r="Q248" s="73">
        <f>O248/'סכום נכסי הקרן'!$C$41</f>
        <v>1.8517177554647362E-4</v>
      </c>
      <c r="S248" s="72"/>
      <c r="U248" s="98">
        <f t="shared" si="8"/>
        <v>364.23923940200001</v>
      </c>
    </row>
    <row r="249" spans="1:21" ht="20.25">
      <c r="A249" s="69" t="s">
        <v>3134</v>
      </c>
      <c r="B249" s="70" t="s">
        <v>2694</v>
      </c>
      <c r="C249" s="54">
        <v>8811</v>
      </c>
      <c r="D249" s="116" t="s">
        <v>3180</v>
      </c>
      <c r="E249" s="54" t="s">
        <v>2867</v>
      </c>
      <c r="F249" s="77">
        <v>44550</v>
      </c>
      <c r="G249" s="54" t="s">
        <v>2693</v>
      </c>
      <c r="H249" s="72">
        <v>4.8900000000003416</v>
      </c>
      <c r="I249" s="70" t="s">
        <v>287</v>
      </c>
      <c r="J249" s="70" t="s">
        <v>133</v>
      </c>
      <c r="K249" s="71">
        <v>7.85E-2</v>
      </c>
      <c r="L249" s="71">
        <v>7.9499999999999973E-2</v>
      </c>
      <c r="M249" s="72">
        <v>581253.82423300005</v>
      </c>
      <c r="N249" s="78">
        <v>100.43</v>
      </c>
      <c r="O249" s="72">
        <v>583.75299582000002</v>
      </c>
      <c r="P249" s="73">
        <f t="shared" si="7"/>
        <v>7.8305875828349782E-3</v>
      </c>
      <c r="Q249" s="73">
        <f>O249/'סכום נכסי הקרן'!$C$41</f>
        <v>2.9676807719571866E-4</v>
      </c>
      <c r="S249" s="72"/>
      <c r="U249" s="98">
        <f t="shared" si="8"/>
        <v>583.75299582000002</v>
      </c>
    </row>
    <row r="250" spans="1:21" ht="20.25">
      <c r="A250" s="69" t="s">
        <v>3135</v>
      </c>
      <c r="B250" s="70" t="s">
        <v>2712</v>
      </c>
      <c r="C250" s="54" t="s">
        <v>2868</v>
      </c>
      <c r="D250" s="116" t="s">
        <v>3180</v>
      </c>
      <c r="E250" s="54" t="s">
        <v>2867</v>
      </c>
      <c r="F250" s="77">
        <v>42732</v>
      </c>
      <c r="G250" s="54" t="s">
        <v>2693</v>
      </c>
      <c r="H250" s="72">
        <v>2.2899999999976628</v>
      </c>
      <c r="I250" s="70" t="s">
        <v>129</v>
      </c>
      <c r="J250" s="70" t="s">
        <v>133</v>
      </c>
      <c r="K250" s="71">
        <v>2.1613000000000004E-2</v>
      </c>
      <c r="L250" s="71">
        <v>2.3699999999991391E-2</v>
      </c>
      <c r="M250" s="72">
        <v>289537.39590900001</v>
      </c>
      <c r="N250" s="78">
        <v>112.3</v>
      </c>
      <c r="O250" s="72">
        <v>325.15052364399997</v>
      </c>
      <c r="P250" s="73">
        <f t="shared" si="7"/>
        <v>4.3616386917594372E-3</v>
      </c>
      <c r="Q250" s="73">
        <f>O250/'סכום נכסי הקרן'!$C$41</f>
        <v>1.6529987236376412E-4</v>
      </c>
      <c r="S250" s="72"/>
      <c r="U250" s="98">
        <f t="shared" si="8"/>
        <v>325.15052364399997</v>
      </c>
    </row>
    <row r="251" spans="1:21" ht="20.25">
      <c r="A251" s="69" t="s">
        <v>3136</v>
      </c>
      <c r="B251" s="70" t="s">
        <v>2694</v>
      </c>
      <c r="C251" s="54">
        <v>9533</v>
      </c>
      <c r="D251" s="116" t="s">
        <v>3180</v>
      </c>
      <c r="E251" s="54" t="s">
        <v>557</v>
      </c>
      <c r="F251" s="77">
        <v>45015</v>
      </c>
      <c r="G251" s="54" t="s">
        <v>266</v>
      </c>
      <c r="H251" s="72">
        <v>3.8000000000005567</v>
      </c>
      <c r="I251" s="70" t="s">
        <v>556</v>
      </c>
      <c r="J251" s="70" t="s">
        <v>133</v>
      </c>
      <c r="K251" s="71">
        <v>3.3593000000000005E-2</v>
      </c>
      <c r="L251" s="71">
        <v>2.9800000000006127E-2</v>
      </c>
      <c r="M251" s="72">
        <v>691863.68243799999</v>
      </c>
      <c r="N251" s="78">
        <v>103.78</v>
      </c>
      <c r="O251" s="72">
        <v>718.01612782199993</v>
      </c>
      <c r="P251" s="73">
        <f t="shared" si="7"/>
        <v>9.6316219617858662E-3</v>
      </c>
      <c r="Q251" s="73">
        <f>O251/'סכום נכסי הקרן'!$C$41</f>
        <v>3.6502470595449368E-4</v>
      </c>
      <c r="S251" s="72"/>
      <c r="U251" s="98">
        <f t="shared" si="8"/>
        <v>718.01612782199993</v>
      </c>
    </row>
    <row r="252" spans="1:21" ht="20.25">
      <c r="A252" s="69" t="s">
        <v>3112</v>
      </c>
      <c r="B252" s="70" t="s">
        <v>2712</v>
      </c>
      <c r="C252" s="54" t="s">
        <v>2869</v>
      </c>
      <c r="D252" s="116" t="s">
        <v>3180</v>
      </c>
      <c r="E252" s="54" t="s">
        <v>544</v>
      </c>
      <c r="F252" s="77">
        <v>45286</v>
      </c>
      <c r="G252" s="54" t="s">
        <v>131</v>
      </c>
      <c r="H252" s="72">
        <v>1.7299999999997862</v>
      </c>
      <c r="I252" s="70" t="s">
        <v>129</v>
      </c>
      <c r="J252" s="70" t="s">
        <v>133</v>
      </c>
      <c r="K252" s="71">
        <v>6.7500000000000004E-2</v>
      </c>
      <c r="L252" s="71">
        <v>7.1699999999993991E-2</v>
      </c>
      <c r="M252" s="72">
        <v>1974079.804556</v>
      </c>
      <c r="N252" s="78">
        <v>99.67</v>
      </c>
      <c r="O252" s="72">
        <v>1967.5657141540005</v>
      </c>
      <c r="P252" s="73">
        <f t="shared" si="7"/>
        <v>2.6393347460296299E-2</v>
      </c>
      <c r="Q252" s="73">
        <f>O252/'סכום נכסי הקרן'!$C$41</f>
        <v>1.0002701449531445E-3</v>
      </c>
      <c r="S252" s="72"/>
      <c r="U252" s="98">
        <f t="shared" si="8"/>
        <v>1967.5657141540005</v>
      </c>
    </row>
    <row r="253" spans="1:21" ht="20.25">
      <c r="A253" s="69" t="s">
        <v>3112</v>
      </c>
      <c r="B253" s="70" t="s">
        <v>2712</v>
      </c>
      <c r="C253" s="54" t="s">
        <v>2870</v>
      </c>
      <c r="D253" s="116" t="s">
        <v>3180</v>
      </c>
      <c r="E253" s="54" t="s">
        <v>544</v>
      </c>
      <c r="F253" s="77">
        <v>45169</v>
      </c>
      <c r="G253" s="54" t="s">
        <v>131</v>
      </c>
      <c r="H253" s="72">
        <v>1.8200000000019285</v>
      </c>
      <c r="I253" s="70" t="s">
        <v>129</v>
      </c>
      <c r="J253" s="70" t="s">
        <v>133</v>
      </c>
      <c r="K253" s="71">
        <v>6.9500000000000006E-2</v>
      </c>
      <c r="L253" s="71">
        <v>7.1400000000149844E-2</v>
      </c>
      <c r="M253" s="72">
        <v>134730.50689400002</v>
      </c>
      <c r="N253" s="78">
        <v>100.05</v>
      </c>
      <c r="O253" s="72">
        <v>134.79788080700001</v>
      </c>
      <c r="P253" s="73">
        <f t="shared" si="7"/>
        <v>1.8082076138333705E-3</v>
      </c>
      <c r="Q253" s="73">
        <f>O253/'סכום נכסי הקרן'!$C$41</f>
        <v>6.8528484108176105E-5</v>
      </c>
      <c r="S253" s="72"/>
      <c r="U253" s="98">
        <f t="shared" si="8"/>
        <v>134.79788080700001</v>
      </c>
    </row>
    <row r="254" spans="1:21" ht="20.25">
      <c r="A254" s="69" t="s">
        <v>3112</v>
      </c>
      <c r="B254" s="70" t="s">
        <v>2712</v>
      </c>
      <c r="C254" s="54" t="s">
        <v>2871</v>
      </c>
      <c r="D254" s="116" t="s">
        <v>3180</v>
      </c>
      <c r="E254" s="54" t="s">
        <v>544</v>
      </c>
      <c r="F254" s="77">
        <v>45195</v>
      </c>
      <c r="G254" s="54" t="s">
        <v>131</v>
      </c>
      <c r="H254" s="72">
        <v>1.8200000000050649</v>
      </c>
      <c r="I254" s="70" t="s">
        <v>129</v>
      </c>
      <c r="J254" s="70" t="s">
        <v>133</v>
      </c>
      <c r="K254" s="71">
        <v>6.9500000000000006E-2</v>
      </c>
      <c r="L254" s="71">
        <v>7.1400000000382685E-2</v>
      </c>
      <c r="M254" s="72">
        <v>71034.924692000001</v>
      </c>
      <c r="N254" s="78">
        <v>100.06</v>
      </c>
      <c r="O254" s="72">
        <v>71.077550501999994</v>
      </c>
      <c r="P254" s="73">
        <f t="shared" si="7"/>
        <v>9.5344946983519743E-4</v>
      </c>
      <c r="Q254" s="73">
        <f>O254/'סכום נכסי הקרן'!$C$41</f>
        <v>3.6134372149353926E-5</v>
      </c>
      <c r="S254" s="72"/>
      <c r="U254" s="98">
        <f t="shared" si="8"/>
        <v>71.077550501999994</v>
      </c>
    </row>
    <row r="255" spans="1:21" ht="20.25">
      <c r="A255" s="69" t="s">
        <v>3112</v>
      </c>
      <c r="B255" s="70" t="s">
        <v>2712</v>
      </c>
      <c r="C255" s="54" t="s">
        <v>2872</v>
      </c>
      <c r="D255" s="116" t="s">
        <v>3180</v>
      </c>
      <c r="E255" s="54" t="s">
        <v>544</v>
      </c>
      <c r="F255" s="77">
        <v>45230</v>
      </c>
      <c r="G255" s="54" t="s">
        <v>131</v>
      </c>
      <c r="H255" s="72">
        <v>1.8199999999925907</v>
      </c>
      <c r="I255" s="70" t="s">
        <v>129</v>
      </c>
      <c r="J255" s="70" t="s">
        <v>133</v>
      </c>
      <c r="K255" s="71">
        <v>6.9500000000000006E-2</v>
      </c>
      <c r="L255" s="71">
        <v>6.3499999999736392E-2</v>
      </c>
      <c r="M255" s="72">
        <v>138409.13290599998</v>
      </c>
      <c r="N255" s="78">
        <v>101.41</v>
      </c>
      <c r="O255" s="72">
        <v>140.36071082199999</v>
      </c>
      <c r="P255" s="73">
        <f t="shared" si="7"/>
        <v>1.8828286058501932E-3</v>
      </c>
      <c r="Q255" s="73">
        <f>O255/'סכום נכסי הקרן'!$C$41</f>
        <v>7.1356513050450213E-5</v>
      </c>
      <c r="S255" s="72"/>
      <c r="U255" s="98">
        <f t="shared" si="8"/>
        <v>140.36071082199999</v>
      </c>
    </row>
    <row r="256" spans="1:21" ht="20.25">
      <c r="A256" s="69" t="s">
        <v>3112</v>
      </c>
      <c r="B256" s="70" t="s">
        <v>2712</v>
      </c>
      <c r="C256" s="54" t="s">
        <v>2873</v>
      </c>
      <c r="D256" s="116" t="s">
        <v>3180</v>
      </c>
      <c r="E256" s="54" t="s">
        <v>544</v>
      </c>
      <c r="F256" s="77">
        <v>45257</v>
      </c>
      <c r="G256" s="54" t="s">
        <v>131</v>
      </c>
      <c r="H256" s="72">
        <v>1.8199999999922487</v>
      </c>
      <c r="I256" s="70" t="s">
        <v>129</v>
      </c>
      <c r="J256" s="70" t="s">
        <v>133</v>
      </c>
      <c r="K256" s="71">
        <v>6.9500000000000006E-2</v>
      </c>
      <c r="L256" s="71">
        <v>6.8099999999892857E-2</v>
      </c>
      <c r="M256" s="72">
        <v>87186.719504000008</v>
      </c>
      <c r="N256" s="78">
        <v>100.62</v>
      </c>
      <c r="O256" s="72">
        <v>87.727282974000005</v>
      </c>
      <c r="P256" s="73">
        <f t="shared" si="7"/>
        <v>1.1767925435090657E-3</v>
      </c>
      <c r="Q256" s="73">
        <f>O256/'סכום נכסי הקרן'!$C$41</f>
        <v>4.4598755419195251E-5</v>
      </c>
      <c r="S256" s="72"/>
      <c r="U256" s="98">
        <f t="shared" si="8"/>
        <v>87.727282974000005</v>
      </c>
    </row>
    <row r="257" spans="1:21" ht="20.25">
      <c r="A257" s="69" t="s">
        <v>3109</v>
      </c>
      <c r="B257" s="70" t="s">
        <v>2712</v>
      </c>
      <c r="C257" s="54" t="s">
        <v>2874</v>
      </c>
      <c r="D257" s="116" t="s">
        <v>3180</v>
      </c>
      <c r="E257" s="54" t="s">
        <v>579</v>
      </c>
      <c r="F257" s="77">
        <v>44858</v>
      </c>
      <c r="G257" s="54" t="s">
        <v>131</v>
      </c>
      <c r="H257" s="72">
        <v>5.3999999999084851</v>
      </c>
      <c r="I257" s="70" t="s">
        <v>607</v>
      </c>
      <c r="J257" s="70" t="s">
        <v>133</v>
      </c>
      <c r="K257" s="71">
        <v>3.49E-2</v>
      </c>
      <c r="L257" s="71">
        <v>4.4699999999439466E-2</v>
      </c>
      <c r="M257" s="72">
        <v>43738.872533000002</v>
      </c>
      <c r="N257" s="78">
        <v>99.93</v>
      </c>
      <c r="O257" s="72">
        <v>43.708252435000006</v>
      </c>
      <c r="P257" s="73">
        <f t="shared" si="7"/>
        <v>5.863118497647314E-4</v>
      </c>
      <c r="Q257" s="73">
        <f>O257/'סכום נכסי הקרן'!$C$41</f>
        <v>2.2220381095431173E-5</v>
      </c>
      <c r="S257" s="72"/>
      <c r="U257" s="98">
        <f t="shared" si="8"/>
        <v>43.708252435000006</v>
      </c>
    </row>
    <row r="258" spans="1:21" ht="20.25">
      <c r="A258" s="69" t="s">
        <v>3109</v>
      </c>
      <c r="B258" s="70" t="s">
        <v>2712</v>
      </c>
      <c r="C258" s="54" t="s">
        <v>2875</v>
      </c>
      <c r="D258" s="116" t="s">
        <v>3180</v>
      </c>
      <c r="E258" s="54" t="s">
        <v>579</v>
      </c>
      <c r="F258" s="77">
        <v>44858</v>
      </c>
      <c r="G258" s="54" t="s">
        <v>131</v>
      </c>
      <c r="H258" s="72">
        <v>5.4299999999450153</v>
      </c>
      <c r="I258" s="70" t="s">
        <v>607</v>
      </c>
      <c r="J258" s="70" t="s">
        <v>133</v>
      </c>
      <c r="K258" s="71">
        <v>3.49E-2</v>
      </c>
      <c r="L258" s="71">
        <v>4.4599999999784493E-2</v>
      </c>
      <c r="M258" s="72">
        <v>36213.656468000001</v>
      </c>
      <c r="N258" s="78">
        <v>99.94</v>
      </c>
      <c r="O258" s="72">
        <v>36.191925992999998</v>
      </c>
      <c r="P258" s="73">
        <f t="shared" si="7"/>
        <v>4.8548623871569097E-4</v>
      </c>
      <c r="Q258" s="73">
        <f>O258/'סכום נכסי הקרן'!$C$41</f>
        <v>1.8399234545880125E-5</v>
      </c>
      <c r="S258" s="72"/>
      <c r="U258" s="98">
        <f t="shared" si="8"/>
        <v>36.191925992999998</v>
      </c>
    </row>
    <row r="259" spans="1:21" ht="20.25">
      <c r="A259" s="69" t="s">
        <v>3109</v>
      </c>
      <c r="B259" s="70" t="s">
        <v>2712</v>
      </c>
      <c r="C259" s="54" t="s">
        <v>2876</v>
      </c>
      <c r="D259" s="116" t="s">
        <v>3180</v>
      </c>
      <c r="E259" s="54" t="s">
        <v>579</v>
      </c>
      <c r="F259" s="77">
        <v>44858</v>
      </c>
      <c r="G259" s="54" t="s">
        <v>131</v>
      </c>
      <c r="H259" s="72">
        <v>5.3199999999690819</v>
      </c>
      <c r="I259" s="70" t="s">
        <v>607</v>
      </c>
      <c r="J259" s="70" t="s">
        <v>133</v>
      </c>
      <c r="K259" s="71">
        <v>3.49E-2</v>
      </c>
      <c r="L259" s="71">
        <v>4.4700000000022083E-2</v>
      </c>
      <c r="M259" s="72">
        <v>45291.288204999997</v>
      </c>
      <c r="N259" s="78">
        <v>99.98</v>
      </c>
      <c r="O259" s="72">
        <v>45.282226970000004</v>
      </c>
      <c r="P259" s="73">
        <f t="shared" si="7"/>
        <v>6.074254809370328E-4</v>
      </c>
      <c r="Q259" s="73">
        <f>O259/'סכום נכסי הקרן'!$C$41</f>
        <v>2.3020557539323903E-5</v>
      </c>
      <c r="S259" s="72"/>
      <c r="U259" s="98">
        <f t="shared" si="8"/>
        <v>45.282226970000004</v>
      </c>
    </row>
    <row r="260" spans="1:21" ht="20.25">
      <c r="A260" s="69" t="s">
        <v>3109</v>
      </c>
      <c r="B260" s="70" t="s">
        <v>2712</v>
      </c>
      <c r="C260" s="54" t="s">
        <v>2877</v>
      </c>
      <c r="D260" s="116" t="s">
        <v>3180</v>
      </c>
      <c r="E260" s="54" t="s">
        <v>579</v>
      </c>
      <c r="F260" s="77">
        <v>44858</v>
      </c>
      <c r="G260" s="54" t="s">
        <v>131</v>
      </c>
      <c r="H260" s="72">
        <v>5.3599999999542582</v>
      </c>
      <c r="I260" s="70" t="s">
        <v>607</v>
      </c>
      <c r="J260" s="70" t="s">
        <v>133</v>
      </c>
      <c r="K260" s="71">
        <v>3.49E-2</v>
      </c>
      <c r="L260" s="71">
        <v>4.4699999999538956E-2</v>
      </c>
      <c r="M260" s="72">
        <v>55108.839741000003</v>
      </c>
      <c r="N260" s="78">
        <v>99.97</v>
      </c>
      <c r="O260" s="72">
        <v>55.092303282000003</v>
      </c>
      <c r="P260" s="73">
        <f t="shared" si="7"/>
        <v>7.3901994350163733E-4</v>
      </c>
      <c r="Q260" s="73">
        <f>O260/'סכום נכסי הקרן'!$C$41</f>
        <v>2.8007799583651173E-5</v>
      </c>
      <c r="S260" s="72"/>
      <c r="U260" s="98">
        <f t="shared" si="8"/>
        <v>55.092303282000003</v>
      </c>
    </row>
    <row r="261" spans="1:21" ht="20.25">
      <c r="A261" s="69" t="s">
        <v>3109</v>
      </c>
      <c r="B261" s="70" t="s">
        <v>2712</v>
      </c>
      <c r="C261" s="54" t="s">
        <v>2878</v>
      </c>
      <c r="D261" s="116" t="s">
        <v>3180</v>
      </c>
      <c r="E261" s="54" t="s">
        <v>579</v>
      </c>
      <c r="F261" s="77">
        <v>44858</v>
      </c>
      <c r="G261" s="54" t="s">
        <v>131</v>
      </c>
      <c r="H261" s="72">
        <v>5.5200000000280962</v>
      </c>
      <c r="I261" s="70" t="s">
        <v>607</v>
      </c>
      <c r="J261" s="70" t="s">
        <v>133</v>
      </c>
      <c r="K261" s="71">
        <v>3.49E-2</v>
      </c>
      <c r="L261" s="71">
        <v>4.4499999999984746E-2</v>
      </c>
      <c r="M261" s="72">
        <v>32778.042841000002</v>
      </c>
      <c r="N261" s="78">
        <v>99.9</v>
      </c>
      <c r="O261" s="72">
        <v>32.745262528999994</v>
      </c>
      <c r="P261" s="73">
        <f t="shared" si="7"/>
        <v>4.3925195757851701E-4</v>
      </c>
      <c r="Q261" s="73">
        <f>O261/'סכום נכסי הקרן'!$C$41</f>
        <v>1.6647021373054861E-5</v>
      </c>
      <c r="S261" s="72"/>
      <c r="U261" s="98">
        <f t="shared" si="8"/>
        <v>32.745262528999994</v>
      </c>
    </row>
    <row r="262" spans="1:21" ht="20.25">
      <c r="A262" s="69" t="s">
        <v>3137</v>
      </c>
      <c r="B262" s="70" t="s">
        <v>2694</v>
      </c>
      <c r="C262" s="54">
        <v>9637</v>
      </c>
      <c r="D262" s="116" t="s">
        <v>3180</v>
      </c>
      <c r="E262" s="54" t="s">
        <v>579</v>
      </c>
      <c r="F262" s="77">
        <v>45104</v>
      </c>
      <c r="G262" s="54" t="s">
        <v>131</v>
      </c>
      <c r="H262" s="72">
        <v>2.3000000000028384</v>
      </c>
      <c r="I262" s="70" t="s">
        <v>287</v>
      </c>
      <c r="J262" s="70" t="s">
        <v>133</v>
      </c>
      <c r="K262" s="71">
        <v>5.2159000000000004E-2</v>
      </c>
      <c r="L262" s="71">
        <v>5.789999999998581E-2</v>
      </c>
      <c r="M262" s="72">
        <v>352964.55</v>
      </c>
      <c r="N262" s="78">
        <v>99.81</v>
      </c>
      <c r="O262" s="72">
        <v>352.29393105000003</v>
      </c>
      <c r="P262" s="73">
        <f t="shared" si="7"/>
        <v>4.7257461661728006E-3</v>
      </c>
      <c r="Q262" s="73">
        <f>O262/'סכום נכסי הקרן'!$C$41</f>
        <v>1.7909902522824468E-4</v>
      </c>
      <c r="S262" s="72"/>
      <c r="U262" s="98">
        <f t="shared" si="8"/>
        <v>352.29393105000003</v>
      </c>
    </row>
    <row r="263" spans="1:21" ht="20.25">
      <c r="A263" s="69" t="s">
        <v>3138</v>
      </c>
      <c r="B263" s="70" t="s">
        <v>2694</v>
      </c>
      <c r="C263" s="54">
        <v>9577</v>
      </c>
      <c r="D263" s="116" t="s">
        <v>3180</v>
      </c>
      <c r="E263" s="54" t="s">
        <v>579</v>
      </c>
      <c r="F263" s="77">
        <v>45063</v>
      </c>
      <c r="G263" s="54" t="s">
        <v>131</v>
      </c>
      <c r="H263" s="72">
        <v>3.3699999999982699</v>
      </c>
      <c r="I263" s="70" t="s">
        <v>287</v>
      </c>
      <c r="J263" s="70" t="s">
        <v>133</v>
      </c>
      <c r="K263" s="71">
        <v>4.4344000000000001E-2</v>
      </c>
      <c r="L263" s="71">
        <v>4.189999999998565E-2</v>
      </c>
      <c r="M263" s="72">
        <v>529446.82499999995</v>
      </c>
      <c r="N263" s="78">
        <v>102.62</v>
      </c>
      <c r="O263" s="72">
        <v>543.31832546199996</v>
      </c>
      <c r="P263" s="73">
        <f t="shared" si="7"/>
        <v>7.2881882634505644E-3</v>
      </c>
      <c r="Q263" s="73">
        <f>O263/'סכום נכסי הקרן'!$C$41</f>
        <v>2.7621191823788693E-4</v>
      </c>
      <c r="S263" s="72"/>
      <c r="U263" s="98">
        <f t="shared" si="8"/>
        <v>543.31832546199996</v>
      </c>
    </row>
    <row r="264" spans="1:21" ht="20.25">
      <c r="A264" s="69" t="s">
        <v>3139</v>
      </c>
      <c r="B264" s="70" t="s">
        <v>2712</v>
      </c>
      <c r="C264" s="54" t="s">
        <v>2879</v>
      </c>
      <c r="D264" s="116" t="s">
        <v>3180</v>
      </c>
      <c r="E264" s="54" t="s">
        <v>579</v>
      </c>
      <c r="F264" s="77">
        <v>42372</v>
      </c>
      <c r="G264" s="54" t="s">
        <v>131</v>
      </c>
      <c r="H264" s="72">
        <v>9.3600000000089612</v>
      </c>
      <c r="I264" s="70" t="s">
        <v>129</v>
      </c>
      <c r="J264" s="70" t="s">
        <v>133</v>
      </c>
      <c r="K264" s="71">
        <v>6.7000000000000004E-2</v>
      </c>
      <c r="L264" s="71">
        <v>3.4100000000031674E-2</v>
      </c>
      <c r="M264" s="72">
        <v>427208.92182599998</v>
      </c>
      <c r="N264" s="78">
        <v>151.47999999999999</v>
      </c>
      <c r="O264" s="72">
        <v>647.13607459499997</v>
      </c>
      <c r="P264" s="73">
        <f t="shared" ref="P264:P327" si="9">IFERROR(O264/$O$8,0)</f>
        <v>8.6808217626530605E-3</v>
      </c>
      <c r="Q264" s="73">
        <f>O264/'סכום נכסי הקרן'!$C$41</f>
        <v>3.2899073737817976E-4</v>
      </c>
      <c r="S264" s="72"/>
      <c r="U264" s="98">
        <f t="shared" si="8"/>
        <v>647.13607459499997</v>
      </c>
    </row>
    <row r="265" spans="1:21" ht="20.25">
      <c r="A265" s="69" t="s">
        <v>3140</v>
      </c>
      <c r="B265" s="70" t="s">
        <v>2712</v>
      </c>
      <c r="C265" s="54" t="s">
        <v>2880</v>
      </c>
      <c r="D265" s="116" t="s">
        <v>3180</v>
      </c>
      <c r="E265" s="54" t="s">
        <v>600</v>
      </c>
      <c r="F265" s="77">
        <v>44871</v>
      </c>
      <c r="G265" s="116" t="s">
        <v>3180</v>
      </c>
      <c r="H265" s="72">
        <v>4.6900000000016586</v>
      </c>
      <c r="I265" s="70" t="s">
        <v>287</v>
      </c>
      <c r="J265" s="70" t="s">
        <v>133</v>
      </c>
      <c r="K265" s="71">
        <v>0.05</v>
      </c>
      <c r="L265" s="71">
        <v>6.9899999999992912E-2</v>
      </c>
      <c r="M265" s="72">
        <v>528718.92180999997</v>
      </c>
      <c r="N265" s="78">
        <v>95.84</v>
      </c>
      <c r="O265" s="72">
        <v>506.72419516399992</v>
      </c>
      <c r="P265" s="73">
        <f t="shared" si="9"/>
        <v>6.7973067701339578E-3</v>
      </c>
      <c r="Q265" s="73">
        <f>O265/'סכום נכסי הקרן'!$C$41</f>
        <v>2.5760821125402468E-4</v>
      </c>
      <c r="S265" s="72"/>
      <c r="U265" s="98">
        <f t="shared" ref="U265:U288" si="10">O265-S265</f>
        <v>506.72419516399992</v>
      </c>
    </row>
    <row r="266" spans="1:21" ht="20.25">
      <c r="A266" s="69" t="s">
        <v>3140</v>
      </c>
      <c r="B266" s="70" t="s">
        <v>2712</v>
      </c>
      <c r="C266" s="54" t="s">
        <v>2881</v>
      </c>
      <c r="D266" s="116" t="s">
        <v>3180</v>
      </c>
      <c r="E266" s="54" t="s">
        <v>600</v>
      </c>
      <c r="F266" s="77">
        <v>44969</v>
      </c>
      <c r="G266" s="116" t="s">
        <v>3180</v>
      </c>
      <c r="H266" s="72">
        <v>4.690000000000027</v>
      </c>
      <c r="I266" s="70" t="s">
        <v>287</v>
      </c>
      <c r="J266" s="70" t="s">
        <v>133</v>
      </c>
      <c r="K266" s="71">
        <v>0.05</v>
      </c>
      <c r="L266" s="71">
        <v>6.7100000000015952E-2</v>
      </c>
      <c r="M266" s="72">
        <v>383320.55348800006</v>
      </c>
      <c r="N266" s="78">
        <v>96.56</v>
      </c>
      <c r="O266" s="72">
        <v>370.13434817099994</v>
      </c>
      <c r="P266" s="73">
        <f t="shared" si="9"/>
        <v>4.9650613384813564E-3</v>
      </c>
      <c r="Q266" s="73">
        <f>O266/'סכום נכסי הקרן'!$C$41</f>
        <v>1.8816872820755286E-4</v>
      </c>
      <c r="S266" s="72"/>
      <c r="U266" s="98">
        <f t="shared" si="10"/>
        <v>370.13434817099994</v>
      </c>
    </row>
    <row r="267" spans="1:21" ht="20.25">
      <c r="A267" s="69" t="s">
        <v>3140</v>
      </c>
      <c r="B267" s="70" t="s">
        <v>2712</v>
      </c>
      <c r="C267" s="54" t="s">
        <v>2882</v>
      </c>
      <c r="D267" s="116" t="s">
        <v>3180</v>
      </c>
      <c r="E267" s="54" t="s">
        <v>600</v>
      </c>
      <c r="F267" s="77">
        <v>45018</v>
      </c>
      <c r="G267" s="116" t="s">
        <v>3180</v>
      </c>
      <c r="H267" s="72">
        <v>4.6900000000042628</v>
      </c>
      <c r="I267" s="70" t="s">
        <v>287</v>
      </c>
      <c r="J267" s="70" t="s">
        <v>133</v>
      </c>
      <c r="K267" s="71">
        <v>0.05</v>
      </c>
      <c r="L267" s="71">
        <v>4.180000000007511E-2</v>
      </c>
      <c r="M267" s="72">
        <v>182801.87626399996</v>
      </c>
      <c r="N267" s="78">
        <v>107.78</v>
      </c>
      <c r="O267" s="72">
        <v>197.023855064</v>
      </c>
      <c r="P267" s="73">
        <f t="shared" si="9"/>
        <v>2.6429201460786379E-3</v>
      </c>
      <c r="Q267" s="73">
        <f>O267/'סכום נכסי הקרן'!$C$41</f>
        <v>1.0016289603258937E-4</v>
      </c>
      <c r="S267" s="72"/>
      <c r="U267" s="98">
        <f t="shared" si="10"/>
        <v>197.023855064</v>
      </c>
    </row>
    <row r="268" spans="1:21" ht="20.25">
      <c r="A268" s="69" t="s">
        <v>3140</v>
      </c>
      <c r="B268" s="70" t="s">
        <v>2712</v>
      </c>
      <c r="C268" s="54" t="s">
        <v>2883</v>
      </c>
      <c r="D268" s="116" t="s">
        <v>3180</v>
      </c>
      <c r="E268" s="54" t="s">
        <v>600</v>
      </c>
      <c r="F268" s="77">
        <v>45109</v>
      </c>
      <c r="G268" s="116" t="s">
        <v>3180</v>
      </c>
      <c r="H268" s="72">
        <v>4.6899999999942636</v>
      </c>
      <c r="I268" s="70" t="s">
        <v>287</v>
      </c>
      <c r="J268" s="70" t="s">
        <v>133</v>
      </c>
      <c r="K268" s="71">
        <v>0.05</v>
      </c>
      <c r="L268" s="71">
        <v>5.2499999999940254E-2</v>
      </c>
      <c r="M268" s="72">
        <v>165072.16908600001</v>
      </c>
      <c r="N268" s="78">
        <v>101.37</v>
      </c>
      <c r="O268" s="72">
        <v>167.333645784</v>
      </c>
      <c r="P268" s="73">
        <f t="shared" si="9"/>
        <v>2.2446493264262988E-3</v>
      </c>
      <c r="Q268" s="73">
        <f>O268/'סכום נכסי הקרן'!$C$41</f>
        <v>8.5069001212936945E-5</v>
      </c>
      <c r="S268" s="72"/>
      <c r="U268" s="98">
        <f t="shared" si="10"/>
        <v>167.333645784</v>
      </c>
    </row>
    <row r="269" spans="1:21" ht="20.25">
      <c r="A269" s="69" t="s">
        <v>3140</v>
      </c>
      <c r="B269" s="70" t="s">
        <v>2712</v>
      </c>
      <c r="C269" s="54" t="s">
        <v>2884</v>
      </c>
      <c r="D269" s="116" t="s">
        <v>3180</v>
      </c>
      <c r="E269" s="54" t="s">
        <v>600</v>
      </c>
      <c r="F269" s="77">
        <v>45200</v>
      </c>
      <c r="G269" s="116" t="s">
        <v>3180</v>
      </c>
      <c r="H269" s="72">
        <v>4.6900000000130717</v>
      </c>
      <c r="I269" s="70" t="s">
        <v>287</v>
      </c>
      <c r="J269" s="70" t="s">
        <v>133</v>
      </c>
      <c r="K269" s="71">
        <v>0.05</v>
      </c>
      <c r="L269" s="71">
        <v>4.9200000000107769E-2</v>
      </c>
      <c r="M269" s="72">
        <v>197250.42251499998</v>
      </c>
      <c r="N269" s="78">
        <v>101.61</v>
      </c>
      <c r="O269" s="72">
        <v>200.42616260200003</v>
      </c>
      <c r="P269" s="73">
        <f t="shared" si="9"/>
        <v>2.6885594273342735E-3</v>
      </c>
      <c r="Q269" s="73">
        <f>O269/'סכום נכסי הקרן'!$C$41</f>
        <v>1.0189255956033271E-4</v>
      </c>
      <c r="S269" s="72"/>
      <c r="U269" s="98">
        <f t="shared" si="10"/>
        <v>200.42616260200003</v>
      </c>
    </row>
    <row r="270" spans="1:21" ht="20.25">
      <c r="A270" s="69" t="s">
        <v>3141</v>
      </c>
      <c r="B270" s="70" t="s">
        <v>2712</v>
      </c>
      <c r="C270" s="54" t="s">
        <v>2885</v>
      </c>
      <c r="D270" s="116" t="s">
        <v>3180</v>
      </c>
      <c r="E270" s="54" t="s">
        <v>600</v>
      </c>
      <c r="F270" s="77">
        <v>41816</v>
      </c>
      <c r="G270" s="116" t="s">
        <v>3180</v>
      </c>
      <c r="H270" s="72">
        <v>5.5399999999630118</v>
      </c>
      <c r="I270" s="70" t="s">
        <v>607</v>
      </c>
      <c r="J270" s="70" t="s">
        <v>133</v>
      </c>
      <c r="K270" s="71">
        <v>4.4999999999999998E-2</v>
      </c>
      <c r="L270" s="71">
        <v>9.0499999999275951E-2</v>
      </c>
      <c r="M270" s="72">
        <v>131426.487566</v>
      </c>
      <c r="N270" s="78">
        <v>87.22</v>
      </c>
      <c r="O270" s="72">
        <v>114.630189706</v>
      </c>
      <c r="P270" s="73">
        <f t="shared" si="9"/>
        <v>1.5376738904250571E-3</v>
      </c>
      <c r="Q270" s="73">
        <f>O270/'סכום נכסי הקרן'!$C$41</f>
        <v>5.8275642662602619E-5</v>
      </c>
      <c r="S270" s="72"/>
      <c r="U270" s="98">
        <f t="shared" si="10"/>
        <v>114.630189706</v>
      </c>
    </row>
    <row r="271" spans="1:21" ht="20.25">
      <c r="A271" s="69" t="s">
        <v>3141</v>
      </c>
      <c r="B271" s="70" t="s">
        <v>2712</v>
      </c>
      <c r="C271" s="54" t="s">
        <v>2886</v>
      </c>
      <c r="D271" s="116" t="s">
        <v>3180</v>
      </c>
      <c r="E271" s="54" t="s">
        <v>600</v>
      </c>
      <c r="F271" s="77">
        <v>42625</v>
      </c>
      <c r="G271" s="116" t="s">
        <v>3180</v>
      </c>
      <c r="H271" s="72">
        <v>5.5399999999625944</v>
      </c>
      <c r="I271" s="70" t="s">
        <v>607</v>
      </c>
      <c r="J271" s="70" t="s">
        <v>133</v>
      </c>
      <c r="K271" s="71">
        <v>4.4999999999999998E-2</v>
      </c>
      <c r="L271" s="71">
        <v>9.0499999999376565E-2</v>
      </c>
      <c r="M271" s="72">
        <v>36596.833159000002</v>
      </c>
      <c r="N271" s="78">
        <v>87.66</v>
      </c>
      <c r="O271" s="72">
        <v>32.080783680000003</v>
      </c>
      <c r="P271" s="73">
        <f t="shared" si="9"/>
        <v>4.3033849612942107E-4</v>
      </c>
      <c r="Q271" s="73">
        <f>O271/'סכום נכסי הקרן'!$C$41</f>
        <v>1.6309213924070467E-5</v>
      </c>
      <c r="S271" s="72"/>
      <c r="U271" s="98">
        <f t="shared" si="10"/>
        <v>32.080783680000003</v>
      </c>
    </row>
    <row r="272" spans="1:21" ht="20.25">
      <c r="A272" s="69" t="s">
        <v>3141</v>
      </c>
      <c r="B272" s="70" t="s">
        <v>2712</v>
      </c>
      <c r="C272" s="54" t="s">
        <v>2887</v>
      </c>
      <c r="D272" s="116" t="s">
        <v>3180</v>
      </c>
      <c r="E272" s="54" t="s">
        <v>600</v>
      </c>
      <c r="F272" s="77">
        <v>42716</v>
      </c>
      <c r="G272" s="116" t="s">
        <v>3180</v>
      </c>
      <c r="H272" s="72">
        <v>5.5400000000082246</v>
      </c>
      <c r="I272" s="70" t="s">
        <v>607</v>
      </c>
      <c r="J272" s="70" t="s">
        <v>133</v>
      </c>
      <c r="K272" s="71">
        <v>4.4999999999999998E-2</v>
      </c>
      <c r="L272" s="71">
        <v>9.0500000000616754E-2</v>
      </c>
      <c r="M272" s="72">
        <v>27687.654457999997</v>
      </c>
      <c r="N272" s="78">
        <v>87.84</v>
      </c>
      <c r="O272" s="72">
        <v>24.320836870000001</v>
      </c>
      <c r="P272" s="73">
        <f t="shared" si="9"/>
        <v>3.2624490934021896E-4</v>
      </c>
      <c r="Q272" s="73">
        <f>O272/'סכום נכסי הקרן'!$C$41</f>
        <v>1.2364215764857846E-5</v>
      </c>
      <c r="S272" s="72"/>
      <c r="U272" s="98">
        <f t="shared" si="10"/>
        <v>24.320836870000001</v>
      </c>
    </row>
    <row r="273" spans="1:21" ht="20.25">
      <c r="A273" s="69" t="s">
        <v>3141</v>
      </c>
      <c r="B273" s="70" t="s">
        <v>2712</v>
      </c>
      <c r="C273" s="54" t="s">
        <v>2888</v>
      </c>
      <c r="D273" s="116" t="s">
        <v>3180</v>
      </c>
      <c r="E273" s="54" t="s">
        <v>600</v>
      </c>
      <c r="F273" s="77">
        <v>42803</v>
      </c>
      <c r="G273" s="116" t="s">
        <v>3180</v>
      </c>
      <c r="H273" s="72">
        <v>5.540000000002296</v>
      </c>
      <c r="I273" s="70" t="s">
        <v>607</v>
      </c>
      <c r="J273" s="70" t="s">
        <v>133</v>
      </c>
      <c r="K273" s="71">
        <v>4.4999999999999998E-2</v>
      </c>
      <c r="L273" s="71">
        <v>9.0499999999980874E-2</v>
      </c>
      <c r="M273" s="72">
        <v>177443.27033200004</v>
      </c>
      <c r="N273" s="78">
        <v>88.37</v>
      </c>
      <c r="O273" s="72">
        <v>156.80661926599998</v>
      </c>
      <c r="P273" s="73">
        <f t="shared" si="9"/>
        <v>2.1034375404032878E-3</v>
      </c>
      <c r="Q273" s="73">
        <f>O273/'סכום נכסי הקרן'!$C$41</f>
        <v>7.971727635549652E-5</v>
      </c>
      <c r="S273" s="72"/>
      <c r="U273" s="98">
        <f t="shared" si="10"/>
        <v>156.80661926599998</v>
      </c>
    </row>
    <row r="274" spans="1:21" ht="20.25">
      <c r="A274" s="69" t="s">
        <v>3141</v>
      </c>
      <c r="B274" s="70" t="s">
        <v>2712</v>
      </c>
      <c r="C274" s="54" t="s">
        <v>2889</v>
      </c>
      <c r="D274" s="116" t="s">
        <v>3180</v>
      </c>
      <c r="E274" s="54" t="s">
        <v>600</v>
      </c>
      <c r="F274" s="77">
        <v>42898</v>
      </c>
      <c r="G274" s="116" t="s">
        <v>3180</v>
      </c>
      <c r="H274" s="72">
        <v>5.5400000001370078</v>
      </c>
      <c r="I274" s="70" t="s">
        <v>607</v>
      </c>
      <c r="J274" s="70" t="s">
        <v>133</v>
      </c>
      <c r="K274" s="71">
        <v>4.4999999999999998E-2</v>
      </c>
      <c r="L274" s="71">
        <v>9.0500000002266448E-2</v>
      </c>
      <c r="M274" s="72">
        <v>33372.532067</v>
      </c>
      <c r="N274" s="78">
        <v>87.92</v>
      </c>
      <c r="O274" s="72">
        <v>29.341131787000002</v>
      </c>
      <c r="P274" s="73">
        <f t="shared" si="9"/>
        <v>3.9358821947434213E-4</v>
      </c>
      <c r="Q274" s="73">
        <f>O274/'סכום נכסי הקרן'!$C$41</f>
        <v>1.4916430965707847E-5</v>
      </c>
      <c r="S274" s="72"/>
      <c r="U274" s="98">
        <f t="shared" si="10"/>
        <v>29.341131787000002</v>
      </c>
    </row>
    <row r="275" spans="1:21" ht="20.25">
      <c r="A275" s="69" t="s">
        <v>3141</v>
      </c>
      <c r="B275" s="70" t="s">
        <v>2712</v>
      </c>
      <c r="C275" s="54" t="s">
        <v>2890</v>
      </c>
      <c r="D275" s="116" t="s">
        <v>3180</v>
      </c>
      <c r="E275" s="54" t="s">
        <v>600</v>
      </c>
      <c r="F275" s="77">
        <v>42989</v>
      </c>
      <c r="G275" s="116" t="s">
        <v>3180</v>
      </c>
      <c r="H275" s="72">
        <v>5.5400000000080816</v>
      </c>
      <c r="I275" s="70" t="s">
        <v>607</v>
      </c>
      <c r="J275" s="70" t="s">
        <v>133</v>
      </c>
      <c r="K275" s="71">
        <v>4.4999999999999998E-2</v>
      </c>
      <c r="L275" s="71">
        <v>9.050000000020203E-2</v>
      </c>
      <c r="M275" s="72">
        <v>42053.591473</v>
      </c>
      <c r="N275" s="78">
        <v>88.28</v>
      </c>
      <c r="O275" s="72">
        <v>37.124912104999993</v>
      </c>
      <c r="P275" s="73">
        <f t="shared" si="9"/>
        <v>4.9800151403915562E-4</v>
      </c>
      <c r="Q275" s="73">
        <f>O275/'סכום נכסי הקרן'!$C$41</f>
        <v>1.8873545592660471E-5</v>
      </c>
      <c r="S275" s="72"/>
      <c r="U275" s="98">
        <f t="shared" si="10"/>
        <v>37.124912104999993</v>
      </c>
    </row>
    <row r="276" spans="1:21" ht="20.25">
      <c r="A276" s="69" t="s">
        <v>3141</v>
      </c>
      <c r="B276" s="70" t="s">
        <v>2712</v>
      </c>
      <c r="C276" s="54" t="s">
        <v>2891</v>
      </c>
      <c r="D276" s="116" t="s">
        <v>3180</v>
      </c>
      <c r="E276" s="54" t="s">
        <v>600</v>
      </c>
      <c r="F276" s="77">
        <v>43080</v>
      </c>
      <c r="G276" s="116" t="s">
        <v>3180</v>
      </c>
      <c r="H276" s="72">
        <v>5.5400000000157581</v>
      </c>
      <c r="I276" s="70" t="s">
        <v>607</v>
      </c>
      <c r="J276" s="70" t="s">
        <v>133</v>
      </c>
      <c r="K276" s="71">
        <v>4.4999999999999998E-2</v>
      </c>
      <c r="L276" s="71">
        <v>9.049999999943098E-2</v>
      </c>
      <c r="M276" s="72">
        <v>13029.656150000001</v>
      </c>
      <c r="N276" s="78">
        <v>87.67</v>
      </c>
      <c r="O276" s="72">
        <v>11.423100233</v>
      </c>
      <c r="P276" s="73">
        <f t="shared" si="9"/>
        <v>1.5323191055552354E-4</v>
      </c>
      <c r="Q276" s="73">
        <f>O276/'סכום נכסי הקרן'!$C$41</f>
        <v>5.8072703969585872E-6</v>
      </c>
      <c r="S276" s="72"/>
      <c r="U276" s="98">
        <f t="shared" si="10"/>
        <v>11.423100233</v>
      </c>
    </row>
    <row r="277" spans="1:21" ht="20.25">
      <c r="A277" s="69" t="s">
        <v>3141</v>
      </c>
      <c r="B277" s="70" t="s">
        <v>2712</v>
      </c>
      <c r="C277" s="54" t="s">
        <v>2892</v>
      </c>
      <c r="D277" s="116" t="s">
        <v>3180</v>
      </c>
      <c r="E277" s="54" t="s">
        <v>600</v>
      </c>
      <c r="F277" s="77">
        <v>43171</v>
      </c>
      <c r="G277" s="116" t="s">
        <v>3180</v>
      </c>
      <c r="H277" s="72">
        <v>5.4299999999860376</v>
      </c>
      <c r="I277" s="70" t="s">
        <v>607</v>
      </c>
      <c r="J277" s="70" t="s">
        <v>133</v>
      </c>
      <c r="K277" s="71">
        <v>4.4999999999999998E-2</v>
      </c>
      <c r="L277" s="71">
        <v>9.1500000001628917E-2</v>
      </c>
      <c r="M277" s="72">
        <v>9735.5676830000011</v>
      </c>
      <c r="N277" s="78">
        <v>88.28</v>
      </c>
      <c r="O277" s="72">
        <v>8.5945595840000006</v>
      </c>
      <c r="P277" s="73">
        <f t="shared" si="9"/>
        <v>1.1528926110926175E-4</v>
      </c>
      <c r="Q277" s="73">
        <f>O277/'סכום נכסי הקרן'!$C$41</f>
        <v>4.3692982140586557E-6</v>
      </c>
      <c r="S277" s="72"/>
      <c r="U277" s="98">
        <f t="shared" si="10"/>
        <v>8.5945595840000006</v>
      </c>
    </row>
    <row r="278" spans="1:21" ht="20.25">
      <c r="A278" s="69" t="s">
        <v>3141</v>
      </c>
      <c r="B278" s="70" t="s">
        <v>2712</v>
      </c>
      <c r="C278" s="54" t="s">
        <v>2893</v>
      </c>
      <c r="D278" s="116" t="s">
        <v>3180</v>
      </c>
      <c r="E278" s="54" t="s">
        <v>600</v>
      </c>
      <c r="F278" s="77">
        <v>43341</v>
      </c>
      <c r="G278" s="116" t="s">
        <v>3180</v>
      </c>
      <c r="H278" s="72">
        <v>5.5799999999128085</v>
      </c>
      <c r="I278" s="70" t="s">
        <v>607</v>
      </c>
      <c r="J278" s="70" t="s">
        <v>133</v>
      </c>
      <c r="K278" s="71">
        <v>4.4999999999999998E-2</v>
      </c>
      <c r="L278" s="71">
        <v>8.7799999998571548E-2</v>
      </c>
      <c r="M278" s="72">
        <v>24424.181643</v>
      </c>
      <c r="N278" s="78">
        <v>88.28</v>
      </c>
      <c r="O278" s="72">
        <v>21.561666885999998</v>
      </c>
      <c r="P278" s="73">
        <f t="shared" si="9"/>
        <v>2.8923281283647169E-4</v>
      </c>
      <c r="Q278" s="73">
        <f>O278/'סכום נכסי הקרן'!$C$41</f>
        <v>1.0961510208447633E-5</v>
      </c>
      <c r="S278" s="72"/>
      <c r="U278" s="98">
        <f t="shared" si="10"/>
        <v>21.561666885999998</v>
      </c>
    </row>
    <row r="279" spans="1:21" ht="20.25">
      <c r="A279" s="69" t="s">
        <v>3141</v>
      </c>
      <c r="B279" s="70" t="s">
        <v>2712</v>
      </c>
      <c r="C279" s="54" t="s">
        <v>2894</v>
      </c>
      <c r="D279" s="116" t="s">
        <v>3180</v>
      </c>
      <c r="E279" s="54" t="s">
        <v>600</v>
      </c>
      <c r="F279" s="77">
        <v>43990</v>
      </c>
      <c r="G279" s="116" t="s">
        <v>3180</v>
      </c>
      <c r="H279" s="72">
        <v>5.5400000000511227</v>
      </c>
      <c r="I279" s="70" t="s">
        <v>607</v>
      </c>
      <c r="J279" s="70" t="s">
        <v>133</v>
      </c>
      <c r="K279" s="71">
        <v>4.4999999999999998E-2</v>
      </c>
      <c r="L279" s="71">
        <v>9.0500000001551922E-2</v>
      </c>
      <c r="M279" s="72">
        <v>25190.794878999997</v>
      </c>
      <c r="N279" s="78">
        <v>86.97</v>
      </c>
      <c r="O279" s="72">
        <v>21.908433871999996</v>
      </c>
      <c r="P279" s="73">
        <f t="shared" si="9"/>
        <v>2.9388441937922596E-4</v>
      </c>
      <c r="Q279" s="73">
        <f>O279/'סכום נכסי הקרן'!$C$41</f>
        <v>1.113779944791546E-5</v>
      </c>
      <c r="S279" s="72"/>
      <c r="U279" s="98">
        <f t="shared" si="10"/>
        <v>21.908433871999996</v>
      </c>
    </row>
    <row r="280" spans="1:21" ht="20.25">
      <c r="A280" s="69" t="s">
        <v>3141</v>
      </c>
      <c r="B280" s="70" t="s">
        <v>2712</v>
      </c>
      <c r="C280" s="54" t="s">
        <v>2895</v>
      </c>
      <c r="D280" s="116" t="s">
        <v>3180</v>
      </c>
      <c r="E280" s="54" t="s">
        <v>600</v>
      </c>
      <c r="F280" s="77">
        <v>41893</v>
      </c>
      <c r="G280" s="116" t="s">
        <v>3180</v>
      </c>
      <c r="H280" s="72">
        <v>5.5400000001115988</v>
      </c>
      <c r="I280" s="70" t="s">
        <v>607</v>
      </c>
      <c r="J280" s="70" t="s">
        <v>133</v>
      </c>
      <c r="K280" s="71">
        <v>4.4999999999999998E-2</v>
      </c>
      <c r="L280" s="71">
        <v>9.0500000001673978E-2</v>
      </c>
      <c r="M280" s="72">
        <v>25784.552269</v>
      </c>
      <c r="N280" s="78">
        <v>86.88</v>
      </c>
      <c r="O280" s="72">
        <v>22.401619024999999</v>
      </c>
      <c r="P280" s="73">
        <f t="shared" si="9"/>
        <v>3.0050011054102548E-4</v>
      </c>
      <c r="Q280" s="73">
        <f>O280/'סכום נכסי הקרן'!$C$41</f>
        <v>1.1388524687195291E-5</v>
      </c>
      <c r="S280" s="72"/>
      <c r="U280" s="98">
        <f t="shared" si="10"/>
        <v>22.401619024999999</v>
      </c>
    </row>
    <row r="281" spans="1:21" ht="20.25">
      <c r="A281" s="69" t="s">
        <v>3141</v>
      </c>
      <c r="B281" s="70" t="s">
        <v>2712</v>
      </c>
      <c r="C281" s="54" t="s">
        <v>2896</v>
      </c>
      <c r="D281" s="116" t="s">
        <v>3180</v>
      </c>
      <c r="E281" s="54" t="s">
        <v>600</v>
      </c>
      <c r="F281" s="77">
        <v>42151</v>
      </c>
      <c r="G281" s="116" t="s">
        <v>3180</v>
      </c>
      <c r="H281" s="72">
        <v>5.5400000000378951</v>
      </c>
      <c r="I281" s="70" t="s">
        <v>607</v>
      </c>
      <c r="J281" s="70" t="s">
        <v>133</v>
      </c>
      <c r="K281" s="71">
        <v>4.4999999999999998E-2</v>
      </c>
      <c r="L281" s="71">
        <v>9.0500000000428432E-2</v>
      </c>
      <c r="M281" s="72">
        <v>94427.423278000002</v>
      </c>
      <c r="N281" s="78">
        <v>87.75</v>
      </c>
      <c r="O281" s="72">
        <v>82.860069608999993</v>
      </c>
      <c r="P281" s="73">
        <f t="shared" si="9"/>
        <v>1.1115027020660426E-3</v>
      </c>
      <c r="Q281" s="73">
        <f>O281/'סכום נכסי הקרן'!$C$41</f>
        <v>4.2124363746732217E-5</v>
      </c>
      <c r="S281" s="72"/>
      <c r="U281" s="98">
        <f t="shared" si="10"/>
        <v>82.860069608999993</v>
      </c>
    </row>
    <row r="282" spans="1:21" ht="20.25">
      <c r="A282" s="69" t="s">
        <v>3141</v>
      </c>
      <c r="B282" s="70" t="s">
        <v>2712</v>
      </c>
      <c r="C282" s="54" t="s">
        <v>2897</v>
      </c>
      <c r="D282" s="116" t="s">
        <v>3180</v>
      </c>
      <c r="E282" s="54" t="s">
        <v>600</v>
      </c>
      <c r="F282" s="77">
        <v>42166</v>
      </c>
      <c r="G282" s="116" t="s">
        <v>3180</v>
      </c>
      <c r="H282" s="72">
        <v>5.5400000000520775</v>
      </c>
      <c r="I282" s="70" t="s">
        <v>607</v>
      </c>
      <c r="J282" s="70" t="s">
        <v>133</v>
      </c>
      <c r="K282" s="71">
        <v>4.4999999999999998E-2</v>
      </c>
      <c r="L282" s="71">
        <v>9.0500000000955594E-2</v>
      </c>
      <c r="M282" s="72">
        <v>88845.826130999994</v>
      </c>
      <c r="N282" s="78">
        <v>87.75</v>
      </c>
      <c r="O282" s="72">
        <v>77.962217810999988</v>
      </c>
      <c r="P282" s="73">
        <f t="shared" si="9"/>
        <v>1.0458018701275098E-3</v>
      </c>
      <c r="Q282" s="73">
        <f>O282/'סכום נכסי הקרן'!$C$41</f>
        <v>3.9634396121914669E-5</v>
      </c>
      <c r="S282" s="72"/>
      <c r="U282" s="98">
        <f t="shared" si="10"/>
        <v>77.962217810999988</v>
      </c>
    </row>
    <row r="283" spans="1:21" ht="20.25">
      <c r="A283" s="69" t="s">
        <v>3141</v>
      </c>
      <c r="B283" s="70" t="s">
        <v>2712</v>
      </c>
      <c r="C283" s="54" t="s">
        <v>2898</v>
      </c>
      <c r="D283" s="116" t="s">
        <v>3180</v>
      </c>
      <c r="E283" s="54" t="s">
        <v>600</v>
      </c>
      <c r="F283" s="77">
        <v>42257</v>
      </c>
      <c r="G283" s="116" t="s">
        <v>3180</v>
      </c>
      <c r="H283" s="72">
        <v>5.5399999999625633</v>
      </c>
      <c r="I283" s="70" t="s">
        <v>607</v>
      </c>
      <c r="J283" s="70" t="s">
        <v>133</v>
      </c>
      <c r="K283" s="71">
        <v>4.4999999999999998E-2</v>
      </c>
      <c r="L283" s="71">
        <v>9.0499999999015479E-2</v>
      </c>
      <c r="M283" s="72">
        <v>47213.068571999996</v>
      </c>
      <c r="N283" s="78">
        <v>87.13</v>
      </c>
      <c r="O283" s="72">
        <v>41.136746501000005</v>
      </c>
      <c r="P283" s="73">
        <f t="shared" si="9"/>
        <v>5.5181711897935677E-4</v>
      </c>
      <c r="Q283" s="73">
        <f>O283/'סכום נכסי הקרן'!$C$41</f>
        <v>2.0913080101697385E-5</v>
      </c>
      <c r="S283" s="72"/>
      <c r="U283" s="98">
        <f t="shared" si="10"/>
        <v>41.136746501000005</v>
      </c>
    </row>
    <row r="284" spans="1:21" ht="20.25">
      <c r="A284" s="69" t="s">
        <v>3141</v>
      </c>
      <c r="B284" s="70" t="s">
        <v>2712</v>
      </c>
      <c r="C284" s="54" t="s">
        <v>2899</v>
      </c>
      <c r="D284" s="116" t="s">
        <v>3180</v>
      </c>
      <c r="E284" s="54" t="s">
        <v>600</v>
      </c>
      <c r="F284" s="77">
        <v>42348</v>
      </c>
      <c r="G284" s="116" t="s">
        <v>3180</v>
      </c>
      <c r="H284" s="72">
        <v>5.540000000005028</v>
      </c>
      <c r="I284" s="70" t="s">
        <v>607</v>
      </c>
      <c r="J284" s="70" t="s">
        <v>133</v>
      </c>
      <c r="K284" s="71">
        <v>4.4999999999999998E-2</v>
      </c>
      <c r="L284" s="71">
        <v>9.0500000000237432E-2</v>
      </c>
      <c r="M284" s="72">
        <v>81758.281025000004</v>
      </c>
      <c r="N284" s="78">
        <v>87.57</v>
      </c>
      <c r="O284" s="72">
        <v>71.595728666000014</v>
      </c>
      <c r="P284" s="73">
        <f t="shared" si="9"/>
        <v>9.6040042259393232E-4</v>
      </c>
      <c r="Q284" s="73">
        <f>O284/'סכום נכסי הקרן'!$C$41</f>
        <v>3.6397803323970987E-5</v>
      </c>
      <c r="S284" s="72"/>
      <c r="U284" s="98">
        <f t="shared" si="10"/>
        <v>71.595728666000014</v>
      </c>
    </row>
    <row r="285" spans="1:21" ht="20.25">
      <c r="A285" s="69" t="s">
        <v>3141</v>
      </c>
      <c r="B285" s="70" t="s">
        <v>2712</v>
      </c>
      <c r="C285" s="54" t="s">
        <v>2900</v>
      </c>
      <c r="D285" s="116" t="s">
        <v>3180</v>
      </c>
      <c r="E285" s="54" t="s">
        <v>600</v>
      </c>
      <c r="F285" s="77">
        <v>42439</v>
      </c>
      <c r="G285" s="116" t="s">
        <v>3180</v>
      </c>
      <c r="H285" s="72">
        <v>5.540000000008849</v>
      </c>
      <c r="I285" s="70" t="s">
        <v>607</v>
      </c>
      <c r="J285" s="70" t="s">
        <v>133</v>
      </c>
      <c r="K285" s="71">
        <v>4.4999999999999998E-2</v>
      </c>
      <c r="L285" s="71">
        <v>9.0500000000139705E-2</v>
      </c>
      <c r="M285" s="72">
        <v>97103.111427999989</v>
      </c>
      <c r="N285" s="78">
        <v>88.46</v>
      </c>
      <c r="O285" s="72">
        <v>85.897414556000001</v>
      </c>
      <c r="P285" s="73">
        <f t="shared" si="9"/>
        <v>1.152246297040412E-3</v>
      </c>
      <c r="Q285" s="73">
        <f>O285/'סכום נכסי הקרן'!$C$41</f>
        <v>4.3668487761779272E-5</v>
      </c>
      <c r="S285" s="72"/>
      <c r="U285" s="98">
        <f t="shared" si="10"/>
        <v>85.897414556000001</v>
      </c>
    </row>
    <row r="286" spans="1:21" ht="20.25">
      <c r="A286" s="69" t="s">
        <v>3141</v>
      </c>
      <c r="B286" s="70" t="s">
        <v>2712</v>
      </c>
      <c r="C286" s="54" t="s">
        <v>2901</v>
      </c>
      <c r="D286" s="116" t="s">
        <v>3180</v>
      </c>
      <c r="E286" s="54" t="s">
        <v>600</v>
      </c>
      <c r="F286" s="77">
        <v>42549</v>
      </c>
      <c r="G286" s="116" t="s">
        <v>3180</v>
      </c>
      <c r="H286" s="72">
        <v>5.5700000000090606</v>
      </c>
      <c r="I286" s="70" t="s">
        <v>607</v>
      </c>
      <c r="J286" s="70" t="s">
        <v>133</v>
      </c>
      <c r="K286" s="71">
        <v>4.4999999999999998E-2</v>
      </c>
      <c r="L286" s="71">
        <v>8.9200000000296556E-2</v>
      </c>
      <c r="M286" s="72">
        <v>68301.195183000003</v>
      </c>
      <c r="N286" s="78">
        <v>88.86</v>
      </c>
      <c r="O286" s="72">
        <v>60.692445185000004</v>
      </c>
      <c r="P286" s="73">
        <f t="shared" si="9"/>
        <v>8.1414144516715943E-4</v>
      </c>
      <c r="Q286" s="73">
        <f>O286/'סכום נכסי הקרן'!$C$41</f>
        <v>3.0854797126236708E-5</v>
      </c>
      <c r="S286" s="72"/>
      <c r="U286" s="98">
        <f t="shared" si="10"/>
        <v>60.692445185000004</v>
      </c>
    </row>
    <row r="287" spans="1:21" ht="20.25">
      <c r="A287" s="69" t="s">
        <v>3141</v>
      </c>
      <c r="B287" s="70" t="s">
        <v>2712</v>
      </c>
      <c r="C287" s="54" t="s">
        <v>2902</v>
      </c>
      <c r="D287" s="116" t="s">
        <v>3180</v>
      </c>
      <c r="E287" s="54" t="s">
        <v>600</v>
      </c>
      <c r="F287" s="77">
        <v>42604</v>
      </c>
      <c r="G287" s="116" t="s">
        <v>3180</v>
      </c>
      <c r="H287" s="72">
        <v>5.5399999999741993</v>
      </c>
      <c r="I287" s="70" t="s">
        <v>607</v>
      </c>
      <c r="J287" s="70" t="s">
        <v>133</v>
      </c>
      <c r="K287" s="71">
        <v>4.4999999999999998E-2</v>
      </c>
      <c r="L287" s="71">
        <v>9.0499999999725397E-2</v>
      </c>
      <c r="M287" s="72">
        <v>89315.701082</v>
      </c>
      <c r="N287" s="78">
        <v>87.66</v>
      </c>
      <c r="O287" s="72">
        <v>78.294143062999993</v>
      </c>
      <c r="P287" s="73">
        <f t="shared" si="9"/>
        <v>1.0502543864749241E-3</v>
      </c>
      <c r="Q287" s="73">
        <f>O287/'סכום נכסי הקרן'!$C$41</f>
        <v>3.9803140127537074E-5</v>
      </c>
      <c r="S287" s="72"/>
      <c r="U287" s="98">
        <f t="shared" si="10"/>
        <v>78.294143062999993</v>
      </c>
    </row>
    <row r="288" spans="1:21" ht="20.25">
      <c r="A288" s="69" t="s">
        <v>3110</v>
      </c>
      <c r="B288" s="70" t="s">
        <v>2712</v>
      </c>
      <c r="C288" s="54" t="s">
        <v>2786</v>
      </c>
      <c r="D288" s="116" t="s">
        <v>3180</v>
      </c>
      <c r="E288" s="54" t="s">
        <v>600</v>
      </c>
      <c r="F288" s="77">
        <v>44748</v>
      </c>
      <c r="G288" s="116" t="s">
        <v>3180</v>
      </c>
      <c r="H288" s="72">
        <v>1.4199999999995967</v>
      </c>
      <c r="I288" s="70" t="s">
        <v>287</v>
      </c>
      <c r="J288" s="70" t="s">
        <v>133</v>
      </c>
      <c r="K288" s="71">
        <v>7.5660000000000005E-2</v>
      </c>
      <c r="L288" s="71">
        <v>7.8399999999991921E-2</v>
      </c>
      <c r="M288" s="72">
        <v>2146876.1955209998</v>
      </c>
      <c r="N288" s="78">
        <v>101.68</v>
      </c>
      <c r="O288" s="72">
        <v>2182.9437171140003</v>
      </c>
      <c r="P288" s="73">
        <f>IFERROR(O288/$O$8,0)</f>
        <v>2.9282474073214635E-2</v>
      </c>
      <c r="Q288" s="73">
        <f>O288/'סכום נכסי הקרן'!$C$41</f>
        <v>1.1097639141781025E-3</v>
      </c>
      <c r="S288" s="72"/>
      <c r="U288" s="98">
        <f t="shared" si="10"/>
        <v>2182.9437171140003</v>
      </c>
    </row>
    <row r="289" spans="1:21" ht="20.25">
      <c r="A289" s="119" t="s">
        <v>3180</v>
      </c>
      <c r="B289" s="116" t="s">
        <v>3180</v>
      </c>
      <c r="C289" s="116" t="s">
        <v>3180</v>
      </c>
      <c r="D289" s="116" t="s">
        <v>3180</v>
      </c>
      <c r="E289" s="116" t="s">
        <v>3180</v>
      </c>
      <c r="F289" s="116" t="s">
        <v>3180</v>
      </c>
      <c r="G289" s="116" t="s">
        <v>3180</v>
      </c>
      <c r="H289" s="116" t="s">
        <v>3180</v>
      </c>
      <c r="I289" s="116" t="s">
        <v>3180</v>
      </c>
      <c r="J289" s="116" t="s">
        <v>3180</v>
      </c>
      <c r="K289" s="116" t="s">
        <v>3180</v>
      </c>
      <c r="L289" s="116" t="s">
        <v>3180</v>
      </c>
      <c r="M289" s="116" t="s">
        <v>3180</v>
      </c>
      <c r="N289" s="116" t="s">
        <v>3180</v>
      </c>
      <c r="O289" s="116" t="s">
        <v>3180</v>
      </c>
      <c r="P289" s="116" t="s">
        <v>3180</v>
      </c>
      <c r="Q289" s="116" t="s">
        <v>3180</v>
      </c>
      <c r="S289" s="72"/>
      <c r="U289" s="98"/>
    </row>
    <row r="290" spans="1:21" ht="20.25">
      <c r="A290" s="68" t="s">
        <v>36</v>
      </c>
      <c r="B290" s="115" t="s">
        <v>3180</v>
      </c>
      <c r="C290" s="115" t="s">
        <v>3180</v>
      </c>
      <c r="D290" s="115" t="s">
        <v>3180</v>
      </c>
      <c r="E290" s="115" t="s">
        <v>3180</v>
      </c>
      <c r="F290" s="115" t="s">
        <v>3180</v>
      </c>
      <c r="G290" s="115" t="s">
        <v>3180</v>
      </c>
      <c r="H290" s="115" t="s">
        <v>3180</v>
      </c>
      <c r="I290" s="115" t="s">
        <v>3180</v>
      </c>
      <c r="J290" s="115" t="s">
        <v>3180</v>
      </c>
      <c r="K290" s="115" t="s">
        <v>3180</v>
      </c>
      <c r="L290" s="115" t="s">
        <v>3180</v>
      </c>
      <c r="M290" s="115" t="s">
        <v>3180</v>
      </c>
      <c r="N290" s="115" t="s">
        <v>3180</v>
      </c>
      <c r="O290" s="66">
        <v>2510.1559595989997</v>
      </c>
      <c r="P290" s="67">
        <f t="shared" si="9"/>
        <v>3.3671769102622415E-2</v>
      </c>
      <c r="Q290" s="67">
        <f>O290/'סכום נכסי הקרן'!$C$41</f>
        <v>1.2761119222097651E-3</v>
      </c>
      <c r="S290" s="66"/>
      <c r="U290" s="98"/>
    </row>
    <row r="291" spans="1:21" ht="20.25">
      <c r="A291" s="69" t="s">
        <v>3142</v>
      </c>
      <c r="B291" s="70" t="s">
        <v>2694</v>
      </c>
      <c r="C291" s="54">
        <v>9915</v>
      </c>
      <c r="D291" s="116" t="s">
        <v>3180</v>
      </c>
      <c r="E291" s="54" t="s">
        <v>600</v>
      </c>
      <c r="F291" s="77">
        <v>45291</v>
      </c>
      <c r="G291" s="116" t="s">
        <v>3180</v>
      </c>
      <c r="H291" s="72">
        <v>3</v>
      </c>
      <c r="I291" s="70" t="s">
        <v>518</v>
      </c>
      <c r="J291" s="70" t="s">
        <v>133</v>
      </c>
      <c r="K291" s="71">
        <v>6.5000000000000002E-2</v>
      </c>
      <c r="L291" s="71">
        <v>6.5000000000000002E-2</v>
      </c>
      <c r="M291" s="72">
        <v>2330483.5545699997</v>
      </c>
      <c r="N291" s="78">
        <v>107.70966199999999</v>
      </c>
      <c r="O291" s="72">
        <v>2510.1559595989997</v>
      </c>
      <c r="P291" s="73">
        <f t="shared" si="9"/>
        <v>3.3671769102622415E-2</v>
      </c>
      <c r="Q291" s="73">
        <f>O291/'סכום נכסי הקרן'!$C$41</f>
        <v>1.2761119222097651E-3</v>
      </c>
      <c r="S291" s="72"/>
      <c r="U291" s="98"/>
    </row>
    <row r="292" spans="1:21" ht="20.25">
      <c r="A292" s="117" t="s">
        <v>3180</v>
      </c>
      <c r="B292" s="116" t="s">
        <v>3180</v>
      </c>
      <c r="C292" s="116" t="s">
        <v>3180</v>
      </c>
      <c r="D292" s="116" t="s">
        <v>3180</v>
      </c>
      <c r="E292" s="116" t="s">
        <v>3180</v>
      </c>
      <c r="F292" s="116" t="s">
        <v>3180</v>
      </c>
      <c r="G292" s="116" t="s">
        <v>3180</v>
      </c>
      <c r="H292" s="116" t="s">
        <v>3180</v>
      </c>
      <c r="I292" s="116" t="s">
        <v>3180</v>
      </c>
      <c r="J292" s="116" t="s">
        <v>3180</v>
      </c>
      <c r="K292" s="116" t="s">
        <v>3180</v>
      </c>
      <c r="L292" s="116" t="s">
        <v>3180</v>
      </c>
      <c r="M292" s="116" t="s">
        <v>3180</v>
      </c>
      <c r="N292" s="116" t="s">
        <v>3180</v>
      </c>
      <c r="O292" s="116" t="s">
        <v>3180</v>
      </c>
      <c r="P292" s="116" t="s">
        <v>3180</v>
      </c>
      <c r="Q292" s="116" t="s">
        <v>3180</v>
      </c>
      <c r="S292" s="54"/>
      <c r="U292" s="98"/>
    </row>
    <row r="293" spans="1:21" ht="20.25">
      <c r="A293" s="63" t="s">
        <v>39</v>
      </c>
      <c r="B293" s="115" t="s">
        <v>3180</v>
      </c>
      <c r="C293" s="115" t="s">
        <v>3180</v>
      </c>
      <c r="D293" s="115" t="s">
        <v>3180</v>
      </c>
      <c r="E293" s="115" t="s">
        <v>3180</v>
      </c>
      <c r="F293" s="115" t="s">
        <v>3180</v>
      </c>
      <c r="G293" s="115" t="s">
        <v>3180</v>
      </c>
      <c r="H293" s="66">
        <v>1.9989317767601638</v>
      </c>
      <c r="I293" s="115" t="s">
        <v>3180</v>
      </c>
      <c r="J293" s="115" t="s">
        <v>3180</v>
      </c>
      <c r="K293" s="115" t="s">
        <v>3180</v>
      </c>
      <c r="L293" s="65">
        <v>6.4051374252457244E-2</v>
      </c>
      <c r="M293" s="115" t="s">
        <v>3180</v>
      </c>
      <c r="N293" s="115" t="s">
        <v>3180</v>
      </c>
      <c r="O293" s="66">
        <v>537.1016755710001</v>
      </c>
      <c r="P293" s="67">
        <f t="shared" si="9"/>
        <v>7.2047967917290099E-3</v>
      </c>
      <c r="Q293" s="67">
        <f>O293/'סכום נכסי הקרן'!$C$41</f>
        <v>2.7305150065037723E-4</v>
      </c>
      <c r="S293" s="66"/>
      <c r="U293" s="98"/>
    </row>
    <row r="294" spans="1:21" ht="20.25">
      <c r="A294" s="68" t="s">
        <v>37</v>
      </c>
      <c r="B294" s="115" t="s">
        <v>3180</v>
      </c>
      <c r="C294" s="115" t="s">
        <v>3180</v>
      </c>
      <c r="D294" s="115" t="s">
        <v>3180</v>
      </c>
      <c r="E294" s="115" t="s">
        <v>3180</v>
      </c>
      <c r="F294" s="115" t="s">
        <v>3180</v>
      </c>
      <c r="G294" s="115" t="s">
        <v>3180</v>
      </c>
      <c r="H294" s="66">
        <v>1.9989317767601638</v>
      </c>
      <c r="I294" s="115" t="s">
        <v>3180</v>
      </c>
      <c r="J294" s="115" t="s">
        <v>3180</v>
      </c>
      <c r="K294" s="115" t="s">
        <v>3180</v>
      </c>
      <c r="L294" s="65">
        <v>6.4051374252457244E-2</v>
      </c>
      <c r="M294" s="115" t="s">
        <v>3180</v>
      </c>
      <c r="N294" s="115" t="s">
        <v>3180</v>
      </c>
      <c r="O294" s="66">
        <v>537.1016755710001</v>
      </c>
      <c r="P294" s="67">
        <f t="shared" si="9"/>
        <v>7.2047967917290099E-3</v>
      </c>
      <c r="Q294" s="67">
        <f>O294/'סכום נכסי הקרן'!$C$41</f>
        <v>2.7305150065037723E-4</v>
      </c>
      <c r="S294" s="66"/>
      <c r="U294" s="98"/>
    </row>
    <row r="295" spans="1:21" ht="20.25">
      <c r="A295" s="69" t="s">
        <v>3143</v>
      </c>
      <c r="B295" s="70" t="s">
        <v>2712</v>
      </c>
      <c r="C295" s="54">
        <v>9645</v>
      </c>
      <c r="D295" s="116" t="s">
        <v>3180</v>
      </c>
      <c r="E295" s="54" t="s">
        <v>2741</v>
      </c>
      <c r="F295" s="77">
        <v>45114</v>
      </c>
      <c r="G295" s="54" t="s">
        <v>2693</v>
      </c>
      <c r="H295" s="72">
        <v>0.60000002264242025</v>
      </c>
      <c r="I295" s="70" t="s">
        <v>3067</v>
      </c>
      <c r="J295" s="70" t="s">
        <v>2639</v>
      </c>
      <c r="K295" s="71">
        <v>7.7199999999999991E-2</v>
      </c>
      <c r="L295" s="71">
        <v>8.1500001471757316E-2</v>
      </c>
      <c r="M295" s="72">
        <v>49.019768999999997</v>
      </c>
      <c r="N295" s="78">
        <v>101.26</v>
      </c>
      <c r="O295" s="72">
        <v>1.7665956E-2</v>
      </c>
      <c r="P295" s="73">
        <f t="shared" si="9"/>
        <v>2.3697491350462305E-7</v>
      </c>
      <c r="Q295" s="73">
        <f>O295/'סכום נכסי הקרן'!$C$41</f>
        <v>8.9810105155516005E-9</v>
      </c>
      <c r="S295" s="72"/>
      <c r="U295" s="98"/>
    </row>
    <row r="296" spans="1:21" ht="20.25">
      <c r="A296" s="69" t="s">
        <v>3143</v>
      </c>
      <c r="B296" s="70" t="s">
        <v>2712</v>
      </c>
      <c r="C296" s="54">
        <v>9722</v>
      </c>
      <c r="D296" s="116" t="s">
        <v>3180</v>
      </c>
      <c r="E296" s="54" t="s">
        <v>2741</v>
      </c>
      <c r="F296" s="77">
        <v>45169</v>
      </c>
      <c r="G296" s="54" t="s">
        <v>2693</v>
      </c>
      <c r="H296" s="72">
        <v>0.59999999999999987</v>
      </c>
      <c r="I296" s="70" t="s">
        <v>3067</v>
      </c>
      <c r="J296" s="70" t="s">
        <v>2639</v>
      </c>
      <c r="K296" s="71">
        <v>7.7199999999999991E-2</v>
      </c>
      <c r="L296" s="71">
        <v>8.1299998729167544E-2</v>
      </c>
      <c r="M296" s="72">
        <v>20.740849000000004</v>
      </c>
      <c r="N296" s="78">
        <v>101.27</v>
      </c>
      <c r="O296" s="72">
        <v>7.4754150000000009E-3</v>
      </c>
      <c r="P296" s="73">
        <f t="shared" si="9"/>
        <v>1.0027681621284248E-7</v>
      </c>
      <c r="Q296" s="73">
        <f>O296/'סכום נכסי הקרן'!$C$41</f>
        <v>3.8003480096470396E-9</v>
      </c>
      <c r="S296" s="72"/>
      <c r="U296" s="98"/>
    </row>
    <row r="297" spans="1:21" ht="20.25">
      <c r="A297" s="69" t="s">
        <v>3143</v>
      </c>
      <c r="B297" s="70" t="s">
        <v>2712</v>
      </c>
      <c r="C297" s="54">
        <v>9788</v>
      </c>
      <c r="D297" s="116" t="s">
        <v>3180</v>
      </c>
      <c r="E297" s="54" t="s">
        <v>2741</v>
      </c>
      <c r="F297" s="77">
        <v>45198</v>
      </c>
      <c r="G297" s="54" t="s">
        <v>2693</v>
      </c>
      <c r="H297" s="72">
        <v>0.60999986903149561</v>
      </c>
      <c r="I297" s="70" t="s">
        <v>3067</v>
      </c>
      <c r="J297" s="70" t="s">
        <v>2639</v>
      </c>
      <c r="K297" s="71">
        <v>7.7499999999999999E-2</v>
      </c>
      <c r="L297" s="71">
        <v>8.0699991987809125E-2</v>
      </c>
      <c r="M297" s="72">
        <v>14.407083999999999</v>
      </c>
      <c r="N297" s="78">
        <v>101.26</v>
      </c>
      <c r="O297" s="72">
        <v>5.1920880000000001E-3</v>
      </c>
      <c r="P297" s="73">
        <f t="shared" si="9"/>
        <v>6.9647779305484016E-8</v>
      </c>
      <c r="Q297" s="73">
        <f>O297/'סכום נכסי הקרן'!$C$41</f>
        <v>2.6395512886859494E-9</v>
      </c>
      <c r="S297" s="72"/>
      <c r="U297" s="98"/>
    </row>
    <row r="298" spans="1:21" ht="20.25">
      <c r="A298" s="69" t="s">
        <v>3143</v>
      </c>
      <c r="B298" s="70" t="s">
        <v>2712</v>
      </c>
      <c r="C298" s="54">
        <v>9813</v>
      </c>
      <c r="D298" s="116" t="s">
        <v>3180</v>
      </c>
      <c r="E298" s="54" t="s">
        <v>2741</v>
      </c>
      <c r="F298" s="77">
        <v>45229</v>
      </c>
      <c r="G298" s="54" t="s">
        <v>2693</v>
      </c>
      <c r="H298" s="72">
        <v>0.59999993604342916</v>
      </c>
      <c r="I298" s="70" t="s">
        <v>3067</v>
      </c>
      <c r="J298" s="70" t="s">
        <v>2639</v>
      </c>
      <c r="K298" s="71">
        <v>7.7199999999999991E-2</v>
      </c>
      <c r="L298" s="71">
        <v>8.1500005436308545E-2</v>
      </c>
      <c r="M298" s="72">
        <v>8.6754730000000002</v>
      </c>
      <c r="N298" s="78">
        <v>101.28</v>
      </c>
      <c r="O298" s="72">
        <v>3.127122E-3</v>
      </c>
      <c r="P298" s="73">
        <f t="shared" si="9"/>
        <v>4.1947883571565774E-8</v>
      </c>
      <c r="Q298" s="73">
        <f>O298/'סכום נכסי הקרן'!$C$41</f>
        <v>1.5897648316011174E-9</v>
      </c>
      <c r="S298" s="72"/>
      <c r="U298" s="98"/>
    </row>
    <row r="299" spans="1:21" ht="20.25">
      <c r="A299" s="69" t="s">
        <v>3143</v>
      </c>
      <c r="B299" s="70" t="s">
        <v>2712</v>
      </c>
      <c r="C299" s="54">
        <v>9848</v>
      </c>
      <c r="D299" s="116" t="s">
        <v>3180</v>
      </c>
      <c r="E299" s="54" t="s">
        <v>2741</v>
      </c>
      <c r="F299" s="77">
        <v>45267</v>
      </c>
      <c r="G299" s="54" t="s">
        <v>2693</v>
      </c>
      <c r="H299" s="72">
        <v>0.60000000002351417</v>
      </c>
      <c r="I299" s="70" t="s">
        <v>3067</v>
      </c>
      <c r="J299" s="70" t="s">
        <v>2639</v>
      </c>
      <c r="K299" s="71">
        <v>7.6700000000000004E-2</v>
      </c>
      <c r="L299" s="71">
        <v>8.2800027696195821E-2</v>
      </c>
      <c r="M299" s="72">
        <v>1.9402729999999999</v>
      </c>
      <c r="N299" s="78">
        <v>100.39</v>
      </c>
      <c r="O299" s="72">
        <v>6.9323599999999996E-4</v>
      </c>
      <c r="P299" s="73">
        <f t="shared" si="9"/>
        <v>9.2992160253478981E-9</v>
      </c>
      <c r="Q299" s="73">
        <f>O299/'סכום נכסי הקרן'!$C$41</f>
        <v>3.5242699606853594E-10</v>
      </c>
      <c r="S299" s="72"/>
      <c r="U299" s="98"/>
    </row>
    <row r="300" spans="1:21" ht="20.25">
      <c r="A300" s="69" t="s">
        <v>3144</v>
      </c>
      <c r="B300" s="70" t="s">
        <v>2712</v>
      </c>
      <c r="C300" s="54">
        <v>8763</v>
      </c>
      <c r="D300" s="116" t="s">
        <v>3180</v>
      </c>
      <c r="E300" s="54" t="s">
        <v>2741</v>
      </c>
      <c r="F300" s="77">
        <v>44529</v>
      </c>
      <c r="G300" s="54" t="s">
        <v>2693</v>
      </c>
      <c r="H300" s="72">
        <v>0.60000000116996788</v>
      </c>
      <c r="I300" s="70" t="s">
        <v>3067</v>
      </c>
      <c r="J300" s="70" t="s">
        <v>2639</v>
      </c>
      <c r="K300" s="71">
        <v>7.7199999999999991E-2</v>
      </c>
      <c r="L300" s="71">
        <v>7.9899999978355604E-2</v>
      </c>
      <c r="M300" s="72">
        <v>473.91923100000002</v>
      </c>
      <c r="N300" s="78">
        <v>101.35</v>
      </c>
      <c r="O300" s="72">
        <v>0.170944863</v>
      </c>
      <c r="P300" s="73">
        <f t="shared" si="9"/>
        <v>2.293090966799908E-6</v>
      </c>
      <c r="Q300" s="73">
        <f>O300/'סכום נכסי הקרן'!$C$41</f>
        <v>8.69048701458629E-8</v>
      </c>
      <c r="S300" s="72"/>
      <c r="U300" s="98"/>
    </row>
    <row r="301" spans="1:21" ht="20.25">
      <c r="A301" s="69" t="s">
        <v>3144</v>
      </c>
      <c r="B301" s="70" t="s">
        <v>2712</v>
      </c>
      <c r="C301" s="54">
        <v>9327</v>
      </c>
      <c r="D301" s="116" t="s">
        <v>3180</v>
      </c>
      <c r="E301" s="54" t="s">
        <v>2741</v>
      </c>
      <c r="F301" s="77">
        <v>44880</v>
      </c>
      <c r="G301" s="54" t="s">
        <v>2693</v>
      </c>
      <c r="H301" s="72">
        <v>0.60000008369634883</v>
      </c>
      <c r="I301" s="70" t="s">
        <v>3067</v>
      </c>
      <c r="J301" s="70" t="s">
        <v>138</v>
      </c>
      <c r="K301" s="71">
        <v>7.1160000000000001E-2</v>
      </c>
      <c r="L301" s="71">
        <v>6.9600002594586804E-2</v>
      </c>
      <c r="M301" s="72">
        <v>12.990907999999999</v>
      </c>
      <c r="N301" s="78">
        <v>101.43</v>
      </c>
      <c r="O301" s="72">
        <v>4.7791810000000004E-3</v>
      </c>
      <c r="P301" s="73">
        <f t="shared" si="9"/>
        <v>6.4108956463943299E-8</v>
      </c>
      <c r="Q301" s="73">
        <f>O301/'סכום נכסי הקרן'!$C$41</f>
        <v>2.4296378195849924E-9</v>
      </c>
      <c r="S301" s="72"/>
      <c r="U301" s="98"/>
    </row>
    <row r="302" spans="1:21" ht="20.25">
      <c r="A302" s="69" t="s">
        <v>3144</v>
      </c>
      <c r="B302" s="70" t="s">
        <v>2712</v>
      </c>
      <c r="C302" s="54">
        <v>9474</v>
      </c>
      <c r="D302" s="116" t="s">
        <v>3180</v>
      </c>
      <c r="E302" s="54" t="s">
        <v>2741</v>
      </c>
      <c r="F302" s="77">
        <v>44977</v>
      </c>
      <c r="G302" s="54" t="s">
        <v>2693</v>
      </c>
      <c r="H302" s="72">
        <v>0.60000010810004434</v>
      </c>
      <c r="I302" s="70" t="s">
        <v>3067</v>
      </c>
      <c r="J302" s="70" t="s">
        <v>138</v>
      </c>
      <c r="K302" s="71">
        <v>7.1160000000000001E-2</v>
      </c>
      <c r="L302" s="71">
        <v>6.959999740559894E-2</v>
      </c>
      <c r="M302" s="72">
        <v>5.0290980000000003</v>
      </c>
      <c r="N302" s="78">
        <v>101.43</v>
      </c>
      <c r="O302" s="72">
        <v>1.8501380000000001E-3</v>
      </c>
      <c r="P302" s="73">
        <f t="shared" si="9"/>
        <v>2.4818146978381259E-8</v>
      </c>
      <c r="Q302" s="73">
        <f>O302/'סכום נכסי הקרן'!$C$41</f>
        <v>9.4057229810951686E-10</v>
      </c>
      <c r="S302" s="72"/>
      <c r="U302" s="98"/>
    </row>
    <row r="303" spans="1:21" ht="20.25">
      <c r="A303" s="69" t="s">
        <v>3144</v>
      </c>
      <c r="B303" s="70" t="s">
        <v>2712</v>
      </c>
      <c r="C303" s="54">
        <v>9571</v>
      </c>
      <c r="D303" s="116" t="s">
        <v>3180</v>
      </c>
      <c r="E303" s="54" t="s">
        <v>2741</v>
      </c>
      <c r="F303" s="77">
        <v>45069</v>
      </c>
      <c r="G303" s="54" t="s">
        <v>2693</v>
      </c>
      <c r="H303" s="72">
        <v>0.60000006588259791</v>
      </c>
      <c r="I303" s="70" t="s">
        <v>3067</v>
      </c>
      <c r="J303" s="70" t="s">
        <v>138</v>
      </c>
      <c r="K303" s="71">
        <v>7.1160000000000001E-2</v>
      </c>
      <c r="L303" s="71">
        <v>6.9600003689425483E-2</v>
      </c>
      <c r="M303" s="72">
        <v>8.251735</v>
      </c>
      <c r="N303" s="78">
        <v>101.43</v>
      </c>
      <c r="O303" s="72">
        <v>3.0357029999999998E-3</v>
      </c>
      <c r="P303" s="73">
        <f t="shared" si="9"/>
        <v>4.0721569546008413E-8</v>
      </c>
      <c r="Q303" s="73">
        <f>O303/'סכום נכסי הקרן'!$C$41</f>
        <v>1.5432892827929344E-9</v>
      </c>
      <c r="S303" s="72"/>
      <c r="U303" s="98"/>
    </row>
    <row r="304" spans="1:21" ht="20.25">
      <c r="A304" s="69" t="s">
        <v>3144</v>
      </c>
      <c r="B304" s="70" t="s">
        <v>2712</v>
      </c>
      <c r="C304" s="54">
        <v>9849</v>
      </c>
      <c r="D304" s="116" t="s">
        <v>3180</v>
      </c>
      <c r="E304" s="54" t="s">
        <v>2741</v>
      </c>
      <c r="F304" s="77">
        <v>45267</v>
      </c>
      <c r="G304" s="54" t="s">
        <v>2693</v>
      </c>
      <c r="H304" s="72">
        <v>0.59999985134361211</v>
      </c>
      <c r="I304" s="70" t="s">
        <v>3067</v>
      </c>
      <c r="J304" s="70" t="s">
        <v>138</v>
      </c>
      <c r="K304" s="71">
        <v>7.0110000000000006E-2</v>
      </c>
      <c r="L304" s="71">
        <v>7.0299988590622225E-2</v>
      </c>
      <c r="M304" s="72">
        <v>7.3708070000000001</v>
      </c>
      <c r="N304" s="78">
        <v>100.65</v>
      </c>
      <c r="O304" s="72">
        <v>2.6907690000000004E-3</v>
      </c>
      <c r="P304" s="73">
        <f t="shared" si="9"/>
        <v>3.6094551069634789E-8</v>
      </c>
      <c r="Q304" s="73">
        <f>O304/'סכום נכסי הקרן'!$C$41</f>
        <v>1.3679318958974123E-9</v>
      </c>
      <c r="S304" s="72"/>
      <c r="U304" s="98"/>
    </row>
    <row r="305" spans="1:21" ht="20.25">
      <c r="A305" s="69" t="s">
        <v>3145</v>
      </c>
      <c r="B305" s="70" t="s">
        <v>2712</v>
      </c>
      <c r="C305" s="54">
        <v>9382</v>
      </c>
      <c r="D305" s="116" t="s">
        <v>3180</v>
      </c>
      <c r="E305" s="54" t="s">
        <v>2741</v>
      </c>
      <c r="F305" s="77">
        <v>44341</v>
      </c>
      <c r="G305" s="54" t="s">
        <v>2693</v>
      </c>
      <c r="H305" s="72">
        <v>0.23000000180882407</v>
      </c>
      <c r="I305" s="70" t="s">
        <v>3067</v>
      </c>
      <c r="J305" s="70" t="s">
        <v>132</v>
      </c>
      <c r="K305" s="71">
        <v>7.9724000000000003E-2</v>
      </c>
      <c r="L305" s="71">
        <v>8.859999973093742E-2</v>
      </c>
      <c r="M305" s="72">
        <v>48.707800999999996</v>
      </c>
      <c r="N305" s="78">
        <v>100.14</v>
      </c>
      <c r="O305" s="72">
        <v>0.17691051599999999</v>
      </c>
      <c r="P305" s="73">
        <f t="shared" si="9"/>
        <v>2.3731155125235355E-6</v>
      </c>
      <c r="Q305" s="73">
        <f>O305/'סכום נכסי הקרן'!$C$41</f>
        <v>8.9937686050370528E-8</v>
      </c>
      <c r="S305" s="72"/>
      <c r="U305" s="98"/>
    </row>
    <row r="306" spans="1:21" ht="20.25">
      <c r="A306" s="69" t="s">
        <v>3145</v>
      </c>
      <c r="B306" s="70" t="s">
        <v>2712</v>
      </c>
      <c r="C306" s="54">
        <v>9410</v>
      </c>
      <c r="D306" s="116" t="s">
        <v>3180</v>
      </c>
      <c r="E306" s="54" t="s">
        <v>2741</v>
      </c>
      <c r="F306" s="77">
        <v>44946</v>
      </c>
      <c r="G306" s="54" t="s">
        <v>2693</v>
      </c>
      <c r="H306" s="72">
        <v>0.22999999997770004</v>
      </c>
      <c r="I306" s="70" t="s">
        <v>3067</v>
      </c>
      <c r="J306" s="70" t="s">
        <v>132</v>
      </c>
      <c r="K306" s="71">
        <v>7.9724000000000003E-2</v>
      </c>
      <c r="L306" s="71">
        <v>8.8599996351940463E-2</v>
      </c>
      <c r="M306" s="72">
        <v>0.135849</v>
      </c>
      <c r="N306" s="78">
        <v>100.14</v>
      </c>
      <c r="O306" s="72">
        <v>4.9341299999999995E-4</v>
      </c>
      <c r="P306" s="73">
        <f t="shared" si="9"/>
        <v>6.6187475502065414E-9</v>
      </c>
      <c r="Q306" s="73">
        <f>O306/'סכום נכסי הקרן'!$C$41</f>
        <v>2.5084107203198406E-10</v>
      </c>
      <c r="S306" s="72"/>
      <c r="U306" s="98"/>
    </row>
    <row r="307" spans="1:21" ht="20.25">
      <c r="A307" s="69" t="s">
        <v>3145</v>
      </c>
      <c r="B307" s="70" t="s">
        <v>2712</v>
      </c>
      <c r="C307" s="54">
        <v>9460</v>
      </c>
      <c r="D307" s="116" t="s">
        <v>3180</v>
      </c>
      <c r="E307" s="54" t="s">
        <v>2741</v>
      </c>
      <c r="F307" s="77">
        <v>44978</v>
      </c>
      <c r="G307" s="54" t="s">
        <v>2693</v>
      </c>
      <c r="H307" s="72">
        <v>0.23000000006682822</v>
      </c>
      <c r="I307" s="70" t="s">
        <v>3067</v>
      </c>
      <c r="J307" s="70" t="s">
        <v>132</v>
      </c>
      <c r="K307" s="71">
        <v>7.9724000000000003E-2</v>
      </c>
      <c r="L307" s="71">
        <v>8.8600024041565195E-2</v>
      </c>
      <c r="M307" s="72">
        <v>0.18552299999999999</v>
      </c>
      <c r="N307" s="78">
        <v>100.14</v>
      </c>
      <c r="O307" s="72">
        <v>6.7383299999999998E-4</v>
      </c>
      <c r="P307" s="73">
        <f t="shared" si="9"/>
        <v>9.0389400319779271E-9</v>
      </c>
      <c r="Q307" s="73">
        <f>O307/'סכום נכסי הקרן'!$C$41</f>
        <v>3.4256290793012738E-10</v>
      </c>
      <c r="S307" s="72"/>
      <c r="U307" s="98"/>
    </row>
    <row r="308" spans="1:21" ht="20.25">
      <c r="A308" s="69" t="s">
        <v>3145</v>
      </c>
      <c r="B308" s="70" t="s">
        <v>2712</v>
      </c>
      <c r="C308" s="54">
        <v>9511</v>
      </c>
      <c r="D308" s="116" t="s">
        <v>3180</v>
      </c>
      <c r="E308" s="54" t="s">
        <v>2741</v>
      </c>
      <c r="F308" s="77">
        <v>45005</v>
      </c>
      <c r="G308" s="54" t="s">
        <v>2693</v>
      </c>
      <c r="H308" s="72">
        <v>0.23000000012636898</v>
      </c>
      <c r="I308" s="70" t="s">
        <v>3067</v>
      </c>
      <c r="J308" s="70" t="s">
        <v>132</v>
      </c>
      <c r="K308" s="71">
        <v>7.9660000000000009E-2</v>
      </c>
      <c r="L308" s="71">
        <v>8.8600041155086087E-2</v>
      </c>
      <c r="M308" s="72">
        <v>9.6335000000000004E-2</v>
      </c>
      <c r="N308" s="78">
        <v>100.14</v>
      </c>
      <c r="O308" s="72">
        <v>3.4989599999999999E-4</v>
      </c>
      <c r="P308" s="73">
        <f t="shared" si="9"/>
        <v>4.6935798060186263E-9</v>
      </c>
      <c r="Q308" s="73">
        <f>O308/'סכום נכסי הקרן'!$C$41</f>
        <v>1.7787996615351258E-10</v>
      </c>
      <c r="S308" s="72"/>
      <c r="U308" s="98"/>
    </row>
    <row r="309" spans="1:21" ht="20.25">
      <c r="A309" s="69" t="s">
        <v>3145</v>
      </c>
      <c r="B309" s="70" t="s">
        <v>2712</v>
      </c>
      <c r="C309" s="54">
        <v>9540</v>
      </c>
      <c r="D309" s="116" t="s">
        <v>3180</v>
      </c>
      <c r="E309" s="54" t="s">
        <v>2741</v>
      </c>
      <c r="F309" s="77">
        <v>45036</v>
      </c>
      <c r="G309" s="54" t="s">
        <v>2693</v>
      </c>
      <c r="H309" s="72">
        <v>0.23000022683239507</v>
      </c>
      <c r="I309" s="70" t="s">
        <v>3067</v>
      </c>
      <c r="J309" s="70" t="s">
        <v>132</v>
      </c>
      <c r="K309" s="71">
        <v>7.9724000000000003E-2</v>
      </c>
      <c r="L309" s="71">
        <v>8.8599990457395791E-2</v>
      </c>
      <c r="M309" s="72">
        <v>0.35199599999999998</v>
      </c>
      <c r="N309" s="78">
        <v>100.14</v>
      </c>
      <c r="O309" s="72">
        <v>1.2784770000000001E-3</v>
      </c>
      <c r="P309" s="73">
        <f t="shared" si="9"/>
        <v>1.7149764014619417E-8</v>
      </c>
      <c r="Q309" s="73">
        <f>O309/'סכום נכסי הקרן'!$C$41</f>
        <v>6.4995154413895655E-10</v>
      </c>
      <c r="S309" s="72"/>
      <c r="U309" s="98"/>
    </row>
    <row r="310" spans="1:21" ht="20.25">
      <c r="A310" s="69" t="s">
        <v>3145</v>
      </c>
      <c r="B310" s="70" t="s">
        <v>2712</v>
      </c>
      <c r="C310" s="54">
        <v>9562</v>
      </c>
      <c r="D310" s="116" t="s">
        <v>3180</v>
      </c>
      <c r="E310" s="54" t="s">
        <v>2741</v>
      </c>
      <c r="F310" s="77">
        <v>45068</v>
      </c>
      <c r="G310" s="54" t="s">
        <v>2693</v>
      </c>
      <c r="H310" s="72">
        <v>0.23000000003421003</v>
      </c>
      <c r="I310" s="70" t="s">
        <v>3067</v>
      </c>
      <c r="J310" s="70" t="s">
        <v>132</v>
      </c>
      <c r="K310" s="71">
        <v>7.9724000000000003E-2</v>
      </c>
      <c r="L310" s="71">
        <v>8.8599956000312619E-2</v>
      </c>
      <c r="M310" s="72">
        <v>0.19022500000000001</v>
      </c>
      <c r="N310" s="78">
        <v>100.14</v>
      </c>
      <c r="O310" s="72">
        <v>6.9091400000000005E-4</v>
      </c>
      <c r="P310" s="73">
        <f t="shared" si="9"/>
        <v>9.2680682205442573E-9</v>
      </c>
      <c r="Q310" s="73">
        <f>O310/'סכום נכסי הקרן'!$C$41</f>
        <v>3.5124653878577635E-10</v>
      </c>
      <c r="S310" s="72"/>
      <c r="U310" s="98"/>
    </row>
    <row r="311" spans="1:21" ht="20.25">
      <c r="A311" s="69" t="s">
        <v>3145</v>
      </c>
      <c r="B311" s="70" t="s">
        <v>2712</v>
      </c>
      <c r="C311" s="54">
        <v>9603</v>
      </c>
      <c r="D311" s="116" t="s">
        <v>3180</v>
      </c>
      <c r="E311" s="54" t="s">
        <v>2741</v>
      </c>
      <c r="F311" s="77">
        <v>45097</v>
      </c>
      <c r="G311" s="54" t="s">
        <v>2693</v>
      </c>
      <c r="H311" s="72">
        <v>0.22999999997092085</v>
      </c>
      <c r="I311" s="70" t="s">
        <v>3067</v>
      </c>
      <c r="J311" s="70" t="s">
        <v>132</v>
      </c>
      <c r="K311" s="71">
        <v>7.9724000000000003E-2</v>
      </c>
      <c r="L311" s="71">
        <v>8.8599971086802634E-2</v>
      </c>
      <c r="M311" s="72">
        <v>0.14854999999999999</v>
      </c>
      <c r="N311" s="78">
        <v>100.14</v>
      </c>
      <c r="O311" s="72">
        <v>5.3954600000000001E-4</v>
      </c>
      <c r="P311" s="73">
        <f t="shared" si="9"/>
        <v>7.2375854825951879E-9</v>
      </c>
      <c r="Q311" s="73">
        <f>O311/'סכום נכסי הקרן'!$C$41</f>
        <v>2.7429414516960211E-10</v>
      </c>
      <c r="S311" s="72"/>
      <c r="U311" s="98"/>
    </row>
    <row r="312" spans="1:21" ht="20.25">
      <c r="A312" s="69" t="s">
        <v>3145</v>
      </c>
      <c r="B312" s="70" t="s">
        <v>2712</v>
      </c>
      <c r="C312" s="54">
        <v>9659</v>
      </c>
      <c r="D312" s="116" t="s">
        <v>3180</v>
      </c>
      <c r="E312" s="54" t="s">
        <v>2741</v>
      </c>
      <c r="F312" s="77">
        <v>45159</v>
      </c>
      <c r="G312" s="54" t="s">
        <v>2693</v>
      </c>
      <c r="H312" s="72">
        <v>0.22999982629723867</v>
      </c>
      <c r="I312" s="70" t="s">
        <v>3067</v>
      </c>
      <c r="J312" s="70" t="s">
        <v>132</v>
      </c>
      <c r="K312" s="71">
        <v>7.9724000000000003E-2</v>
      </c>
      <c r="L312" s="71">
        <v>8.8600031266497042E-2</v>
      </c>
      <c r="M312" s="72">
        <v>0.36455799999999994</v>
      </c>
      <c r="N312" s="78">
        <v>100.14</v>
      </c>
      <c r="O312" s="72">
        <v>1.3241010000000001E-3</v>
      </c>
      <c r="P312" s="73">
        <f t="shared" si="9"/>
        <v>1.7761774112104938E-8</v>
      </c>
      <c r="Q312" s="73">
        <f>O312/'סכום נכסי הקרן'!$C$41</f>
        <v>6.7314585209271382E-10</v>
      </c>
      <c r="S312" s="72"/>
      <c r="U312" s="98"/>
    </row>
    <row r="313" spans="1:21" ht="20.25">
      <c r="A313" s="69" t="s">
        <v>3145</v>
      </c>
      <c r="B313" s="70" t="s">
        <v>2712</v>
      </c>
      <c r="C313" s="54">
        <v>9749</v>
      </c>
      <c r="D313" s="116" t="s">
        <v>3180</v>
      </c>
      <c r="E313" s="54" t="s">
        <v>2741</v>
      </c>
      <c r="F313" s="77">
        <v>45189</v>
      </c>
      <c r="G313" s="54" t="s">
        <v>2693</v>
      </c>
      <c r="H313" s="72">
        <v>0.22999999995394502</v>
      </c>
      <c r="I313" s="70" t="s">
        <v>3067</v>
      </c>
      <c r="J313" s="70" t="s">
        <v>132</v>
      </c>
      <c r="K313" s="71">
        <v>7.9724000000000003E-2</v>
      </c>
      <c r="L313" s="71">
        <v>8.8600020656610795E-2</v>
      </c>
      <c r="M313" s="72">
        <v>0.18393499999999999</v>
      </c>
      <c r="N313" s="78">
        <v>100.14</v>
      </c>
      <c r="O313" s="72">
        <v>6.6806699999999994E-4</v>
      </c>
      <c r="P313" s="73">
        <f t="shared" si="9"/>
        <v>8.9615936743130681E-9</v>
      </c>
      <c r="Q313" s="73">
        <f>O313/'סכום נכסי הקרן'!$C$41</f>
        <v>3.3963159152513514E-10</v>
      </c>
      <c r="S313" s="72"/>
      <c r="U313" s="98"/>
    </row>
    <row r="314" spans="1:21" ht="20.25">
      <c r="A314" s="69" t="s">
        <v>3145</v>
      </c>
      <c r="B314" s="70" t="s">
        <v>2712</v>
      </c>
      <c r="C314" s="54">
        <v>9805</v>
      </c>
      <c r="D314" s="116" t="s">
        <v>3180</v>
      </c>
      <c r="E314" s="54" t="s">
        <v>2741</v>
      </c>
      <c r="F314" s="77">
        <v>45219</v>
      </c>
      <c r="G314" s="54" t="s">
        <v>2693</v>
      </c>
      <c r="H314" s="72">
        <v>0.23000000001019294</v>
      </c>
      <c r="I314" s="70" t="s">
        <v>3067</v>
      </c>
      <c r="J314" s="70" t="s">
        <v>132</v>
      </c>
      <c r="K314" s="71">
        <v>7.9724000000000003E-2</v>
      </c>
      <c r="L314" s="71">
        <v>8.8600060028955138E-2</v>
      </c>
      <c r="M314" s="72">
        <v>0.18712999999999996</v>
      </c>
      <c r="N314" s="78">
        <v>100.14</v>
      </c>
      <c r="O314" s="72">
        <v>6.7967200000000009E-4</v>
      </c>
      <c r="P314" s="73">
        <f t="shared" si="9"/>
        <v>9.1172656272615074E-9</v>
      </c>
      <c r="Q314" s="73">
        <f>O314/'סכום נכסי הקרן'!$C$41</f>
        <v>3.4553133604125288E-10</v>
      </c>
      <c r="S314" s="72"/>
      <c r="U314" s="98"/>
    </row>
    <row r="315" spans="1:21" ht="20.25">
      <c r="A315" s="69" t="s">
        <v>3145</v>
      </c>
      <c r="B315" s="70" t="s">
        <v>2712</v>
      </c>
      <c r="C315" s="54">
        <v>9824</v>
      </c>
      <c r="D315" s="116" t="s">
        <v>3180</v>
      </c>
      <c r="E315" s="54" t="s">
        <v>2741</v>
      </c>
      <c r="F315" s="77">
        <v>45250</v>
      </c>
      <c r="G315" s="54" t="s">
        <v>2693</v>
      </c>
      <c r="H315" s="72">
        <v>0.22999999999717877</v>
      </c>
      <c r="I315" s="70" t="s">
        <v>3067</v>
      </c>
      <c r="J315" s="70" t="s">
        <v>132</v>
      </c>
      <c r="K315" s="71">
        <v>7.9724000000000003E-2</v>
      </c>
      <c r="L315" s="71">
        <v>8.8600060921095333E-2</v>
      </c>
      <c r="M315" s="72">
        <v>0.13919599999999999</v>
      </c>
      <c r="N315" s="78">
        <v>100.14</v>
      </c>
      <c r="O315" s="72">
        <v>5.0557200000000003E-4</v>
      </c>
      <c r="P315" s="73">
        <f t="shared" si="9"/>
        <v>6.7818509776860813E-9</v>
      </c>
      <c r="Q315" s="73">
        <f>O315/'סכום נכסי הקרן'!$C$41</f>
        <v>2.5702245881108576E-10</v>
      </c>
      <c r="S315" s="72"/>
      <c r="U315" s="98"/>
    </row>
    <row r="316" spans="1:21" ht="20.25">
      <c r="A316" s="69" t="s">
        <v>3146</v>
      </c>
      <c r="B316" s="70" t="s">
        <v>2694</v>
      </c>
      <c r="C316" s="54">
        <v>6211</v>
      </c>
      <c r="D316" s="116" t="s">
        <v>3180</v>
      </c>
      <c r="E316" s="54" t="s">
        <v>407</v>
      </c>
      <c r="F316" s="77">
        <v>43186</v>
      </c>
      <c r="G316" s="54" t="s">
        <v>266</v>
      </c>
      <c r="H316" s="72">
        <v>3.3300000029612091</v>
      </c>
      <c r="I316" s="70" t="s">
        <v>607</v>
      </c>
      <c r="J316" s="70" t="s">
        <v>132</v>
      </c>
      <c r="K316" s="71">
        <v>4.8000000000000001E-2</v>
      </c>
      <c r="L316" s="71">
        <v>6.0100000071849492E-2</v>
      </c>
      <c r="M316" s="72">
        <v>122.88553099999999</v>
      </c>
      <c r="N316" s="78">
        <v>97.74</v>
      </c>
      <c r="O316" s="72">
        <v>0.43563288699999997</v>
      </c>
      <c r="P316" s="73">
        <f t="shared" si="9"/>
        <v>5.8436727520771714E-6</v>
      </c>
      <c r="Q316" s="73">
        <f>O316/'סכום נכסי הקרן'!$C$41</f>
        <v>2.2146684499084577E-7</v>
      </c>
      <c r="S316" s="72"/>
      <c r="U316" s="98"/>
    </row>
    <row r="317" spans="1:21" ht="20.25">
      <c r="A317" s="69" t="s">
        <v>3146</v>
      </c>
      <c r="B317" s="70" t="s">
        <v>2694</v>
      </c>
      <c r="C317" s="54">
        <v>6831</v>
      </c>
      <c r="D317" s="116" t="s">
        <v>3180</v>
      </c>
      <c r="E317" s="54" t="s">
        <v>407</v>
      </c>
      <c r="F317" s="77">
        <v>43552</v>
      </c>
      <c r="G317" s="54" t="s">
        <v>266</v>
      </c>
      <c r="H317" s="72">
        <v>3.3299999998120051</v>
      </c>
      <c r="I317" s="70" t="s">
        <v>607</v>
      </c>
      <c r="J317" s="70" t="s">
        <v>132</v>
      </c>
      <c r="K317" s="71">
        <v>4.5999999999999999E-2</v>
      </c>
      <c r="L317" s="71">
        <v>6.4400000013159653E-2</v>
      </c>
      <c r="M317" s="72">
        <v>61.286358</v>
      </c>
      <c r="N317" s="78">
        <v>95.72</v>
      </c>
      <c r="O317" s="72">
        <v>0.21277178799999999</v>
      </c>
      <c r="P317" s="73">
        <f t="shared" si="9"/>
        <v>2.8541662878320306E-6</v>
      </c>
      <c r="Q317" s="73">
        <f>O317/'סכום נכסי הקרן'!$C$41</f>
        <v>1.081688228726889E-7</v>
      </c>
      <c r="S317" s="72"/>
      <c r="U317" s="98"/>
    </row>
    <row r="318" spans="1:21" ht="20.25">
      <c r="A318" s="69" t="s">
        <v>3146</v>
      </c>
      <c r="B318" s="70" t="s">
        <v>2694</v>
      </c>
      <c r="C318" s="54">
        <v>7598</v>
      </c>
      <c r="D318" s="116" t="s">
        <v>3180</v>
      </c>
      <c r="E318" s="54" t="s">
        <v>407</v>
      </c>
      <c r="F318" s="77">
        <v>43942</v>
      </c>
      <c r="G318" s="54" t="s">
        <v>266</v>
      </c>
      <c r="H318" s="72">
        <v>3.2600000078092881</v>
      </c>
      <c r="I318" s="70" t="s">
        <v>607</v>
      </c>
      <c r="J318" s="70" t="s">
        <v>132</v>
      </c>
      <c r="K318" s="71">
        <v>5.4400000000000004E-2</v>
      </c>
      <c r="L318" s="71">
        <v>7.6000000130154788E-2</v>
      </c>
      <c r="M318" s="72">
        <v>62.277453999999999</v>
      </c>
      <c r="N318" s="78">
        <v>95.24</v>
      </c>
      <c r="O318" s="72">
        <v>0.21512843200000001</v>
      </c>
      <c r="P318" s="73">
        <f t="shared" si="9"/>
        <v>2.8857788146639324E-6</v>
      </c>
      <c r="Q318" s="73">
        <f>O318/'סכום נכסי הקרן'!$C$41</f>
        <v>1.093668924560962E-7</v>
      </c>
      <c r="S318" s="72"/>
      <c r="U318" s="98"/>
    </row>
    <row r="319" spans="1:21" ht="20.25">
      <c r="A319" s="69" t="s">
        <v>3147</v>
      </c>
      <c r="B319" s="70" t="s">
        <v>2712</v>
      </c>
      <c r="C319" s="54">
        <v>9047</v>
      </c>
      <c r="D319" s="116" t="s">
        <v>3180</v>
      </c>
      <c r="E319" s="54" t="s">
        <v>2790</v>
      </c>
      <c r="F319" s="77">
        <v>44677</v>
      </c>
      <c r="G319" s="54" t="s">
        <v>2693</v>
      </c>
      <c r="H319" s="72">
        <v>2.6299999795838351</v>
      </c>
      <c r="I319" s="70" t="s">
        <v>3067</v>
      </c>
      <c r="J319" s="70" t="s">
        <v>2639</v>
      </c>
      <c r="K319" s="71">
        <v>0.1148</v>
      </c>
      <c r="L319" s="71">
        <v>0.12209999915418747</v>
      </c>
      <c r="M319" s="72">
        <v>144.50642400000001</v>
      </c>
      <c r="N319" s="78">
        <v>100</v>
      </c>
      <c r="O319" s="72">
        <v>5.1429835E-2</v>
      </c>
      <c r="P319" s="73">
        <f t="shared" si="9"/>
        <v>6.8989081036327927E-7</v>
      </c>
      <c r="Q319" s="73">
        <f>O319/'סכום נכסי הקרן'!$C$41</f>
        <v>2.6145875657568927E-8</v>
      </c>
      <c r="S319" s="72"/>
      <c r="U319" s="98"/>
    </row>
    <row r="320" spans="1:21" ht="20.25">
      <c r="A320" s="69" t="s">
        <v>3147</v>
      </c>
      <c r="B320" s="70" t="s">
        <v>2712</v>
      </c>
      <c r="C320" s="54">
        <v>9048</v>
      </c>
      <c r="D320" s="116" t="s">
        <v>3180</v>
      </c>
      <c r="E320" s="54" t="s">
        <v>2790</v>
      </c>
      <c r="F320" s="77">
        <v>44677</v>
      </c>
      <c r="G320" s="54" t="s">
        <v>2693</v>
      </c>
      <c r="H320" s="72">
        <v>2.7799999924897127</v>
      </c>
      <c r="I320" s="70" t="s">
        <v>3067</v>
      </c>
      <c r="J320" s="70" t="s">
        <v>2639</v>
      </c>
      <c r="K320" s="71">
        <v>7.5600000000000001E-2</v>
      </c>
      <c r="L320" s="71">
        <v>7.9299999821933517E-2</v>
      </c>
      <c r="M320" s="72">
        <v>463.91362099999998</v>
      </c>
      <c r="N320" s="78">
        <v>100</v>
      </c>
      <c r="O320" s="72">
        <v>0.165106858</v>
      </c>
      <c r="P320" s="73">
        <f t="shared" si="9"/>
        <v>2.2147787186592153E-6</v>
      </c>
      <c r="Q320" s="73">
        <f>O320/'סכום נכסי הקרן'!$C$41</f>
        <v>8.3936947872375814E-8</v>
      </c>
      <c r="S320" s="72"/>
      <c r="U320" s="98"/>
    </row>
    <row r="321" spans="1:21" ht="20.25">
      <c r="A321" s="69" t="s">
        <v>3147</v>
      </c>
      <c r="B321" s="70" t="s">
        <v>2712</v>
      </c>
      <c r="C321" s="54">
        <v>9074</v>
      </c>
      <c r="D321" s="116" t="s">
        <v>3180</v>
      </c>
      <c r="E321" s="54" t="s">
        <v>2790</v>
      </c>
      <c r="F321" s="77">
        <v>44684</v>
      </c>
      <c r="G321" s="54" t="s">
        <v>2693</v>
      </c>
      <c r="H321" s="72">
        <v>2.7200002019342486</v>
      </c>
      <c r="I321" s="70" t="s">
        <v>3067</v>
      </c>
      <c r="J321" s="70" t="s">
        <v>2639</v>
      </c>
      <c r="K321" s="71">
        <v>7.9399999999999998E-2</v>
      </c>
      <c r="L321" s="71">
        <v>8.1500005165759837E-2</v>
      </c>
      <c r="M321" s="72">
        <v>23.467967999999999</v>
      </c>
      <c r="N321" s="78">
        <v>101.98</v>
      </c>
      <c r="O321" s="72">
        <v>8.5176239999999997E-3</v>
      </c>
      <c r="P321" s="73">
        <f t="shared" si="9"/>
        <v>1.1425723072472847E-7</v>
      </c>
      <c r="Q321" s="73">
        <f>O321/'סכום נכסי הקרן'!$C$41</f>
        <v>4.330185737557293E-9</v>
      </c>
      <c r="S321" s="72"/>
      <c r="U321" s="98"/>
    </row>
    <row r="322" spans="1:21" ht="20.25">
      <c r="A322" s="69" t="s">
        <v>3147</v>
      </c>
      <c r="B322" s="70" t="s">
        <v>2712</v>
      </c>
      <c r="C322" s="54">
        <v>9220</v>
      </c>
      <c r="D322" s="116" t="s">
        <v>3180</v>
      </c>
      <c r="E322" s="54" t="s">
        <v>2790</v>
      </c>
      <c r="F322" s="77">
        <v>44811</v>
      </c>
      <c r="G322" s="54" t="s">
        <v>2693</v>
      </c>
      <c r="H322" s="72">
        <v>2.7499998792654896</v>
      </c>
      <c r="I322" s="70" t="s">
        <v>3067</v>
      </c>
      <c r="J322" s="70" t="s">
        <v>2639</v>
      </c>
      <c r="K322" s="71">
        <v>7.8700000000000006E-2</v>
      </c>
      <c r="L322" s="71">
        <v>8.3299997730191186E-2</v>
      </c>
      <c r="M322" s="72">
        <v>34.727967</v>
      </c>
      <c r="N322" s="78">
        <v>100.52</v>
      </c>
      <c r="O322" s="72">
        <v>1.2423954000000003E-2</v>
      </c>
      <c r="P322" s="73">
        <f t="shared" si="9"/>
        <v>1.6665757712378636E-7</v>
      </c>
      <c r="Q322" s="73">
        <f>O322/'סכום נכסי הקרן'!$C$41</f>
        <v>6.3160839707021457E-9</v>
      </c>
      <c r="S322" s="72"/>
      <c r="U322" s="98"/>
    </row>
    <row r="323" spans="1:21" ht="20.25">
      <c r="A323" s="69" t="s">
        <v>3147</v>
      </c>
      <c r="B323" s="70" t="s">
        <v>2712</v>
      </c>
      <c r="C323" s="54">
        <v>9599</v>
      </c>
      <c r="D323" s="116" t="s">
        <v>3180</v>
      </c>
      <c r="E323" s="54" t="s">
        <v>2790</v>
      </c>
      <c r="F323" s="77">
        <v>45089</v>
      </c>
      <c r="G323" s="54" t="s">
        <v>2693</v>
      </c>
      <c r="H323" s="72">
        <v>2.7499999154374657</v>
      </c>
      <c r="I323" s="70" t="s">
        <v>3067</v>
      </c>
      <c r="J323" s="70" t="s">
        <v>2639</v>
      </c>
      <c r="K323" s="71">
        <v>7.8700000000000006E-2</v>
      </c>
      <c r="L323" s="71">
        <v>8.3299997936674156E-2</v>
      </c>
      <c r="M323" s="72">
        <v>33.091543999999999</v>
      </c>
      <c r="N323" s="78">
        <v>100.41</v>
      </c>
      <c r="O323" s="72">
        <v>1.1825568E-2</v>
      </c>
      <c r="P323" s="73">
        <f t="shared" si="9"/>
        <v>1.5863069929207557E-7</v>
      </c>
      <c r="Q323" s="73">
        <f>O323/'סכום נכסי הקרן'!$C$41</f>
        <v>6.0118767736300544E-9</v>
      </c>
      <c r="S323" s="72"/>
      <c r="U323" s="98"/>
    </row>
    <row r="324" spans="1:21" ht="20.25">
      <c r="A324" s="69" t="s">
        <v>3147</v>
      </c>
      <c r="B324" s="70" t="s">
        <v>2712</v>
      </c>
      <c r="C324" s="54">
        <v>9748</v>
      </c>
      <c r="D324" s="116" t="s">
        <v>3180</v>
      </c>
      <c r="E324" s="54" t="s">
        <v>2790</v>
      </c>
      <c r="F324" s="77">
        <v>45180</v>
      </c>
      <c r="G324" s="54" t="s">
        <v>2693</v>
      </c>
      <c r="H324" s="72">
        <v>2.749999985403528</v>
      </c>
      <c r="I324" s="70" t="s">
        <v>3067</v>
      </c>
      <c r="J324" s="70" t="s">
        <v>2639</v>
      </c>
      <c r="K324" s="71">
        <v>7.8700000000000006E-2</v>
      </c>
      <c r="L324" s="71">
        <v>8.3299999468688435E-2</v>
      </c>
      <c r="M324" s="72">
        <v>47.918218000000003</v>
      </c>
      <c r="N324" s="78">
        <v>100.43</v>
      </c>
      <c r="O324" s="72">
        <v>1.7127427000000001E-2</v>
      </c>
      <c r="P324" s="73">
        <f t="shared" si="9"/>
        <v>2.2975097027762016E-7</v>
      </c>
      <c r="Q324" s="73">
        <f>O324/'סכום נכסי הקרן'!$C$41</f>
        <v>8.7072333923701834E-9</v>
      </c>
      <c r="S324" s="72"/>
      <c r="U324" s="98"/>
    </row>
    <row r="325" spans="1:21" ht="20.25">
      <c r="A325" s="69" t="s">
        <v>3147</v>
      </c>
      <c r="B325" s="70" t="s">
        <v>2712</v>
      </c>
      <c r="C325" s="54">
        <v>9822</v>
      </c>
      <c r="D325" s="116" t="s">
        <v>3180</v>
      </c>
      <c r="E325" s="54" t="s">
        <v>2790</v>
      </c>
      <c r="F325" s="77">
        <v>45238</v>
      </c>
      <c r="G325" s="54" t="s">
        <v>2693</v>
      </c>
      <c r="H325" s="72">
        <v>2.7300000271256781</v>
      </c>
      <c r="I325" s="70" t="s">
        <v>3067</v>
      </c>
      <c r="J325" s="70" t="s">
        <v>2639</v>
      </c>
      <c r="K325" s="71">
        <v>7.9500000000000001E-2</v>
      </c>
      <c r="L325" s="71">
        <v>8.3400001234686036E-2</v>
      </c>
      <c r="M325" s="72">
        <v>59.389626</v>
      </c>
      <c r="N325" s="78">
        <v>101.16</v>
      </c>
      <c r="O325" s="72">
        <v>2.1381954000000002E-2</v>
      </c>
      <c r="P325" s="73">
        <f t="shared" si="9"/>
        <v>2.8682210573318699E-7</v>
      </c>
      <c r="Q325" s="73">
        <f>O325/'סכום נכסי הקרן'!$C$41</f>
        <v>1.0870147854836761E-8</v>
      </c>
      <c r="S325" s="72"/>
      <c r="U325" s="98"/>
    </row>
    <row r="326" spans="1:21" ht="20.25">
      <c r="A326" s="69" t="s">
        <v>3147</v>
      </c>
      <c r="B326" s="70" t="s">
        <v>2712</v>
      </c>
      <c r="C326" s="54">
        <v>9860</v>
      </c>
      <c r="D326" s="116" t="s">
        <v>3180</v>
      </c>
      <c r="E326" s="54" t="s">
        <v>2790</v>
      </c>
      <c r="F326" s="77">
        <v>45271</v>
      </c>
      <c r="G326" s="54" t="s">
        <v>2693</v>
      </c>
      <c r="H326" s="72">
        <v>2.7499999607577643</v>
      </c>
      <c r="I326" s="70" t="s">
        <v>3067</v>
      </c>
      <c r="J326" s="70" t="s">
        <v>2639</v>
      </c>
      <c r="K326" s="71">
        <v>7.8700000000000006E-2</v>
      </c>
      <c r="L326" s="71">
        <v>8.3299997315831098E-2</v>
      </c>
      <c r="M326" s="72">
        <v>17.823574000000001</v>
      </c>
      <c r="N326" s="78">
        <v>100.43</v>
      </c>
      <c r="O326" s="72">
        <v>6.3706869999999999E-3</v>
      </c>
      <c r="P326" s="73">
        <f t="shared" si="9"/>
        <v>8.5457758458700256E-8</v>
      </c>
      <c r="Q326" s="73">
        <f>O326/'סכום נכסי הקרן'!$C$41</f>
        <v>3.2387269015210882E-9</v>
      </c>
      <c r="S326" s="72"/>
      <c r="U326" s="98"/>
    </row>
    <row r="327" spans="1:21" ht="20.25">
      <c r="A327" s="69" t="s">
        <v>3148</v>
      </c>
      <c r="B327" s="70" t="s">
        <v>2712</v>
      </c>
      <c r="C327" s="54">
        <v>4623</v>
      </c>
      <c r="D327" s="116" t="s">
        <v>3180</v>
      </c>
      <c r="E327" s="54" t="s">
        <v>2903</v>
      </c>
      <c r="F327" s="77">
        <v>42354</v>
      </c>
      <c r="G327" s="54" t="s">
        <v>2904</v>
      </c>
      <c r="H327" s="72">
        <v>2</v>
      </c>
      <c r="I327" s="70" t="s">
        <v>3066</v>
      </c>
      <c r="J327" s="70" t="s">
        <v>132</v>
      </c>
      <c r="K327" s="71">
        <v>5.0199999999999995E-2</v>
      </c>
      <c r="L327" s="71">
        <v>6.239999999999999E-2</v>
      </c>
      <c r="M327" s="72">
        <v>145441.61000000002</v>
      </c>
      <c r="N327" s="78">
        <v>100.26</v>
      </c>
      <c r="O327" s="72">
        <v>528.88831000000005</v>
      </c>
      <c r="P327" s="73">
        <f t="shared" si="9"/>
        <v>7.0946209486685164E-3</v>
      </c>
      <c r="Q327" s="73">
        <f>O327/'סכום נכסי הקרן'!$C$41</f>
        <v>2.68875993671801E-4</v>
      </c>
      <c r="S327" s="72"/>
      <c r="U327" s="98"/>
    </row>
    <row r="328" spans="1:21" ht="20.25">
      <c r="A328" s="69" t="s">
        <v>3149</v>
      </c>
      <c r="B328" s="70" t="s">
        <v>2712</v>
      </c>
      <c r="C328" s="54" t="s">
        <v>2905</v>
      </c>
      <c r="D328" s="116" t="s">
        <v>3180</v>
      </c>
      <c r="E328" s="54" t="s">
        <v>2903</v>
      </c>
      <c r="F328" s="77">
        <v>43185</v>
      </c>
      <c r="G328" s="54" t="s">
        <v>2904</v>
      </c>
      <c r="H328" s="72">
        <v>3.8999999875470994</v>
      </c>
      <c r="I328" s="70" t="s">
        <v>3066</v>
      </c>
      <c r="J328" s="70" t="s">
        <v>140</v>
      </c>
      <c r="K328" s="71">
        <v>4.2199999999999994E-2</v>
      </c>
      <c r="L328" s="71">
        <v>6.6599999742640068E-2</v>
      </c>
      <c r="M328" s="72">
        <v>28.868079999999999</v>
      </c>
      <c r="N328" s="78">
        <v>91.4</v>
      </c>
      <c r="O328" s="72">
        <v>7.2272321E-2</v>
      </c>
      <c r="P328" s="73">
        <f t="shared" ref="P328:P383" si="11">IFERROR(O328/$O$8,0)</f>
        <v>9.6947637692255955E-7</v>
      </c>
      <c r="Q328" s="73">
        <f>O328/'סכום נכסי הקרן'!$C$41</f>
        <v>3.6741769020839897E-8</v>
      </c>
      <c r="S328" s="72"/>
      <c r="U328" s="98"/>
    </row>
    <row r="329" spans="1:21" ht="20.25">
      <c r="A329" s="69" t="s">
        <v>3150</v>
      </c>
      <c r="B329" s="70" t="s">
        <v>2712</v>
      </c>
      <c r="C329" s="54">
        <v>6812</v>
      </c>
      <c r="D329" s="116" t="s">
        <v>3180</v>
      </c>
      <c r="E329" s="54" t="s">
        <v>600</v>
      </c>
      <c r="F329" s="77">
        <v>43536</v>
      </c>
      <c r="G329" s="116" t="s">
        <v>3180</v>
      </c>
      <c r="H329" s="72">
        <v>2.2999999968167355</v>
      </c>
      <c r="I329" s="70" t="s">
        <v>3066</v>
      </c>
      <c r="J329" s="70" t="s">
        <v>132</v>
      </c>
      <c r="K329" s="71">
        <v>7.9560000000000006E-2</v>
      </c>
      <c r="L329" s="71">
        <v>7.6699999727300336E-2</v>
      </c>
      <c r="M329" s="72">
        <v>25.559411000000001</v>
      </c>
      <c r="N329" s="78">
        <v>101.66</v>
      </c>
      <c r="O329" s="72">
        <v>9.4242870999999992E-2</v>
      </c>
      <c r="P329" s="73">
        <f t="shared" si="11"/>
        <v>1.2641940353328371E-6</v>
      </c>
      <c r="Q329" s="73">
        <f>O329/'סכום נכסי הקרן'!$C$41</f>
        <v>4.7911147037090595E-8</v>
      </c>
      <c r="S329" s="72"/>
      <c r="U329" s="98"/>
    </row>
    <row r="330" spans="1:21" ht="20.25">
      <c r="A330" s="69" t="s">
        <v>3150</v>
      </c>
      <c r="B330" s="70" t="s">
        <v>2712</v>
      </c>
      <c r="C330" s="54">
        <v>6872</v>
      </c>
      <c r="D330" s="116" t="s">
        <v>3180</v>
      </c>
      <c r="E330" s="54" t="s">
        <v>600</v>
      </c>
      <c r="F330" s="77">
        <v>43570</v>
      </c>
      <c r="G330" s="116" t="s">
        <v>3180</v>
      </c>
      <c r="H330" s="72">
        <v>2.3000000118344457</v>
      </c>
      <c r="I330" s="70" t="s">
        <v>3066</v>
      </c>
      <c r="J330" s="70" t="s">
        <v>132</v>
      </c>
      <c r="K330" s="71">
        <v>7.9560000000000006E-2</v>
      </c>
      <c r="L330" s="71">
        <v>7.6700000356348316E-2</v>
      </c>
      <c r="M330" s="72">
        <v>20.623112000000003</v>
      </c>
      <c r="N330" s="78">
        <v>101.67</v>
      </c>
      <c r="O330" s="72">
        <v>7.6049187000000004E-2</v>
      </c>
      <c r="P330" s="73">
        <f t="shared" si="11"/>
        <v>1.02014006552614E-6</v>
      </c>
      <c r="Q330" s="73">
        <f>O330/'סכום נכסי הקרן'!$C$41</f>
        <v>3.8661850405726701E-8</v>
      </c>
      <c r="S330" s="72"/>
      <c r="U330" s="98"/>
    </row>
    <row r="331" spans="1:21" ht="20.25">
      <c r="A331" s="69" t="s">
        <v>3150</v>
      </c>
      <c r="B331" s="70" t="s">
        <v>2712</v>
      </c>
      <c r="C331" s="54">
        <v>7258</v>
      </c>
      <c r="D331" s="116" t="s">
        <v>3180</v>
      </c>
      <c r="E331" s="54" t="s">
        <v>600</v>
      </c>
      <c r="F331" s="77">
        <v>43774</v>
      </c>
      <c r="G331" s="116" t="s">
        <v>3180</v>
      </c>
      <c r="H331" s="72">
        <v>2.3000000100788118</v>
      </c>
      <c r="I331" s="70" t="s">
        <v>3066</v>
      </c>
      <c r="J331" s="70" t="s">
        <v>132</v>
      </c>
      <c r="K331" s="71">
        <v>7.9560000000000006E-2</v>
      </c>
      <c r="L331" s="71">
        <v>7.6000000345559274E-2</v>
      </c>
      <c r="M331" s="72">
        <v>18.834250000000001</v>
      </c>
      <c r="N331" s="78">
        <v>101.67</v>
      </c>
      <c r="O331" s="72">
        <v>6.9452631000000001E-2</v>
      </c>
      <c r="P331" s="73">
        <f t="shared" si="11"/>
        <v>9.3165245197562484E-7</v>
      </c>
      <c r="Q331" s="73">
        <f>O331/'סכום נכסי הקרן'!$C$41</f>
        <v>3.5308296326772522E-8</v>
      </c>
      <c r="S331" s="72"/>
      <c r="U331" s="98"/>
    </row>
    <row r="332" spans="1:21" ht="20.25">
      <c r="A332" s="69" t="s">
        <v>3151</v>
      </c>
      <c r="B332" s="70" t="s">
        <v>2712</v>
      </c>
      <c r="C332" s="54">
        <v>6861</v>
      </c>
      <c r="D332" s="116" t="s">
        <v>3180</v>
      </c>
      <c r="E332" s="54" t="s">
        <v>600</v>
      </c>
      <c r="F332" s="77">
        <v>43563</v>
      </c>
      <c r="G332" s="116" t="s">
        <v>3180</v>
      </c>
      <c r="H332" s="72">
        <v>0.94000000075703993</v>
      </c>
      <c r="I332" s="70" t="s">
        <v>3062</v>
      </c>
      <c r="J332" s="70" t="s">
        <v>132</v>
      </c>
      <c r="K332" s="71">
        <v>8.0427999999999999E-2</v>
      </c>
      <c r="L332" s="71">
        <v>8.2500000075703989E-2</v>
      </c>
      <c r="M332" s="72">
        <v>144.43575799999999</v>
      </c>
      <c r="N332" s="78">
        <v>100.86</v>
      </c>
      <c r="O332" s="72">
        <v>0.52837374000000004</v>
      </c>
      <c r="P332" s="73">
        <f t="shared" si="11"/>
        <v>7.0877183965936627E-6</v>
      </c>
      <c r="Q332" s="73">
        <f>O332/'סכום נכסי הקרן'!$C$41</f>
        <v>2.6861439681392431E-7</v>
      </c>
      <c r="S332" s="72"/>
      <c r="U332" s="98"/>
    </row>
    <row r="333" spans="1:21" ht="20.25">
      <c r="A333" s="69" t="s">
        <v>3152</v>
      </c>
      <c r="B333" s="70" t="s">
        <v>2712</v>
      </c>
      <c r="C333" s="54">
        <v>6932</v>
      </c>
      <c r="D333" s="116" t="s">
        <v>3180</v>
      </c>
      <c r="E333" s="54" t="s">
        <v>600</v>
      </c>
      <c r="F333" s="77">
        <v>43098</v>
      </c>
      <c r="G333" s="116" t="s">
        <v>3180</v>
      </c>
      <c r="H333" s="72">
        <v>1.3799999972306041</v>
      </c>
      <c r="I333" s="70" t="s">
        <v>3066</v>
      </c>
      <c r="J333" s="70" t="s">
        <v>132</v>
      </c>
      <c r="K333" s="71">
        <v>8.1890000000000004E-2</v>
      </c>
      <c r="L333" s="71">
        <v>6.7999999809604028E-2</v>
      </c>
      <c r="M333" s="72">
        <v>31.288466</v>
      </c>
      <c r="N333" s="78">
        <v>101.82</v>
      </c>
      <c r="O333" s="72">
        <v>0.115548664</v>
      </c>
      <c r="P333" s="73">
        <f t="shared" si="11"/>
        <v>1.5499945011169931E-6</v>
      </c>
      <c r="Q333" s="73">
        <f>O333/'סכום נכסי הקרן'!$C$41</f>
        <v>5.874257619808057E-8</v>
      </c>
      <c r="S333" s="72"/>
      <c r="U333" s="98"/>
    </row>
    <row r="334" spans="1:21" ht="20.25">
      <c r="A334" s="69" t="s">
        <v>3152</v>
      </c>
      <c r="B334" s="70" t="s">
        <v>2712</v>
      </c>
      <c r="C334" s="54">
        <v>9335</v>
      </c>
      <c r="D334" s="116" t="s">
        <v>3180</v>
      </c>
      <c r="E334" s="54" t="s">
        <v>600</v>
      </c>
      <c r="F334" s="77">
        <v>44064</v>
      </c>
      <c r="G334" s="116" t="s">
        <v>3180</v>
      </c>
      <c r="H334" s="72">
        <v>3.3700000039300861</v>
      </c>
      <c r="I334" s="70" t="s">
        <v>3066</v>
      </c>
      <c r="J334" s="70" t="s">
        <v>132</v>
      </c>
      <c r="K334" s="71">
        <v>9.2037999999999995E-2</v>
      </c>
      <c r="L334" s="71">
        <v>0.10940000010684185</v>
      </c>
      <c r="M334" s="72">
        <v>121.936548</v>
      </c>
      <c r="N334" s="78">
        <v>96.08</v>
      </c>
      <c r="O334" s="72">
        <v>0.42492710899999997</v>
      </c>
      <c r="P334" s="73">
        <f t="shared" si="11"/>
        <v>5.7000631554298287E-6</v>
      </c>
      <c r="Q334" s="73">
        <f>O334/'סכום נכסי הקרן'!$C$41</f>
        <v>2.1602424653791399E-7</v>
      </c>
      <c r="S334" s="72"/>
      <c r="U334" s="98"/>
    </row>
    <row r="335" spans="1:21" ht="20.25">
      <c r="A335" s="69" t="s">
        <v>3152</v>
      </c>
      <c r="B335" s="70" t="s">
        <v>2712</v>
      </c>
      <c r="C335" s="54" t="s">
        <v>2906</v>
      </c>
      <c r="D335" s="116" t="s">
        <v>3180</v>
      </c>
      <c r="E335" s="54" t="s">
        <v>600</v>
      </c>
      <c r="F335" s="77">
        <v>42817</v>
      </c>
      <c r="G335" s="116" t="s">
        <v>3180</v>
      </c>
      <c r="H335" s="72">
        <v>1.400000008890286</v>
      </c>
      <c r="I335" s="70" t="s">
        <v>3066</v>
      </c>
      <c r="J335" s="70" t="s">
        <v>132</v>
      </c>
      <c r="K335" s="71">
        <v>5.7820000000000003E-2</v>
      </c>
      <c r="L335" s="71">
        <v>7.8400000364501732E-2</v>
      </c>
      <c r="M335" s="72">
        <v>12.706132999999999</v>
      </c>
      <c r="N335" s="78">
        <v>97.63</v>
      </c>
      <c r="O335" s="72">
        <v>4.4992928999999994E-2</v>
      </c>
      <c r="P335" s="73">
        <f t="shared" si="11"/>
        <v>6.0354477607068895E-7</v>
      </c>
      <c r="Q335" s="73">
        <f>O335/'סכום נכסי הקרן'!$C$41</f>
        <v>2.2873484371548671E-8</v>
      </c>
      <c r="S335" s="72"/>
      <c r="U335" s="98"/>
    </row>
    <row r="336" spans="1:21" ht="20.25">
      <c r="A336" s="69" t="s">
        <v>3152</v>
      </c>
      <c r="B336" s="70" t="s">
        <v>2712</v>
      </c>
      <c r="C336" s="54">
        <v>7291</v>
      </c>
      <c r="D336" s="116" t="s">
        <v>3180</v>
      </c>
      <c r="E336" s="54" t="s">
        <v>600</v>
      </c>
      <c r="F336" s="77">
        <v>43798</v>
      </c>
      <c r="G336" s="116" t="s">
        <v>3180</v>
      </c>
      <c r="H336" s="72">
        <v>1.3799998783425931</v>
      </c>
      <c r="I336" s="70" t="s">
        <v>3066</v>
      </c>
      <c r="J336" s="70" t="s">
        <v>132</v>
      </c>
      <c r="K336" s="71">
        <v>8.1890000000000004E-2</v>
      </c>
      <c r="L336" s="71">
        <v>7.9099996305768985E-2</v>
      </c>
      <c r="M336" s="72">
        <v>1.840498</v>
      </c>
      <c r="N336" s="78">
        <v>100.97</v>
      </c>
      <c r="O336" s="72">
        <v>6.7402390000000003E-3</v>
      </c>
      <c r="P336" s="73">
        <f t="shared" si="11"/>
        <v>9.0415008054219487E-8</v>
      </c>
      <c r="Q336" s="73">
        <f>O336/'סכום נכסי הקרן'!$C$41</f>
        <v>3.4265995758356356E-9</v>
      </c>
      <c r="S336" s="72"/>
      <c r="U336" s="98"/>
    </row>
    <row r="337" spans="1:21" ht="20.25">
      <c r="A337" s="69" t="s">
        <v>3153</v>
      </c>
      <c r="B337" s="70" t="s">
        <v>2712</v>
      </c>
      <c r="C337" s="54" t="s">
        <v>2907</v>
      </c>
      <c r="D337" s="116" t="s">
        <v>3180</v>
      </c>
      <c r="E337" s="54" t="s">
        <v>600</v>
      </c>
      <c r="F337" s="77">
        <v>43083</v>
      </c>
      <c r="G337" s="116" t="s">
        <v>3180</v>
      </c>
      <c r="H337" s="72">
        <v>0.5</v>
      </c>
      <c r="I337" s="70" t="s">
        <v>3066</v>
      </c>
      <c r="J337" s="70" t="s">
        <v>140</v>
      </c>
      <c r="K337" s="71">
        <v>7.2329999999999992E-2</v>
      </c>
      <c r="L337" s="71">
        <v>7.0799998445266021E-2</v>
      </c>
      <c r="M337" s="72">
        <v>2.4885389999999998</v>
      </c>
      <c r="N337" s="78">
        <v>101.92</v>
      </c>
      <c r="O337" s="72">
        <v>6.9465260000000006E-3</v>
      </c>
      <c r="P337" s="73">
        <f t="shared" si="11"/>
        <v>9.3182186008366336E-8</v>
      </c>
      <c r="Q337" s="73">
        <f>O337/'סכום נכסי הקרן'!$C$41</f>
        <v>3.5314716651933583E-9</v>
      </c>
      <c r="S337" s="72"/>
      <c r="U337" s="98"/>
    </row>
    <row r="338" spans="1:21" ht="20.25">
      <c r="A338" s="69" t="s">
        <v>3153</v>
      </c>
      <c r="B338" s="70" t="s">
        <v>2712</v>
      </c>
      <c r="C338" s="54" t="s">
        <v>2908</v>
      </c>
      <c r="D338" s="116" t="s">
        <v>3180</v>
      </c>
      <c r="E338" s="54" t="s">
        <v>600</v>
      </c>
      <c r="F338" s="77">
        <v>43083</v>
      </c>
      <c r="G338" s="116" t="s">
        <v>3180</v>
      </c>
      <c r="H338" s="72">
        <v>4.8199999851801945</v>
      </c>
      <c r="I338" s="70" t="s">
        <v>3066</v>
      </c>
      <c r="J338" s="70" t="s">
        <v>140</v>
      </c>
      <c r="K338" s="71">
        <v>7.3249999999999996E-2</v>
      </c>
      <c r="L338" s="71">
        <v>7.22000001296733E-2</v>
      </c>
      <c r="M338" s="72">
        <v>7.6706680000000009</v>
      </c>
      <c r="N338" s="78">
        <v>102.77</v>
      </c>
      <c r="O338" s="72">
        <v>2.1592726E-2</v>
      </c>
      <c r="P338" s="73">
        <f t="shared" si="11"/>
        <v>2.8964944643692226E-7</v>
      </c>
      <c r="Q338" s="73">
        <f>O338/'סכום נכסי הקרן'!$C$41</f>
        <v>1.0977300026413767E-8</v>
      </c>
      <c r="S338" s="72"/>
      <c r="U338" s="98"/>
    </row>
    <row r="339" spans="1:21" ht="20.25">
      <c r="A339" s="69" t="s">
        <v>3153</v>
      </c>
      <c r="B339" s="70" t="s">
        <v>2712</v>
      </c>
      <c r="C339" s="54" t="s">
        <v>2909</v>
      </c>
      <c r="D339" s="116" t="s">
        <v>3180</v>
      </c>
      <c r="E339" s="54" t="s">
        <v>600</v>
      </c>
      <c r="F339" s="77">
        <v>43083</v>
      </c>
      <c r="G339" s="116" t="s">
        <v>3180</v>
      </c>
      <c r="H339" s="72">
        <v>5.1499999714614244</v>
      </c>
      <c r="I339" s="70" t="s">
        <v>3066</v>
      </c>
      <c r="J339" s="70" t="s">
        <v>140</v>
      </c>
      <c r="K339" s="71">
        <v>4.4999999999999998E-2</v>
      </c>
      <c r="L339" s="71">
        <v>6.0899999625827567E-2</v>
      </c>
      <c r="M339" s="72">
        <v>30.682673999999999</v>
      </c>
      <c r="N339" s="78">
        <v>93.81</v>
      </c>
      <c r="O339" s="72">
        <v>7.8840654999999996E-2</v>
      </c>
      <c r="P339" s="73">
        <f t="shared" si="11"/>
        <v>1.0575854145268349E-6</v>
      </c>
      <c r="Q339" s="73">
        <f>O339/'סכום נכסי הקרן'!$C$41</f>
        <v>4.008097561252704E-8</v>
      </c>
      <c r="S339" s="72"/>
      <c r="U339" s="98"/>
    </row>
    <row r="340" spans="1:21" ht="20.25">
      <c r="A340" s="69" t="s">
        <v>3154</v>
      </c>
      <c r="B340" s="70" t="s">
        <v>2712</v>
      </c>
      <c r="C340" s="54">
        <v>9186</v>
      </c>
      <c r="D340" s="116" t="s">
        <v>3180</v>
      </c>
      <c r="E340" s="54" t="s">
        <v>600</v>
      </c>
      <c r="F340" s="77">
        <v>44778</v>
      </c>
      <c r="G340" s="116" t="s">
        <v>3180</v>
      </c>
      <c r="H340" s="72">
        <v>3.2500000059506626</v>
      </c>
      <c r="I340" s="70" t="s">
        <v>2929</v>
      </c>
      <c r="J340" s="70" t="s">
        <v>134</v>
      </c>
      <c r="K340" s="71">
        <v>7.5700000000000003E-2</v>
      </c>
      <c r="L340" s="71">
        <v>7.3900000132818777E-2</v>
      </c>
      <c r="M340" s="72">
        <v>51.564062999999997</v>
      </c>
      <c r="N340" s="78">
        <v>101.55</v>
      </c>
      <c r="O340" s="72">
        <v>0.21006063900000002</v>
      </c>
      <c r="P340" s="73">
        <f t="shared" si="11"/>
        <v>2.8177983550819924E-6</v>
      </c>
      <c r="Q340" s="73">
        <f>O340/'סכום נכסי הקרן'!$C$41</f>
        <v>1.0679053020184635E-7</v>
      </c>
      <c r="S340" s="72"/>
      <c r="U340" s="98"/>
    </row>
    <row r="341" spans="1:21" ht="20.25">
      <c r="A341" s="69" t="s">
        <v>3154</v>
      </c>
      <c r="B341" s="70" t="s">
        <v>2712</v>
      </c>
      <c r="C341" s="54">
        <v>9187</v>
      </c>
      <c r="D341" s="116" t="s">
        <v>3180</v>
      </c>
      <c r="E341" s="54" t="s">
        <v>600</v>
      </c>
      <c r="F341" s="77">
        <v>44778</v>
      </c>
      <c r="G341" s="116" t="s">
        <v>3180</v>
      </c>
      <c r="H341" s="72">
        <v>3.1700000017725785</v>
      </c>
      <c r="I341" s="70" t="s">
        <v>2929</v>
      </c>
      <c r="J341" s="70" t="s">
        <v>132</v>
      </c>
      <c r="K341" s="71">
        <v>9.0955999999999995E-2</v>
      </c>
      <c r="L341" s="71">
        <v>9.5100000053177355E-2</v>
      </c>
      <c r="M341" s="72">
        <v>141.99091100000001</v>
      </c>
      <c r="N341" s="78">
        <v>100.78</v>
      </c>
      <c r="O341" s="72">
        <v>0.51901802399999997</v>
      </c>
      <c r="P341" s="73">
        <f t="shared" si="11"/>
        <v>6.9622188204669118E-6</v>
      </c>
      <c r="Q341" s="73">
        <f>O341/'סכום נכסי הקרן'!$C$41</f>
        <v>2.6385814225422118E-7</v>
      </c>
      <c r="S341" s="72"/>
      <c r="U341" s="98"/>
    </row>
    <row r="342" spans="1:21" ht="20.25">
      <c r="A342" s="69" t="s">
        <v>3155</v>
      </c>
      <c r="B342" s="70" t="s">
        <v>2712</v>
      </c>
      <c r="C342" s="54" t="s">
        <v>2910</v>
      </c>
      <c r="D342" s="116" t="s">
        <v>3180</v>
      </c>
      <c r="E342" s="54" t="s">
        <v>600</v>
      </c>
      <c r="F342" s="77">
        <v>45116</v>
      </c>
      <c r="G342" s="116" t="s">
        <v>3180</v>
      </c>
      <c r="H342" s="72">
        <v>0.48999999068114708</v>
      </c>
      <c r="I342" s="70" t="s">
        <v>3066</v>
      </c>
      <c r="J342" s="70" t="s">
        <v>132</v>
      </c>
      <c r="K342" s="71">
        <v>8.2027000000000003E-2</v>
      </c>
      <c r="L342" s="71">
        <v>6.9599998591817785E-2</v>
      </c>
      <c r="M342" s="72">
        <v>5.3175489999999987</v>
      </c>
      <c r="N342" s="78">
        <v>100.15</v>
      </c>
      <c r="O342" s="72">
        <v>1.9315681999999997E-2</v>
      </c>
      <c r="P342" s="73">
        <f t="shared" si="11"/>
        <v>2.5910469103584337E-7</v>
      </c>
      <c r="Q342" s="73">
        <f>O342/'סכום נכסי הקרן'!$C$41</f>
        <v>9.8196974540778167E-9</v>
      </c>
      <c r="S342" s="72"/>
      <c r="U342" s="98"/>
    </row>
    <row r="343" spans="1:21" ht="20.25">
      <c r="A343" s="69" t="s">
        <v>3156</v>
      </c>
      <c r="B343" s="70" t="s">
        <v>2712</v>
      </c>
      <c r="C343" s="54">
        <v>8702</v>
      </c>
      <c r="D343" s="116" t="s">
        <v>3180</v>
      </c>
      <c r="E343" s="54" t="s">
        <v>600</v>
      </c>
      <c r="F343" s="77">
        <v>44497</v>
      </c>
      <c r="G343" s="116" t="s">
        <v>3180</v>
      </c>
      <c r="H343" s="72">
        <v>0.24999999994655919</v>
      </c>
      <c r="I343" s="70" t="s">
        <v>3062</v>
      </c>
      <c r="J343" s="70" t="s">
        <v>132</v>
      </c>
      <c r="K343" s="71">
        <v>7.276500000000001E-2</v>
      </c>
      <c r="L343" s="71">
        <v>0</v>
      </c>
      <c r="M343" s="72">
        <v>0.11435599999999999</v>
      </c>
      <c r="N343" s="78">
        <v>91.926800999999998</v>
      </c>
      <c r="O343" s="72">
        <v>3.81283E-4</v>
      </c>
      <c r="P343" s="73">
        <f t="shared" si="11"/>
        <v>5.1146117394260006E-9</v>
      </c>
      <c r="Q343" s="73">
        <f>O343/'סכום נכסי הקרן'!$C$41</f>
        <v>1.9383647465221019E-10</v>
      </c>
      <c r="S343" s="72"/>
      <c r="U343" s="98"/>
    </row>
    <row r="344" spans="1:21" ht="20.25">
      <c r="A344" s="69" t="s">
        <v>3156</v>
      </c>
      <c r="B344" s="70" t="s">
        <v>2712</v>
      </c>
      <c r="C344" s="54">
        <v>9118</v>
      </c>
      <c r="D344" s="116" t="s">
        <v>3180</v>
      </c>
      <c r="E344" s="54" t="s">
        <v>600</v>
      </c>
      <c r="F344" s="77">
        <v>44733</v>
      </c>
      <c r="G344" s="116" t="s">
        <v>3180</v>
      </c>
      <c r="H344" s="72">
        <v>0.24999983534487019</v>
      </c>
      <c r="I344" s="70" t="s">
        <v>3062</v>
      </c>
      <c r="J344" s="70" t="s">
        <v>132</v>
      </c>
      <c r="K344" s="71">
        <v>7.276500000000001E-2</v>
      </c>
      <c r="L344" s="71">
        <v>0</v>
      </c>
      <c r="M344" s="72">
        <v>0.45538099999999998</v>
      </c>
      <c r="N344" s="78">
        <v>91.926798000000005</v>
      </c>
      <c r="O344" s="72">
        <v>1.5183249999999998E-3</v>
      </c>
      <c r="P344" s="73">
        <f t="shared" si="11"/>
        <v>2.0367136403311925E-8</v>
      </c>
      <c r="Q344" s="73">
        <f>O344/'סכום נכסי הקרן'!$C$41</f>
        <v>7.7188535910679737E-10</v>
      </c>
      <c r="S344" s="72"/>
      <c r="U344" s="98"/>
    </row>
    <row r="345" spans="1:21" ht="20.25">
      <c r="A345" s="69" t="s">
        <v>3156</v>
      </c>
      <c r="B345" s="70" t="s">
        <v>2712</v>
      </c>
      <c r="C345" s="54">
        <v>9233</v>
      </c>
      <c r="D345" s="116" t="s">
        <v>3180</v>
      </c>
      <c r="E345" s="54" t="s">
        <v>600</v>
      </c>
      <c r="F345" s="77">
        <v>44819</v>
      </c>
      <c r="G345" s="116" t="s">
        <v>3180</v>
      </c>
      <c r="H345" s="72">
        <v>0.24999999994872252</v>
      </c>
      <c r="I345" s="70" t="s">
        <v>3062</v>
      </c>
      <c r="J345" s="70" t="s">
        <v>132</v>
      </c>
      <c r="K345" s="71">
        <v>7.276500000000001E-2</v>
      </c>
      <c r="L345" s="71">
        <v>0</v>
      </c>
      <c r="M345" s="72">
        <v>8.9385000000000006E-2</v>
      </c>
      <c r="N345" s="78">
        <v>91.926794000000001</v>
      </c>
      <c r="O345" s="72">
        <v>2.9802600000000001E-4</v>
      </c>
      <c r="P345" s="73">
        <f t="shared" si="11"/>
        <v>3.997784528169819E-9</v>
      </c>
      <c r="Q345" s="73">
        <f>O345/'סכום נכסי הקרן'!$C$41</f>
        <v>1.5151031961744846E-10</v>
      </c>
      <c r="S345" s="72"/>
      <c r="U345" s="98"/>
    </row>
    <row r="346" spans="1:21" ht="20.25">
      <c r="A346" s="69" t="s">
        <v>3156</v>
      </c>
      <c r="B346" s="70" t="s">
        <v>2712</v>
      </c>
      <c r="C346" s="54">
        <v>9276</v>
      </c>
      <c r="D346" s="116" t="s">
        <v>3180</v>
      </c>
      <c r="E346" s="54" t="s">
        <v>600</v>
      </c>
      <c r="F346" s="77">
        <v>44854</v>
      </c>
      <c r="G346" s="116" t="s">
        <v>3180</v>
      </c>
      <c r="H346" s="72">
        <v>0.24999999992876093</v>
      </c>
      <c r="I346" s="70" t="s">
        <v>3062</v>
      </c>
      <c r="J346" s="70" t="s">
        <v>132</v>
      </c>
      <c r="K346" s="71">
        <v>7.276500000000001E-2</v>
      </c>
      <c r="L346" s="71">
        <v>0</v>
      </c>
      <c r="M346" s="72">
        <v>2.1446E-2</v>
      </c>
      <c r="N346" s="78">
        <v>91.926783</v>
      </c>
      <c r="O346" s="72">
        <v>7.1506000000000003E-5</v>
      </c>
      <c r="P346" s="73">
        <f t="shared" si="11"/>
        <v>9.5919678307030634E-10</v>
      </c>
      <c r="Q346" s="73">
        <f>O346/'סכום נכסי הקרן'!$C$41</f>
        <v>3.6352187106377532E-11</v>
      </c>
      <c r="S346" s="72"/>
      <c r="U346" s="98"/>
    </row>
    <row r="347" spans="1:21" ht="20.25">
      <c r="A347" s="69" t="s">
        <v>3156</v>
      </c>
      <c r="B347" s="70" t="s">
        <v>2712</v>
      </c>
      <c r="C347" s="54">
        <v>9430</v>
      </c>
      <c r="D347" s="116" t="s">
        <v>3180</v>
      </c>
      <c r="E347" s="54" t="s">
        <v>600</v>
      </c>
      <c r="F347" s="77">
        <v>44950</v>
      </c>
      <c r="G347" s="116" t="s">
        <v>3180</v>
      </c>
      <c r="H347" s="72">
        <v>0.25000000007821699</v>
      </c>
      <c r="I347" s="70" t="s">
        <v>3062</v>
      </c>
      <c r="J347" s="70" t="s">
        <v>132</v>
      </c>
      <c r="K347" s="71">
        <v>7.276500000000001E-2</v>
      </c>
      <c r="L347" s="71">
        <v>0</v>
      </c>
      <c r="M347" s="72">
        <v>0.117198</v>
      </c>
      <c r="N347" s="78">
        <v>91.926793000000004</v>
      </c>
      <c r="O347" s="72">
        <v>3.9075999999999998E-4</v>
      </c>
      <c r="P347" s="73">
        <f t="shared" si="11"/>
        <v>5.2417382450780752E-9</v>
      </c>
      <c r="Q347" s="73">
        <f>O347/'סכום נכסי הקרן'!$C$41</f>
        <v>1.9865438751556628E-10</v>
      </c>
      <c r="S347" s="72"/>
      <c r="U347" s="98"/>
    </row>
    <row r="348" spans="1:21" ht="20.25">
      <c r="A348" s="69" t="s">
        <v>3156</v>
      </c>
      <c r="B348" s="70" t="s">
        <v>2712</v>
      </c>
      <c r="C348" s="54">
        <v>9539</v>
      </c>
      <c r="D348" s="116" t="s">
        <v>3180</v>
      </c>
      <c r="E348" s="54" t="s">
        <v>600</v>
      </c>
      <c r="F348" s="77">
        <v>45029</v>
      </c>
      <c r="G348" s="116" t="s">
        <v>3180</v>
      </c>
      <c r="H348" s="72">
        <v>0.24999999972624054</v>
      </c>
      <c r="I348" s="70" t="s">
        <v>3062</v>
      </c>
      <c r="J348" s="70" t="s">
        <v>132</v>
      </c>
      <c r="K348" s="71">
        <v>7.276500000000001E-2</v>
      </c>
      <c r="L348" s="71">
        <v>0</v>
      </c>
      <c r="M348" s="72">
        <v>3.9065999999999997E-2</v>
      </c>
      <c r="N348" s="78">
        <v>91.926809000000006</v>
      </c>
      <c r="O348" s="72">
        <v>1.3025300000000001E-4</v>
      </c>
      <c r="P348" s="73">
        <f t="shared" si="11"/>
        <v>1.7472416102880404E-9</v>
      </c>
      <c r="Q348" s="73">
        <f>O348/'סכום נכסי הקרן'!$C$41</f>
        <v>6.6217959712010081E-11</v>
      </c>
      <c r="S348" s="72"/>
      <c r="U348" s="98"/>
    </row>
    <row r="349" spans="1:21" ht="20.25">
      <c r="A349" s="69" t="s">
        <v>3156</v>
      </c>
      <c r="B349" s="70" t="s">
        <v>2712</v>
      </c>
      <c r="C349" s="54">
        <v>8060</v>
      </c>
      <c r="D349" s="116" t="s">
        <v>3180</v>
      </c>
      <c r="E349" s="54" t="s">
        <v>600</v>
      </c>
      <c r="F349" s="77">
        <v>44150</v>
      </c>
      <c r="G349" s="116" t="s">
        <v>3180</v>
      </c>
      <c r="H349" s="72">
        <v>0.25000000048872734</v>
      </c>
      <c r="I349" s="70" t="s">
        <v>3062</v>
      </c>
      <c r="J349" s="70" t="s">
        <v>132</v>
      </c>
      <c r="K349" s="71">
        <v>7.276500000000001E-2</v>
      </c>
      <c r="L349" s="71">
        <v>0</v>
      </c>
      <c r="M349" s="72">
        <v>153.42060499999999</v>
      </c>
      <c r="N349" s="78">
        <v>91.926795999999996</v>
      </c>
      <c r="O349" s="72">
        <v>0.511532667</v>
      </c>
      <c r="P349" s="73">
        <f t="shared" si="11"/>
        <v>6.8618086401389288E-6</v>
      </c>
      <c r="Q349" s="73">
        <f>O349/'סכום נכסי הקרן'!$C$41</f>
        <v>2.6005273993522653E-7</v>
      </c>
      <c r="S349" s="72"/>
      <c r="U349" s="98"/>
    </row>
    <row r="350" spans="1:21" ht="20.25">
      <c r="A350" s="69" t="s">
        <v>3156</v>
      </c>
      <c r="B350" s="70" t="s">
        <v>2712</v>
      </c>
      <c r="C350" s="54">
        <v>8119</v>
      </c>
      <c r="D350" s="116" t="s">
        <v>3180</v>
      </c>
      <c r="E350" s="54" t="s">
        <v>600</v>
      </c>
      <c r="F350" s="77">
        <v>44169</v>
      </c>
      <c r="G350" s="116" t="s">
        <v>3180</v>
      </c>
      <c r="H350" s="72">
        <v>0.25</v>
      </c>
      <c r="I350" s="70" t="s">
        <v>3062</v>
      </c>
      <c r="J350" s="70" t="s">
        <v>132</v>
      </c>
      <c r="K350" s="71">
        <v>7.276500000000001E-2</v>
      </c>
      <c r="L350" s="71">
        <v>0</v>
      </c>
      <c r="M350" s="72">
        <v>0.36374299999999998</v>
      </c>
      <c r="N350" s="78">
        <v>91.926796999999993</v>
      </c>
      <c r="O350" s="72">
        <v>1.212788E-3</v>
      </c>
      <c r="P350" s="73">
        <f t="shared" si="11"/>
        <v>1.6268597714125678E-8</v>
      </c>
      <c r="Q350" s="73">
        <f>O350/'סכום נכסי הקרן'!$C$41</f>
        <v>6.1655660079391083E-10</v>
      </c>
      <c r="S350" s="72"/>
      <c r="U350" s="98"/>
    </row>
    <row r="351" spans="1:21" ht="20.25">
      <c r="A351" s="69" t="s">
        <v>3156</v>
      </c>
      <c r="B351" s="70" t="s">
        <v>2712</v>
      </c>
      <c r="C351" s="54">
        <v>8418</v>
      </c>
      <c r="D351" s="116" t="s">
        <v>3180</v>
      </c>
      <c r="E351" s="54" t="s">
        <v>600</v>
      </c>
      <c r="F351" s="77">
        <v>44326</v>
      </c>
      <c r="G351" s="116" t="s">
        <v>3180</v>
      </c>
      <c r="H351" s="72">
        <v>0.25000000013895551</v>
      </c>
      <c r="I351" s="70" t="s">
        <v>3062</v>
      </c>
      <c r="J351" s="70" t="s">
        <v>132</v>
      </c>
      <c r="K351" s="71">
        <v>7.276500000000001E-2</v>
      </c>
      <c r="L351" s="71">
        <v>0</v>
      </c>
      <c r="M351" s="72">
        <v>7.6965000000000006E-2</v>
      </c>
      <c r="N351" s="78">
        <v>91.926799000000003</v>
      </c>
      <c r="O351" s="72">
        <v>2.5661499999999997E-4</v>
      </c>
      <c r="P351" s="73">
        <f t="shared" si="11"/>
        <v>3.4422885140769531E-9</v>
      </c>
      <c r="Q351" s="73">
        <f>O351/'סכום נכסי הקרן'!$C$41</f>
        <v>1.3045781464916325E-10</v>
      </c>
      <c r="S351" s="72"/>
      <c r="U351" s="98"/>
    </row>
    <row r="352" spans="1:21" ht="20.25">
      <c r="A352" s="69" t="s">
        <v>3157</v>
      </c>
      <c r="B352" s="70" t="s">
        <v>2712</v>
      </c>
      <c r="C352" s="54">
        <v>8718</v>
      </c>
      <c r="D352" s="116" t="s">
        <v>3180</v>
      </c>
      <c r="E352" s="54" t="s">
        <v>600</v>
      </c>
      <c r="F352" s="77">
        <v>44508</v>
      </c>
      <c r="G352" s="116" t="s">
        <v>3180</v>
      </c>
      <c r="H352" s="72">
        <v>2.8600000033790707</v>
      </c>
      <c r="I352" s="70" t="s">
        <v>3066</v>
      </c>
      <c r="J352" s="70" t="s">
        <v>132</v>
      </c>
      <c r="K352" s="71">
        <v>8.7600999999999998E-2</v>
      </c>
      <c r="L352" s="71">
        <v>9.1300000078332999E-2</v>
      </c>
      <c r="M352" s="72">
        <v>125.46568000000001</v>
      </c>
      <c r="N352" s="78">
        <v>100.15</v>
      </c>
      <c r="O352" s="72">
        <v>0.45574661099999997</v>
      </c>
      <c r="P352" s="73">
        <f t="shared" si="11"/>
        <v>6.113482549246136E-6</v>
      </c>
      <c r="Q352" s="73">
        <f>O352/'סכום נכסי הקרן'!$C$41</f>
        <v>2.316922506666497E-7</v>
      </c>
      <c r="S352" s="72"/>
      <c r="U352" s="98"/>
    </row>
    <row r="353" spans="1:21" ht="20.25">
      <c r="A353" s="69" t="s">
        <v>3158</v>
      </c>
      <c r="B353" s="70" t="s">
        <v>2712</v>
      </c>
      <c r="C353" s="54">
        <v>8806</v>
      </c>
      <c r="D353" s="116" t="s">
        <v>3180</v>
      </c>
      <c r="E353" s="54" t="s">
        <v>600</v>
      </c>
      <c r="F353" s="77">
        <v>44137</v>
      </c>
      <c r="G353" s="116" t="s">
        <v>3180</v>
      </c>
      <c r="H353" s="72">
        <v>0.70000000077734004</v>
      </c>
      <c r="I353" s="70" t="s">
        <v>3062</v>
      </c>
      <c r="J353" s="70" t="s">
        <v>132</v>
      </c>
      <c r="K353" s="71">
        <v>7.4573E-2</v>
      </c>
      <c r="L353" s="71">
        <v>7.700000003886702E-2</v>
      </c>
      <c r="M353" s="72">
        <v>176.09178</v>
      </c>
      <c r="N353" s="78">
        <v>100.71</v>
      </c>
      <c r="O353" s="72">
        <v>0.64321908499999991</v>
      </c>
      <c r="P353" s="73">
        <f t="shared" si="11"/>
        <v>8.6282784261659976E-6</v>
      </c>
      <c r="Q353" s="73">
        <f>O353/'סכום נכסי הקרן'!$C$41</f>
        <v>3.269994200250741E-7</v>
      </c>
      <c r="S353" s="72"/>
      <c r="U353" s="98"/>
    </row>
    <row r="354" spans="1:21" ht="20.25">
      <c r="A354" s="69" t="s">
        <v>3158</v>
      </c>
      <c r="B354" s="70" t="s">
        <v>2712</v>
      </c>
      <c r="C354" s="54">
        <v>9044</v>
      </c>
      <c r="D354" s="116" t="s">
        <v>3180</v>
      </c>
      <c r="E354" s="54" t="s">
        <v>600</v>
      </c>
      <c r="F354" s="77">
        <v>44679</v>
      </c>
      <c r="G354" s="116" t="s">
        <v>3180</v>
      </c>
      <c r="H354" s="72">
        <v>0.6999999819459487</v>
      </c>
      <c r="I354" s="70" t="s">
        <v>3062</v>
      </c>
      <c r="J354" s="70" t="s">
        <v>132</v>
      </c>
      <c r="K354" s="71">
        <v>7.4580999999999995E-2</v>
      </c>
      <c r="L354" s="71">
        <v>7.6999998014054383E-2</v>
      </c>
      <c r="M354" s="72">
        <v>1.51637</v>
      </c>
      <c r="N354" s="78">
        <v>100.71</v>
      </c>
      <c r="O354" s="72">
        <v>5.5389229999999994E-3</v>
      </c>
      <c r="P354" s="73">
        <f t="shared" si="11"/>
        <v>7.4300298202586213E-8</v>
      </c>
      <c r="Q354" s="73">
        <f>O354/'סכום נכסי הקרן'!$C$41</f>
        <v>2.8158751050795446E-9</v>
      </c>
      <c r="S354" s="72"/>
      <c r="U354" s="98"/>
    </row>
    <row r="355" spans="1:21" ht="20.25">
      <c r="A355" s="69" t="s">
        <v>3158</v>
      </c>
      <c r="B355" s="70" t="s">
        <v>2712</v>
      </c>
      <c r="C355" s="54">
        <v>9224</v>
      </c>
      <c r="D355" s="116" t="s">
        <v>3180</v>
      </c>
      <c r="E355" s="54" t="s">
        <v>600</v>
      </c>
      <c r="F355" s="77">
        <v>44810</v>
      </c>
      <c r="G355" s="116" t="s">
        <v>3180</v>
      </c>
      <c r="H355" s="72">
        <v>0.70000004988474152</v>
      </c>
      <c r="I355" s="70" t="s">
        <v>3062</v>
      </c>
      <c r="J355" s="70" t="s">
        <v>132</v>
      </c>
      <c r="K355" s="71">
        <v>7.4580999999999995E-2</v>
      </c>
      <c r="L355" s="71">
        <v>7.7000003491931895E-2</v>
      </c>
      <c r="M355" s="72">
        <v>2.7439879999999999</v>
      </c>
      <c r="N355" s="78">
        <v>100.71</v>
      </c>
      <c r="O355" s="72">
        <v>1.0023104999999999E-2</v>
      </c>
      <c r="P355" s="73">
        <f t="shared" si="11"/>
        <v>1.3445207496400163E-7</v>
      </c>
      <c r="Q355" s="73">
        <f>O355/'סכום נכסי הקרן'!$C$41</f>
        <v>5.0955414699027787E-9</v>
      </c>
      <c r="S355" s="72"/>
      <c r="U355" s="98"/>
    </row>
    <row r="356" spans="1:21" ht="20.25">
      <c r="A356" s="69" t="s">
        <v>3159</v>
      </c>
      <c r="B356" s="70" t="s">
        <v>2712</v>
      </c>
      <c r="C356" s="54">
        <v>9405</v>
      </c>
      <c r="D356" s="116" t="s">
        <v>3180</v>
      </c>
      <c r="E356" s="54" t="s">
        <v>600</v>
      </c>
      <c r="F356" s="77">
        <v>43866</v>
      </c>
      <c r="G356" s="116" t="s">
        <v>3180</v>
      </c>
      <c r="H356" s="72">
        <v>0.8200000011010673</v>
      </c>
      <c r="I356" s="70" t="s">
        <v>3062</v>
      </c>
      <c r="J356" s="70" t="s">
        <v>132</v>
      </c>
      <c r="K356" s="71">
        <v>7.7218999999999996E-2</v>
      </c>
      <c r="L356" s="71">
        <v>8.5100000023856454E-2</v>
      </c>
      <c r="M356" s="72">
        <v>150.001454</v>
      </c>
      <c r="N356" s="78">
        <v>100.16</v>
      </c>
      <c r="O356" s="72">
        <v>0.54492577000000009</v>
      </c>
      <c r="P356" s="73">
        <f t="shared" si="11"/>
        <v>7.3097508684041854E-6</v>
      </c>
      <c r="Q356" s="73">
        <f>O356/'סכום נכסי הקרן'!$C$41</f>
        <v>2.7702911014637723E-7</v>
      </c>
      <c r="S356" s="72"/>
      <c r="U356" s="98"/>
    </row>
    <row r="357" spans="1:21" ht="20.25">
      <c r="A357" s="69" t="s">
        <v>3159</v>
      </c>
      <c r="B357" s="70" t="s">
        <v>2712</v>
      </c>
      <c r="C357" s="54">
        <v>9439</v>
      </c>
      <c r="D357" s="116" t="s">
        <v>3180</v>
      </c>
      <c r="E357" s="54" t="s">
        <v>600</v>
      </c>
      <c r="F357" s="77">
        <v>44953</v>
      </c>
      <c r="G357" s="116" t="s">
        <v>3180</v>
      </c>
      <c r="H357" s="72">
        <v>0.81999964429945416</v>
      </c>
      <c r="I357" s="70" t="s">
        <v>3062</v>
      </c>
      <c r="J357" s="70" t="s">
        <v>132</v>
      </c>
      <c r="K357" s="71">
        <v>7.7218999999999996E-2</v>
      </c>
      <c r="L357" s="71">
        <v>7.729999148859408E-2</v>
      </c>
      <c r="M357" s="72">
        <v>0.43079200000000001</v>
      </c>
      <c r="N357" s="78">
        <v>100.76</v>
      </c>
      <c r="O357" s="72">
        <v>1.5743579999999999E-3</v>
      </c>
      <c r="P357" s="73">
        <f t="shared" si="11"/>
        <v>2.1118775053855635E-8</v>
      </c>
      <c r="Q357" s="73">
        <f>O357/'סכום נכסי הקרן'!$C$41</f>
        <v>8.0037138965152999E-10</v>
      </c>
      <c r="S357" s="72"/>
      <c r="U357" s="98"/>
    </row>
    <row r="358" spans="1:21" ht="20.25">
      <c r="A358" s="69" t="s">
        <v>3159</v>
      </c>
      <c r="B358" s="70" t="s">
        <v>2712</v>
      </c>
      <c r="C358" s="54">
        <v>9447</v>
      </c>
      <c r="D358" s="116" t="s">
        <v>3180</v>
      </c>
      <c r="E358" s="54" t="s">
        <v>600</v>
      </c>
      <c r="F358" s="77">
        <v>44959</v>
      </c>
      <c r="G358" s="116" t="s">
        <v>3180</v>
      </c>
      <c r="H358" s="72">
        <v>0.81999999997513429</v>
      </c>
      <c r="I358" s="70" t="s">
        <v>3062</v>
      </c>
      <c r="J358" s="70" t="s">
        <v>132</v>
      </c>
      <c r="K358" s="71">
        <v>7.7218999999999996E-2</v>
      </c>
      <c r="L358" s="71">
        <v>7.729998745772633E-2</v>
      </c>
      <c r="M358" s="72">
        <v>0.24216499999999999</v>
      </c>
      <c r="N358" s="78">
        <v>100.76</v>
      </c>
      <c r="O358" s="72">
        <v>8.8500699999999994E-4</v>
      </c>
      <c r="P358" s="73">
        <f t="shared" si="11"/>
        <v>1.1871673249723136E-8</v>
      </c>
      <c r="Q358" s="73">
        <f>O358/'סכום נכסי הקרן'!$C$41</f>
        <v>4.4991944808063457E-10</v>
      </c>
      <c r="S358" s="72"/>
      <c r="U358" s="98"/>
    </row>
    <row r="359" spans="1:21" ht="20.25">
      <c r="A359" s="69" t="s">
        <v>3159</v>
      </c>
      <c r="B359" s="70" t="s">
        <v>2712</v>
      </c>
      <c r="C359" s="54">
        <v>9467</v>
      </c>
      <c r="D359" s="116" t="s">
        <v>3180</v>
      </c>
      <c r="E359" s="54" t="s">
        <v>600</v>
      </c>
      <c r="F359" s="77">
        <v>44966</v>
      </c>
      <c r="G359" s="116" t="s">
        <v>3180</v>
      </c>
      <c r="H359" s="72">
        <v>0.81999992454282389</v>
      </c>
      <c r="I359" s="70" t="s">
        <v>3062</v>
      </c>
      <c r="J359" s="70" t="s">
        <v>132</v>
      </c>
      <c r="K359" s="71">
        <v>7.7218999999999996E-2</v>
      </c>
      <c r="L359" s="71">
        <v>7.8099973212702456E-2</v>
      </c>
      <c r="M359" s="72">
        <v>0.362846</v>
      </c>
      <c r="N359" s="78">
        <v>100.7</v>
      </c>
      <c r="O359" s="72">
        <v>1.3252549999999998E-3</v>
      </c>
      <c r="P359" s="73">
        <f t="shared" si="11"/>
        <v>1.7777254115009071E-8</v>
      </c>
      <c r="Q359" s="73">
        <f>O359/'סכום נכסי הקרן'!$C$41</f>
        <v>6.7373252207734093E-10</v>
      </c>
      <c r="S359" s="72"/>
      <c r="U359" s="98"/>
    </row>
    <row r="360" spans="1:21" ht="20.25">
      <c r="A360" s="69" t="s">
        <v>3159</v>
      </c>
      <c r="B360" s="70" t="s">
        <v>2712</v>
      </c>
      <c r="C360" s="54">
        <v>9491</v>
      </c>
      <c r="D360" s="116" t="s">
        <v>3180</v>
      </c>
      <c r="E360" s="54" t="s">
        <v>600</v>
      </c>
      <c r="F360" s="77">
        <v>44986</v>
      </c>
      <c r="G360" s="116" t="s">
        <v>3180</v>
      </c>
      <c r="H360" s="72">
        <v>0.82000010862729622</v>
      </c>
      <c r="I360" s="70" t="s">
        <v>3062</v>
      </c>
      <c r="J360" s="70" t="s">
        <v>132</v>
      </c>
      <c r="K360" s="71">
        <v>7.7218999999999996E-2</v>
      </c>
      <c r="L360" s="71">
        <v>7.8100001900977684E-2</v>
      </c>
      <c r="M360" s="72">
        <v>1.4114709999999999</v>
      </c>
      <c r="N360" s="78">
        <v>100.7</v>
      </c>
      <c r="O360" s="72">
        <v>5.155242E-3</v>
      </c>
      <c r="P360" s="73">
        <f t="shared" si="11"/>
        <v>6.9153519178095983E-8</v>
      </c>
      <c r="Q360" s="73">
        <f>O360/'סכום נכסי הקרן'!$C$41</f>
        <v>2.6208195362998334E-9</v>
      </c>
      <c r="S360" s="72"/>
      <c r="U360" s="98"/>
    </row>
    <row r="361" spans="1:21" ht="20.25">
      <c r="A361" s="69" t="s">
        <v>3159</v>
      </c>
      <c r="B361" s="70" t="s">
        <v>2712</v>
      </c>
      <c r="C361" s="54">
        <v>9510</v>
      </c>
      <c r="D361" s="116" t="s">
        <v>3180</v>
      </c>
      <c r="E361" s="54" t="s">
        <v>600</v>
      </c>
      <c r="F361" s="77">
        <v>44994</v>
      </c>
      <c r="G361" s="116" t="s">
        <v>3180</v>
      </c>
      <c r="H361" s="72">
        <v>0.81999994037166346</v>
      </c>
      <c r="I361" s="70" t="s">
        <v>3062</v>
      </c>
      <c r="J361" s="70" t="s">
        <v>132</v>
      </c>
      <c r="K361" s="71">
        <v>7.7218999999999996E-2</v>
      </c>
      <c r="L361" s="71">
        <v>7.809998280716296E-2</v>
      </c>
      <c r="M361" s="72">
        <v>0.27550000000000002</v>
      </c>
      <c r="N361" s="78">
        <v>100.7</v>
      </c>
      <c r="O361" s="72">
        <v>1.006233E-3</v>
      </c>
      <c r="P361" s="73">
        <f t="shared" si="11"/>
        <v>1.3497824750638877E-8</v>
      </c>
      <c r="Q361" s="73">
        <f>O361/'סכום נכסי הקרן'!$C$41</f>
        <v>5.1154826572052103E-10</v>
      </c>
      <c r="S361" s="72"/>
      <c r="U361" s="98"/>
    </row>
    <row r="362" spans="1:21" ht="20.25">
      <c r="A362" s="69" t="s">
        <v>3159</v>
      </c>
      <c r="B362" s="70" t="s">
        <v>2712</v>
      </c>
      <c r="C362" s="54">
        <v>9560</v>
      </c>
      <c r="D362" s="116" t="s">
        <v>3180</v>
      </c>
      <c r="E362" s="54" t="s">
        <v>600</v>
      </c>
      <c r="F362" s="77">
        <v>45058</v>
      </c>
      <c r="G362" s="116" t="s">
        <v>3180</v>
      </c>
      <c r="H362" s="72">
        <v>0.82000006984792095</v>
      </c>
      <c r="I362" s="70" t="s">
        <v>3062</v>
      </c>
      <c r="J362" s="70" t="s">
        <v>132</v>
      </c>
      <c r="K362" s="71">
        <v>7.7218999999999996E-2</v>
      </c>
      <c r="L362" s="71">
        <v>7.8100002371153096E-2</v>
      </c>
      <c r="M362" s="72">
        <v>1.4895430000000003</v>
      </c>
      <c r="N362" s="78">
        <v>100.7</v>
      </c>
      <c r="O362" s="72">
        <v>5.4403910000000002E-3</v>
      </c>
      <c r="P362" s="73">
        <f t="shared" si="11"/>
        <v>7.2978568873166537E-8</v>
      </c>
      <c r="Q362" s="73">
        <f>O362/'סכום נכסי הקרן'!$C$41</f>
        <v>2.7657834526312808E-9</v>
      </c>
      <c r="S362" s="72"/>
      <c r="U362" s="98"/>
    </row>
    <row r="363" spans="1:21" ht="20.25">
      <c r="A363" s="69" t="s">
        <v>3159</v>
      </c>
      <c r="B363" s="70" t="s">
        <v>2712</v>
      </c>
      <c r="C363" s="54">
        <v>9595</v>
      </c>
      <c r="D363" s="116" t="s">
        <v>3180</v>
      </c>
      <c r="E363" s="54" t="s">
        <v>600</v>
      </c>
      <c r="F363" s="77">
        <v>45237</v>
      </c>
      <c r="G363" s="116" t="s">
        <v>3180</v>
      </c>
      <c r="H363" s="72">
        <v>0.82000000357406289</v>
      </c>
      <c r="I363" s="70" t="s">
        <v>3062</v>
      </c>
      <c r="J363" s="70" t="s">
        <v>132</v>
      </c>
      <c r="K363" s="71">
        <v>7.7195E-2</v>
      </c>
      <c r="L363" s="71">
        <v>7.8099999541328582E-2</v>
      </c>
      <c r="M363" s="72">
        <v>4.5963390000000004</v>
      </c>
      <c r="N363" s="78">
        <v>100.7</v>
      </c>
      <c r="O363" s="72">
        <v>1.6787617000000001E-2</v>
      </c>
      <c r="P363" s="73">
        <f t="shared" si="11"/>
        <v>2.2519268623355226E-7</v>
      </c>
      <c r="Q363" s="73">
        <f>O363/'סכום נכסי הקרן'!$C$41</f>
        <v>8.5344809422174952E-9</v>
      </c>
      <c r="S363" s="72"/>
      <c r="U363" s="98"/>
    </row>
    <row r="364" spans="1:21" ht="20.25">
      <c r="A364" s="69" t="s">
        <v>3160</v>
      </c>
      <c r="B364" s="70" t="s">
        <v>2712</v>
      </c>
      <c r="C364" s="54">
        <v>9606</v>
      </c>
      <c r="D364" s="116" t="s">
        <v>3180</v>
      </c>
      <c r="E364" s="54" t="s">
        <v>600</v>
      </c>
      <c r="F364" s="77">
        <v>44136</v>
      </c>
      <c r="G364" s="116" t="s">
        <v>3180</v>
      </c>
      <c r="H364" s="72">
        <v>0.24999999923490532</v>
      </c>
      <c r="I364" s="70" t="s">
        <v>3062</v>
      </c>
      <c r="J364" s="70" t="s">
        <v>132</v>
      </c>
      <c r="K364" s="71">
        <v>7.0095999999999992E-2</v>
      </c>
      <c r="L364" s="71">
        <v>0</v>
      </c>
      <c r="M364" s="72">
        <v>102.366854</v>
      </c>
      <c r="N364" s="78">
        <v>88.007137999999998</v>
      </c>
      <c r="O364" s="72">
        <v>0.32675694099999997</v>
      </c>
      <c r="P364" s="73">
        <f t="shared" si="11"/>
        <v>4.3831875178739383E-6</v>
      </c>
      <c r="Q364" s="73">
        <f>O364/'סכום נכסי הקרן'!$C$41</f>
        <v>1.661165420739457E-7</v>
      </c>
      <c r="S364" s="72"/>
      <c r="U364" s="98"/>
    </row>
    <row r="365" spans="1:21" ht="20.25">
      <c r="A365" s="69" t="s">
        <v>3161</v>
      </c>
      <c r="B365" s="70" t="s">
        <v>2712</v>
      </c>
      <c r="C365" s="54">
        <v>6588</v>
      </c>
      <c r="D365" s="116" t="s">
        <v>3180</v>
      </c>
      <c r="E365" s="54" t="s">
        <v>600</v>
      </c>
      <c r="F365" s="77">
        <v>43397</v>
      </c>
      <c r="G365" s="116" t="s">
        <v>3180</v>
      </c>
      <c r="H365" s="72">
        <v>0.50999999914666205</v>
      </c>
      <c r="I365" s="70" t="s">
        <v>3062</v>
      </c>
      <c r="J365" s="70" t="s">
        <v>132</v>
      </c>
      <c r="K365" s="71">
        <v>7.7218999999999996E-2</v>
      </c>
      <c r="L365" s="71">
        <v>7.5599999904661541E-2</v>
      </c>
      <c r="M365" s="72">
        <v>93.018749999999997</v>
      </c>
      <c r="N365" s="78">
        <v>100.73</v>
      </c>
      <c r="O365" s="72">
        <v>0.33984187899999996</v>
      </c>
      <c r="P365" s="73">
        <f t="shared" si="11"/>
        <v>4.5587116757945942E-6</v>
      </c>
      <c r="Q365" s="73">
        <f>O365/'סכום נכסי הקרן'!$C$41</f>
        <v>1.7276865678391899E-7</v>
      </c>
      <c r="S365" s="72"/>
      <c r="U365" s="98"/>
    </row>
    <row r="366" spans="1:21" ht="20.25">
      <c r="A366" s="69" t="s">
        <v>3162</v>
      </c>
      <c r="B366" s="70" t="s">
        <v>2712</v>
      </c>
      <c r="C366" s="54" t="s">
        <v>2911</v>
      </c>
      <c r="D366" s="116" t="s">
        <v>3180</v>
      </c>
      <c r="E366" s="54" t="s">
        <v>600</v>
      </c>
      <c r="F366" s="77">
        <v>44144</v>
      </c>
      <c r="G366" s="116" t="s">
        <v>3180</v>
      </c>
      <c r="H366" s="72">
        <v>1</v>
      </c>
      <c r="I366" s="70" t="s">
        <v>3062</v>
      </c>
      <c r="J366" s="70" t="s">
        <v>132</v>
      </c>
      <c r="K366" s="71">
        <v>7.8763E-2</v>
      </c>
      <c r="L366" s="71">
        <v>0</v>
      </c>
      <c r="M366" s="72">
        <v>115.812859</v>
      </c>
      <c r="N366" s="78">
        <v>78.199742999999998</v>
      </c>
      <c r="O366" s="72">
        <v>0.32848055399999998</v>
      </c>
      <c r="P366" s="73">
        <f t="shared" si="11"/>
        <v>4.4063084314316559E-6</v>
      </c>
      <c r="Q366" s="73">
        <f>O366/'סכום נכסי הקרן'!$C$41</f>
        <v>1.669927916512537E-7</v>
      </c>
      <c r="S366" s="72"/>
      <c r="U366" s="98"/>
    </row>
    <row r="367" spans="1:21" ht="20.25">
      <c r="A367" s="69" t="s">
        <v>3163</v>
      </c>
      <c r="B367" s="70" t="s">
        <v>2712</v>
      </c>
      <c r="C367" s="54">
        <v>6826</v>
      </c>
      <c r="D367" s="116" t="s">
        <v>3180</v>
      </c>
      <c r="E367" s="54" t="s">
        <v>600</v>
      </c>
      <c r="F367" s="77">
        <v>43550</v>
      </c>
      <c r="G367" s="116" t="s">
        <v>3180</v>
      </c>
      <c r="H367" s="72">
        <v>1.7600000063462966</v>
      </c>
      <c r="I367" s="70" t="s">
        <v>3066</v>
      </c>
      <c r="J367" s="70" t="s">
        <v>132</v>
      </c>
      <c r="K367" s="71">
        <v>8.4559999999999996E-2</v>
      </c>
      <c r="L367" s="71">
        <v>8.5600000263253775E-2</v>
      </c>
      <c r="M367" s="72">
        <v>46.635293000000004</v>
      </c>
      <c r="N367" s="78">
        <v>100.61</v>
      </c>
      <c r="O367" s="72">
        <v>0.170177992</v>
      </c>
      <c r="P367" s="73">
        <f t="shared" si="11"/>
        <v>2.2828039951299795E-6</v>
      </c>
      <c r="Q367" s="73">
        <f>O367/'סכום נכסי הקרן'!$C$41</f>
        <v>8.65150086226557E-8</v>
      </c>
      <c r="S367" s="72"/>
      <c r="U367" s="98"/>
    </row>
    <row r="368" spans="1:21" ht="20.25">
      <c r="A368" s="69" t="s">
        <v>3164</v>
      </c>
      <c r="B368" s="70" t="s">
        <v>2712</v>
      </c>
      <c r="C368" s="54">
        <v>6528</v>
      </c>
      <c r="D368" s="116" t="s">
        <v>3180</v>
      </c>
      <c r="E368" s="54" t="s">
        <v>600</v>
      </c>
      <c r="F368" s="77">
        <v>43373</v>
      </c>
      <c r="G368" s="116" t="s">
        <v>3180</v>
      </c>
      <c r="H368" s="72">
        <v>4.2699999993097446</v>
      </c>
      <c r="I368" s="70" t="s">
        <v>3066</v>
      </c>
      <c r="J368" s="70" t="s">
        <v>135</v>
      </c>
      <c r="K368" s="71">
        <v>3.032E-2</v>
      </c>
      <c r="L368" s="71">
        <v>6.2999999974899829E-2</v>
      </c>
      <c r="M368" s="72">
        <v>78.908821000000003</v>
      </c>
      <c r="N368" s="78">
        <v>87.41</v>
      </c>
      <c r="O368" s="72">
        <v>0.31872288600000004</v>
      </c>
      <c r="P368" s="73">
        <f t="shared" si="11"/>
        <v>4.275416985177244E-6</v>
      </c>
      <c r="Q368" s="73">
        <f>O368/'סכום נכסי הקרן'!$C$41</f>
        <v>1.6203219292026732E-7</v>
      </c>
      <c r="S368" s="72"/>
      <c r="U368" s="98"/>
    </row>
    <row r="369" spans="1:21" ht="20.25">
      <c r="A369" s="69" t="s">
        <v>3165</v>
      </c>
      <c r="B369" s="70" t="s">
        <v>2712</v>
      </c>
      <c r="C369" s="54">
        <v>8860</v>
      </c>
      <c r="D369" s="116" t="s">
        <v>3180</v>
      </c>
      <c r="E369" s="54" t="s">
        <v>600</v>
      </c>
      <c r="F369" s="77">
        <v>44585</v>
      </c>
      <c r="G369" s="116" t="s">
        <v>3180</v>
      </c>
      <c r="H369" s="72">
        <v>2.1599999578153346</v>
      </c>
      <c r="I369" s="70" t="s">
        <v>3067</v>
      </c>
      <c r="J369" s="70" t="s">
        <v>134</v>
      </c>
      <c r="K369" s="71">
        <v>6.5960000000000005E-2</v>
      </c>
      <c r="L369" s="71">
        <v>7.1299998307591414E-2</v>
      </c>
      <c r="M369" s="72">
        <v>4.9572729999999998</v>
      </c>
      <c r="N369" s="78">
        <v>100.13</v>
      </c>
      <c r="O369" s="72">
        <v>1.9912448999999999E-2</v>
      </c>
      <c r="P369" s="73">
        <f t="shared" si="11"/>
        <v>2.671098512551609E-7</v>
      </c>
      <c r="Q369" s="73">
        <f>O369/'סכום נכסי הקרן'!$C$41</f>
        <v>1.0123081584681006E-8</v>
      </c>
      <c r="S369" s="72"/>
      <c r="U369" s="98"/>
    </row>
    <row r="370" spans="1:21" ht="20.25">
      <c r="A370" s="69" t="s">
        <v>3165</v>
      </c>
      <c r="B370" s="70" t="s">
        <v>2712</v>
      </c>
      <c r="C370" s="54">
        <v>8977</v>
      </c>
      <c r="D370" s="116" t="s">
        <v>3180</v>
      </c>
      <c r="E370" s="54" t="s">
        <v>600</v>
      </c>
      <c r="F370" s="77">
        <v>44553</v>
      </c>
      <c r="G370" s="116" t="s">
        <v>3180</v>
      </c>
      <c r="H370" s="72">
        <v>2.1600000272703683</v>
      </c>
      <c r="I370" s="70" t="s">
        <v>3067</v>
      </c>
      <c r="J370" s="70" t="s">
        <v>134</v>
      </c>
      <c r="K370" s="71">
        <v>6.5960000000000005E-2</v>
      </c>
      <c r="L370" s="71">
        <v>7.1499996420764059E-2</v>
      </c>
      <c r="M370" s="72">
        <v>0.730545</v>
      </c>
      <c r="N370" s="78">
        <v>100.1</v>
      </c>
      <c r="O370" s="72">
        <v>2.9335870000000001E-3</v>
      </c>
      <c r="P370" s="73">
        <f t="shared" si="11"/>
        <v>3.9351763673773821E-8</v>
      </c>
      <c r="Q370" s="73">
        <f>O370/'סכום נכסי הקרן'!$C$41</f>
        <v>1.4913755980873875E-9</v>
      </c>
      <c r="S370" s="72"/>
      <c r="U370" s="98"/>
    </row>
    <row r="371" spans="1:21" ht="20.25">
      <c r="A371" s="69" t="s">
        <v>3165</v>
      </c>
      <c r="B371" s="70" t="s">
        <v>2712</v>
      </c>
      <c r="C371" s="54">
        <v>8978</v>
      </c>
      <c r="D371" s="116" t="s">
        <v>3180</v>
      </c>
      <c r="E371" s="54" t="s">
        <v>600</v>
      </c>
      <c r="F371" s="77">
        <v>44553</v>
      </c>
      <c r="G371" s="116" t="s">
        <v>3180</v>
      </c>
      <c r="H371" s="72">
        <v>2.1599998937149678</v>
      </c>
      <c r="I371" s="70" t="s">
        <v>3067</v>
      </c>
      <c r="J371" s="70" t="s">
        <v>134</v>
      </c>
      <c r="K371" s="71">
        <v>6.5960000000000005E-2</v>
      </c>
      <c r="L371" s="71">
        <v>7.2600000265712575E-2</v>
      </c>
      <c r="M371" s="72">
        <v>0.93927300000000002</v>
      </c>
      <c r="N371" s="78">
        <v>99.88</v>
      </c>
      <c r="O371" s="72">
        <v>3.7634650000000001E-3</v>
      </c>
      <c r="P371" s="73">
        <f t="shared" si="11"/>
        <v>5.0483924722368616E-8</v>
      </c>
      <c r="Q371" s="73">
        <f>O371/'סכום נכסי הקרן'!$C$41</f>
        <v>1.9132685907238989E-9</v>
      </c>
      <c r="S371" s="72"/>
      <c r="U371" s="98"/>
    </row>
    <row r="372" spans="1:21" ht="20.25">
      <c r="A372" s="69" t="s">
        <v>3165</v>
      </c>
      <c r="B372" s="70" t="s">
        <v>2712</v>
      </c>
      <c r="C372" s="54">
        <v>8979</v>
      </c>
      <c r="D372" s="116" t="s">
        <v>3180</v>
      </c>
      <c r="E372" s="54" t="s">
        <v>600</v>
      </c>
      <c r="F372" s="77">
        <v>44553</v>
      </c>
      <c r="G372" s="116" t="s">
        <v>3180</v>
      </c>
      <c r="H372" s="72">
        <v>2.1600000772583332</v>
      </c>
      <c r="I372" s="70" t="s">
        <v>3067</v>
      </c>
      <c r="J372" s="70" t="s">
        <v>134</v>
      </c>
      <c r="K372" s="71">
        <v>6.5960000000000005E-2</v>
      </c>
      <c r="L372" s="71">
        <v>7.140000167014339E-2</v>
      </c>
      <c r="M372" s="72">
        <v>4.383273</v>
      </c>
      <c r="N372" s="78">
        <v>100.11</v>
      </c>
      <c r="O372" s="72">
        <v>1.7603278999999999E-2</v>
      </c>
      <c r="P372" s="73">
        <f t="shared" si="11"/>
        <v>2.3613415081656192E-7</v>
      </c>
      <c r="Q372" s="73">
        <f>O372/'סכום נכסי הקרן'!$C$41</f>
        <v>8.9491468113692039E-9</v>
      </c>
      <c r="S372" s="72"/>
      <c r="U372" s="98"/>
    </row>
    <row r="373" spans="1:21" ht="20.25">
      <c r="A373" s="69" t="s">
        <v>3165</v>
      </c>
      <c r="B373" s="70" t="s">
        <v>2712</v>
      </c>
      <c r="C373" s="54">
        <v>8918</v>
      </c>
      <c r="D373" s="116" t="s">
        <v>3180</v>
      </c>
      <c r="E373" s="54" t="s">
        <v>600</v>
      </c>
      <c r="F373" s="77">
        <v>44553</v>
      </c>
      <c r="G373" s="116" t="s">
        <v>3180</v>
      </c>
      <c r="H373" s="72">
        <v>2.159999872725566</v>
      </c>
      <c r="I373" s="70" t="s">
        <v>3067</v>
      </c>
      <c r="J373" s="70" t="s">
        <v>134</v>
      </c>
      <c r="K373" s="71">
        <v>6.5960000000000005E-2</v>
      </c>
      <c r="L373" s="71">
        <v>7.1499992840813098E-2</v>
      </c>
      <c r="M373" s="72">
        <v>0.62618200000000002</v>
      </c>
      <c r="N373" s="78">
        <v>100.09</v>
      </c>
      <c r="O373" s="72">
        <v>2.5142519999999998E-3</v>
      </c>
      <c r="P373" s="73">
        <f t="shared" si="11"/>
        <v>3.3726714264929985E-8</v>
      </c>
      <c r="Q373" s="73">
        <f>O373/'סכום נכסי הקרן'!$C$41</f>
        <v>1.2781942653285584E-9</v>
      </c>
      <c r="S373" s="72"/>
      <c r="U373" s="98"/>
    </row>
    <row r="374" spans="1:21" ht="20.25">
      <c r="A374" s="69" t="s">
        <v>3165</v>
      </c>
      <c r="B374" s="70" t="s">
        <v>2712</v>
      </c>
      <c r="C374" s="54">
        <v>9037</v>
      </c>
      <c r="D374" s="116" t="s">
        <v>3180</v>
      </c>
      <c r="E374" s="54" t="s">
        <v>600</v>
      </c>
      <c r="F374" s="77">
        <v>44671</v>
      </c>
      <c r="G374" s="116" t="s">
        <v>3180</v>
      </c>
      <c r="H374" s="72">
        <v>2.1600002544472607</v>
      </c>
      <c r="I374" s="70" t="s">
        <v>3067</v>
      </c>
      <c r="J374" s="70" t="s">
        <v>134</v>
      </c>
      <c r="K374" s="71">
        <v>6.5960000000000005E-2</v>
      </c>
      <c r="L374" s="71">
        <v>7.1300015584894724E-2</v>
      </c>
      <c r="M374" s="72">
        <v>0.39136400000000005</v>
      </c>
      <c r="N374" s="78">
        <v>100.13</v>
      </c>
      <c r="O374" s="72">
        <v>1.5720350000000003E-3</v>
      </c>
      <c r="P374" s="73">
        <f t="shared" si="11"/>
        <v>2.1087613834838044E-8</v>
      </c>
      <c r="Q374" s="73">
        <f>O374/'סכום נכסי הקרן'!$C$41</f>
        <v>7.9919042398923455E-10</v>
      </c>
      <c r="S374" s="72"/>
      <c r="U374" s="98"/>
    </row>
    <row r="375" spans="1:21" ht="20.25">
      <c r="A375" s="69" t="s">
        <v>3165</v>
      </c>
      <c r="B375" s="70" t="s">
        <v>2712</v>
      </c>
      <c r="C375" s="54">
        <v>9130</v>
      </c>
      <c r="D375" s="116" t="s">
        <v>3180</v>
      </c>
      <c r="E375" s="54" t="s">
        <v>600</v>
      </c>
      <c r="F375" s="77">
        <v>44742</v>
      </c>
      <c r="G375" s="116" t="s">
        <v>3180</v>
      </c>
      <c r="H375" s="72">
        <v>2.1600001145012433</v>
      </c>
      <c r="I375" s="70" t="s">
        <v>3067</v>
      </c>
      <c r="J375" s="70" t="s">
        <v>134</v>
      </c>
      <c r="K375" s="71">
        <v>6.5960000000000005E-2</v>
      </c>
      <c r="L375" s="71">
        <v>7.1300003647076643E-2</v>
      </c>
      <c r="M375" s="72">
        <v>2.348182</v>
      </c>
      <c r="N375" s="78">
        <v>100.13</v>
      </c>
      <c r="O375" s="72">
        <v>9.4322120000000006E-3</v>
      </c>
      <c r="P375" s="73">
        <f t="shared" si="11"/>
        <v>1.2652570983745616E-7</v>
      </c>
      <c r="Q375" s="73">
        <f>O375/'סכום נכסי הקרן'!$C$41</f>
        <v>4.7951435606944787E-9</v>
      </c>
      <c r="S375" s="72"/>
      <c r="U375" s="98"/>
    </row>
    <row r="376" spans="1:21" ht="20.25">
      <c r="A376" s="69" t="s">
        <v>3165</v>
      </c>
      <c r="B376" s="70" t="s">
        <v>2712</v>
      </c>
      <c r="C376" s="54">
        <v>9313</v>
      </c>
      <c r="D376" s="116" t="s">
        <v>3180</v>
      </c>
      <c r="E376" s="54" t="s">
        <v>600</v>
      </c>
      <c r="F376" s="77">
        <v>44886</v>
      </c>
      <c r="G376" s="116" t="s">
        <v>3180</v>
      </c>
      <c r="H376" s="72">
        <v>2.1599998789824375</v>
      </c>
      <c r="I376" s="70" t="s">
        <v>3067</v>
      </c>
      <c r="J376" s="70" t="s">
        <v>134</v>
      </c>
      <c r="K376" s="71">
        <v>6.5960000000000005E-2</v>
      </c>
      <c r="L376" s="71">
        <v>7.1299996253110079E-2</v>
      </c>
      <c r="M376" s="72">
        <v>1.0697270000000001</v>
      </c>
      <c r="N376" s="78">
        <v>100.13</v>
      </c>
      <c r="O376" s="72">
        <v>4.296897E-3</v>
      </c>
      <c r="P376" s="73">
        <f t="shared" si="11"/>
        <v>5.7639495700842584E-8</v>
      </c>
      <c r="Q376" s="73">
        <f>O376/'סכום נכסי הקרן'!$C$41</f>
        <v>2.1844545034099553E-9</v>
      </c>
      <c r="S376" s="72"/>
      <c r="U376" s="98"/>
    </row>
    <row r="377" spans="1:21" ht="20.25">
      <c r="A377" s="69" t="s">
        <v>3165</v>
      </c>
      <c r="B377" s="70" t="s">
        <v>2712</v>
      </c>
      <c r="C377" s="54">
        <v>9496</v>
      </c>
      <c r="D377" s="116" t="s">
        <v>3180</v>
      </c>
      <c r="E377" s="54" t="s">
        <v>600</v>
      </c>
      <c r="F377" s="77">
        <v>44985</v>
      </c>
      <c r="G377" s="116" t="s">
        <v>3180</v>
      </c>
      <c r="H377" s="72">
        <v>2.159999976145575</v>
      </c>
      <c r="I377" s="70" t="s">
        <v>3067</v>
      </c>
      <c r="J377" s="70" t="s">
        <v>134</v>
      </c>
      <c r="K377" s="71">
        <v>6.5960000000000005E-2</v>
      </c>
      <c r="L377" s="71">
        <v>7.1300000551633574E-2</v>
      </c>
      <c r="M377" s="72">
        <v>1.669818</v>
      </c>
      <c r="N377" s="78">
        <v>100.13</v>
      </c>
      <c r="O377" s="72">
        <v>6.7073510000000003E-3</v>
      </c>
      <c r="P377" s="73">
        <f t="shared" si="11"/>
        <v>8.9973841385665563E-8</v>
      </c>
      <c r="Q377" s="73">
        <f>O377/'סכום נכסי הקרן'!$C$41</f>
        <v>3.4098799896532938E-9</v>
      </c>
      <c r="S377" s="72"/>
      <c r="U377" s="98"/>
    </row>
    <row r="378" spans="1:21" ht="20.25">
      <c r="A378" s="69" t="s">
        <v>3165</v>
      </c>
      <c r="B378" s="70" t="s">
        <v>2712</v>
      </c>
      <c r="C378" s="54">
        <v>9547</v>
      </c>
      <c r="D378" s="116" t="s">
        <v>3180</v>
      </c>
      <c r="E378" s="54" t="s">
        <v>600</v>
      </c>
      <c r="F378" s="77">
        <v>45036</v>
      </c>
      <c r="G378" s="116" t="s">
        <v>3180</v>
      </c>
      <c r="H378" s="72">
        <v>2.1600008905654136</v>
      </c>
      <c r="I378" s="70" t="s">
        <v>3067</v>
      </c>
      <c r="J378" s="70" t="s">
        <v>134</v>
      </c>
      <c r="K378" s="71">
        <v>6.5960000000000005E-2</v>
      </c>
      <c r="L378" s="71">
        <v>7.130002194607625E-2</v>
      </c>
      <c r="M378" s="72">
        <v>0.39136400000000005</v>
      </c>
      <c r="N378" s="78">
        <v>100.13</v>
      </c>
      <c r="O378" s="72">
        <v>1.5720350000000003E-3</v>
      </c>
      <c r="P378" s="73">
        <f t="shared" si="11"/>
        <v>2.1087613834838044E-8</v>
      </c>
      <c r="Q378" s="73">
        <f>O378/'סכום נכסי הקרן'!$C$41</f>
        <v>7.9919042398923455E-10</v>
      </c>
      <c r="S378" s="72"/>
      <c r="U378" s="98"/>
    </row>
    <row r="379" spans="1:21" ht="20.25">
      <c r="A379" s="69" t="s">
        <v>3165</v>
      </c>
      <c r="B379" s="70" t="s">
        <v>2712</v>
      </c>
      <c r="C379" s="54">
        <v>9718</v>
      </c>
      <c r="D379" s="116" t="s">
        <v>3180</v>
      </c>
      <c r="E379" s="54" t="s">
        <v>600</v>
      </c>
      <c r="F379" s="77">
        <v>45163</v>
      </c>
      <c r="G379" s="116" t="s">
        <v>3180</v>
      </c>
      <c r="H379" s="72">
        <v>2.139999926984065</v>
      </c>
      <c r="I379" s="70" t="s">
        <v>3067</v>
      </c>
      <c r="J379" s="70" t="s">
        <v>134</v>
      </c>
      <c r="K379" s="71">
        <v>6.4320000000000002E-2</v>
      </c>
      <c r="L379" s="71">
        <v>7.5999998346809011E-2</v>
      </c>
      <c r="M379" s="72">
        <v>3.6130689999999999</v>
      </c>
      <c r="N379" s="78">
        <v>100.16</v>
      </c>
      <c r="O379" s="72">
        <v>1.4517379E-2</v>
      </c>
      <c r="P379" s="73">
        <f t="shared" si="11"/>
        <v>1.9473922797265152E-7</v>
      </c>
      <c r="Q379" s="73">
        <f>O379/'סכום נכסי הקרן'!$C$41</f>
        <v>7.3803384010040542E-9</v>
      </c>
      <c r="S379" s="72"/>
      <c r="U379" s="98"/>
    </row>
    <row r="380" spans="1:21" ht="20.25">
      <c r="A380" s="69" t="s">
        <v>3165</v>
      </c>
      <c r="B380" s="70" t="s">
        <v>2712</v>
      </c>
      <c r="C380" s="54">
        <v>9799</v>
      </c>
      <c r="D380" s="116" t="s">
        <v>3180</v>
      </c>
      <c r="E380" s="54" t="s">
        <v>600</v>
      </c>
      <c r="F380" s="77">
        <v>45208</v>
      </c>
      <c r="G380" s="116" t="s">
        <v>3180</v>
      </c>
      <c r="H380" s="72">
        <v>2.1499996638382215</v>
      </c>
      <c r="I380" s="70" t="s">
        <v>3067</v>
      </c>
      <c r="J380" s="70" t="s">
        <v>134</v>
      </c>
      <c r="K380" s="71">
        <v>6.6130000000000008E-2</v>
      </c>
      <c r="L380" s="71">
        <v>6.9699978669007165E-2</v>
      </c>
      <c r="M380" s="72">
        <v>0.40493099999999999</v>
      </c>
      <c r="N380" s="78">
        <v>100.72</v>
      </c>
      <c r="O380" s="72">
        <v>1.6361170000000001E-3</v>
      </c>
      <c r="P380" s="73">
        <f t="shared" si="11"/>
        <v>2.1947223493506005E-8</v>
      </c>
      <c r="Q380" s="73">
        <f>O380/'סכום נכסי הקרן'!$C$41</f>
        <v>8.3176840141981211E-10</v>
      </c>
      <c r="S380" s="72"/>
      <c r="U380" s="98"/>
    </row>
    <row r="381" spans="1:21" ht="20.25">
      <c r="A381" s="69" t="s">
        <v>3165</v>
      </c>
      <c r="B381" s="70" t="s">
        <v>2712</v>
      </c>
      <c r="C381" s="54">
        <v>8829</v>
      </c>
      <c r="D381" s="116" t="s">
        <v>3180</v>
      </c>
      <c r="E381" s="54" t="s">
        <v>600</v>
      </c>
      <c r="F381" s="77">
        <v>44553</v>
      </c>
      <c r="G381" s="116" t="s">
        <v>3180</v>
      </c>
      <c r="H381" s="72">
        <v>2.1600000031587214</v>
      </c>
      <c r="I381" s="70" t="s">
        <v>3067</v>
      </c>
      <c r="J381" s="70" t="s">
        <v>134</v>
      </c>
      <c r="K381" s="71">
        <v>6.6089999999999996E-2</v>
      </c>
      <c r="L381" s="71">
        <v>7.1400000100026173E-2</v>
      </c>
      <c r="M381" s="72">
        <v>47.354999999999997</v>
      </c>
      <c r="N381" s="78">
        <v>99.99</v>
      </c>
      <c r="O381" s="72">
        <v>0.18995031499999995</v>
      </c>
      <c r="P381" s="73">
        <f t="shared" si="11"/>
        <v>2.5480341662404736E-6</v>
      </c>
      <c r="Q381" s="73">
        <f>O381/'סכום נכסי הקרן'!$C$41</f>
        <v>9.6566853016465027E-8</v>
      </c>
      <c r="S381" s="72"/>
      <c r="U381" s="98"/>
    </row>
    <row r="382" spans="1:21" ht="20.25">
      <c r="A382" s="69" t="s">
        <v>3166</v>
      </c>
      <c r="B382" s="70" t="s">
        <v>2712</v>
      </c>
      <c r="C382" s="54">
        <v>7382</v>
      </c>
      <c r="D382" s="116" t="s">
        <v>3180</v>
      </c>
      <c r="E382" s="54" t="s">
        <v>600</v>
      </c>
      <c r="F382" s="77">
        <v>43860</v>
      </c>
      <c r="G382" s="116" t="s">
        <v>3180</v>
      </c>
      <c r="H382" s="72">
        <v>2.4799999972631688</v>
      </c>
      <c r="I382" s="70" t="s">
        <v>3066</v>
      </c>
      <c r="J382" s="70" t="s">
        <v>132</v>
      </c>
      <c r="K382" s="71">
        <v>8.1890000000000004E-2</v>
      </c>
      <c r="L382" s="71">
        <v>8.559999986603932E-2</v>
      </c>
      <c r="M382" s="72">
        <v>76.303410999999997</v>
      </c>
      <c r="N382" s="78">
        <v>100.34</v>
      </c>
      <c r="O382" s="72">
        <v>0.27769343700000004</v>
      </c>
      <c r="P382" s="73">
        <f t="shared" si="11"/>
        <v>3.7250391778331442E-6</v>
      </c>
      <c r="Q382" s="73">
        <f>O382/'סכום נכסי הקרן'!$C$41</f>
        <v>1.4117366067235003E-7</v>
      </c>
      <c r="S382" s="72"/>
      <c r="U382" s="98"/>
    </row>
    <row r="383" spans="1:21" ht="20.25">
      <c r="A383" s="69" t="s">
        <v>3167</v>
      </c>
      <c r="B383" s="70" t="s">
        <v>2712</v>
      </c>
      <c r="C383" s="54">
        <v>9158</v>
      </c>
      <c r="D383" s="116" t="s">
        <v>3180</v>
      </c>
      <c r="E383" s="54" t="s">
        <v>600</v>
      </c>
      <c r="F383" s="77">
        <v>44179</v>
      </c>
      <c r="G383" s="116" t="s">
        <v>3180</v>
      </c>
      <c r="H383" s="72">
        <v>2.2600000079866054</v>
      </c>
      <c r="I383" s="70" t="s">
        <v>3066</v>
      </c>
      <c r="J383" s="70" t="s">
        <v>132</v>
      </c>
      <c r="K383" s="71">
        <v>8.0809999999999993E-2</v>
      </c>
      <c r="L383" s="71">
        <v>9.2200000342758492E-2</v>
      </c>
      <c r="M383" s="72">
        <v>33.624879999999997</v>
      </c>
      <c r="N383" s="78">
        <v>98.56</v>
      </c>
      <c r="O383" s="72">
        <v>0.12020125400000001</v>
      </c>
      <c r="P383" s="73">
        <f t="shared" si="11"/>
        <v>1.6124053388221519E-6</v>
      </c>
      <c r="Q383" s="73">
        <f>O383/'סכום נכסי הקרן'!$C$41</f>
        <v>6.1107857743814655E-8</v>
      </c>
      <c r="S383" s="72"/>
      <c r="U383" s="98"/>
    </row>
    <row r="384" spans="1:21" ht="20.25">
      <c r="A384" s="127" t="s">
        <v>3180</v>
      </c>
      <c r="B384" s="127" t="s">
        <v>3180</v>
      </c>
      <c r="C384" s="127" t="s">
        <v>3180</v>
      </c>
      <c r="D384" s="127" t="s">
        <v>3180</v>
      </c>
      <c r="E384" s="128" t="s">
        <v>3180</v>
      </c>
      <c r="F384" s="128" t="s">
        <v>3180</v>
      </c>
      <c r="G384" s="128" t="s">
        <v>3180</v>
      </c>
      <c r="H384" s="128" t="s">
        <v>3180</v>
      </c>
      <c r="I384" s="128" t="s">
        <v>3180</v>
      </c>
      <c r="J384" s="128" t="s">
        <v>3180</v>
      </c>
      <c r="K384" s="128" t="s">
        <v>3180</v>
      </c>
      <c r="L384" s="128" t="s">
        <v>3180</v>
      </c>
      <c r="M384" s="128" t="s">
        <v>3180</v>
      </c>
      <c r="N384" s="128" t="s">
        <v>3180</v>
      </c>
      <c r="O384" s="128" t="s">
        <v>3180</v>
      </c>
      <c r="P384" s="128" t="s">
        <v>3180</v>
      </c>
      <c r="Q384" s="128" t="s">
        <v>3180</v>
      </c>
      <c r="U384" s="98"/>
    </row>
    <row r="385" spans="1:21" ht="20.25">
      <c r="A385" s="127" t="s">
        <v>3180</v>
      </c>
      <c r="B385" s="127" t="s">
        <v>3180</v>
      </c>
      <c r="C385" s="127" t="s">
        <v>3180</v>
      </c>
      <c r="D385" s="127" t="s">
        <v>3180</v>
      </c>
      <c r="E385" s="128" t="s">
        <v>3180</v>
      </c>
      <c r="F385" s="128" t="s">
        <v>3180</v>
      </c>
      <c r="G385" s="128" t="s">
        <v>3180</v>
      </c>
      <c r="H385" s="128" t="s">
        <v>3180</v>
      </c>
      <c r="I385" s="128" t="s">
        <v>3180</v>
      </c>
      <c r="J385" s="128" t="s">
        <v>3180</v>
      </c>
      <c r="K385" s="128" t="s">
        <v>3180</v>
      </c>
      <c r="L385" s="128" t="s">
        <v>3180</v>
      </c>
      <c r="M385" s="128" t="s">
        <v>3180</v>
      </c>
      <c r="N385" s="128" t="s">
        <v>3180</v>
      </c>
      <c r="O385" s="128" t="s">
        <v>3180</v>
      </c>
      <c r="P385" s="128" t="s">
        <v>3180</v>
      </c>
      <c r="Q385" s="128" t="s">
        <v>3180</v>
      </c>
      <c r="U385" s="98"/>
    </row>
    <row r="386" spans="1:21" ht="20.25">
      <c r="A386" s="127" t="s">
        <v>3180</v>
      </c>
      <c r="B386" s="127" t="s">
        <v>3180</v>
      </c>
      <c r="C386" s="127" t="s">
        <v>3180</v>
      </c>
      <c r="D386" s="127" t="s">
        <v>3180</v>
      </c>
      <c r="E386" s="128" t="s">
        <v>3180</v>
      </c>
      <c r="F386" s="128" t="s">
        <v>3180</v>
      </c>
      <c r="G386" s="128" t="s">
        <v>3180</v>
      </c>
      <c r="H386" s="128" t="s">
        <v>3180</v>
      </c>
      <c r="I386" s="128" t="s">
        <v>3180</v>
      </c>
      <c r="J386" s="128" t="s">
        <v>3180</v>
      </c>
      <c r="K386" s="128" t="s">
        <v>3180</v>
      </c>
      <c r="L386" s="128" t="s">
        <v>3180</v>
      </c>
      <c r="M386" s="128" t="s">
        <v>3180</v>
      </c>
      <c r="N386" s="128" t="s">
        <v>3180</v>
      </c>
      <c r="O386" s="128" t="s">
        <v>3180</v>
      </c>
      <c r="P386" s="128" t="s">
        <v>3180</v>
      </c>
      <c r="Q386" s="128" t="s">
        <v>3180</v>
      </c>
      <c r="U386" s="98"/>
    </row>
    <row r="387" spans="1:21" ht="20.25">
      <c r="A387" s="83" t="s">
        <v>209</v>
      </c>
      <c r="B387" s="127" t="s">
        <v>3180</v>
      </c>
      <c r="C387" s="127" t="s">
        <v>3180</v>
      </c>
      <c r="D387" s="127" t="s">
        <v>3180</v>
      </c>
      <c r="E387" s="128" t="s">
        <v>3180</v>
      </c>
      <c r="F387" s="128" t="s">
        <v>3180</v>
      </c>
      <c r="G387" s="128" t="s">
        <v>3180</v>
      </c>
      <c r="H387" s="128" t="s">
        <v>3180</v>
      </c>
      <c r="I387" s="128" t="s">
        <v>3180</v>
      </c>
      <c r="J387" s="128" t="s">
        <v>3180</v>
      </c>
      <c r="K387" s="128" t="s">
        <v>3180</v>
      </c>
      <c r="L387" s="128" t="s">
        <v>3180</v>
      </c>
      <c r="M387" s="128" t="s">
        <v>3180</v>
      </c>
      <c r="N387" s="128" t="s">
        <v>3180</v>
      </c>
      <c r="O387" s="128" t="s">
        <v>3180</v>
      </c>
      <c r="P387" s="128" t="s">
        <v>3180</v>
      </c>
      <c r="Q387" s="128" t="s">
        <v>3180</v>
      </c>
      <c r="U387" s="98"/>
    </row>
    <row r="388" spans="1:21" ht="20.25">
      <c r="A388" s="83" t="s">
        <v>113</v>
      </c>
      <c r="B388" s="127" t="s">
        <v>3180</v>
      </c>
      <c r="C388" s="127" t="s">
        <v>3180</v>
      </c>
      <c r="D388" s="127" t="s">
        <v>3180</v>
      </c>
      <c r="E388" s="128" t="s">
        <v>3180</v>
      </c>
      <c r="F388" s="128" t="s">
        <v>3180</v>
      </c>
      <c r="G388" s="128" t="s">
        <v>3180</v>
      </c>
      <c r="H388" s="128" t="s">
        <v>3180</v>
      </c>
      <c r="I388" s="128" t="s">
        <v>3180</v>
      </c>
      <c r="J388" s="128" t="s">
        <v>3180</v>
      </c>
      <c r="K388" s="128" t="s">
        <v>3180</v>
      </c>
      <c r="L388" s="128" t="s">
        <v>3180</v>
      </c>
      <c r="M388" s="128" t="s">
        <v>3180</v>
      </c>
      <c r="N388" s="128" t="s">
        <v>3180</v>
      </c>
      <c r="O388" s="128" t="s">
        <v>3180</v>
      </c>
      <c r="P388" s="128" t="s">
        <v>3180</v>
      </c>
      <c r="Q388" s="128" t="s">
        <v>3180</v>
      </c>
      <c r="U388" s="98"/>
    </row>
    <row r="389" spans="1:21" ht="20.25">
      <c r="A389" s="83" t="s">
        <v>192</v>
      </c>
      <c r="B389" s="127" t="s">
        <v>3180</v>
      </c>
      <c r="C389" s="127" t="s">
        <v>3180</v>
      </c>
      <c r="D389" s="127" t="s">
        <v>3180</v>
      </c>
      <c r="E389" s="128" t="s">
        <v>3180</v>
      </c>
      <c r="F389" s="128" t="s">
        <v>3180</v>
      </c>
      <c r="G389" s="128" t="s">
        <v>3180</v>
      </c>
      <c r="H389" s="128" t="s">
        <v>3180</v>
      </c>
      <c r="I389" s="128" t="s">
        <v>3180</v>
      </c>
      <c r="J389" s="128" t="s">
        <v>3180</v>
      </c>
      <c r="K389" s="128" t="s">
        <v>3180</v>
      </c>
      <c r="L389" s="128" t="s">
        <v>3180</v>
      </c>
      <c r="M389" s="128" t="s">
        <v>3180</v>
      </c>
      <c r="N389" s="128" t="s">
        <v>3180</v>
      </c>
      <c r="O389" s="128" t="s">
        <v>3180</v>
      </c>
      <c r="P389" s="128" t="s">
        <v>3180</v>
      </c>
      <c r="Q389" s="128" t="s">
        <v>3180</v>
      </c>
      <c r="U389" s="98"/>
    </row>
    <row r="390" spans="1:21" ht="20.25">
      <c r="A390" s="83" t="s">
        <v>200</v>
      </c>
      <c r="B390" s="127" t="s">
        <v>3180</v>
      </c>
      <c r="C390" s="127" t="s">
        <v>3180</v>
      </c>
      <c r="D390" s="127" t="s">
        <v>3180</v>
      </c>
      <c r="E390" s="128" t="s">
        <v>3180</v>
      </c>
      <c r="F390" s="128" t="s">
        <v>3180</v>
      </c>
      <c r="G390" s="128" t="s">
        <v>3180</v>
      </c>
      <c r="H390" s="128" t="s">
        <v>3180</v>
      </c>
      <c r="I390" s="128" t="s">
        <v>3180</v>
      </c>
      <c r="J390" s="128" t="s">
        <v>3180</v>
      </c>
      <c r="K390" s="128" t="s">
        <v>3180</v>
      </c>
      <c r="L390" s="128" t="s">
        <v>3180</v>
      </c>
      <c r="M390" s="128" t="s">
        <v>3180</v>
      </c>
      <c r="N390" s="128" t="s">
        <v>3180</v>
      </c>
      <c r="O390" s="128" t="s">
        <v>3180</v>
      </c>
      <c r="P390" s="128" t="s">
        <v>3180</v>
      </c>
      <c r="Q390" s="128" t="s">
        <v>3180</v>
      </c>
      <c r="U390" s="98"/>
    </row>
    <row r="391" spans="1:21" ht="20.25" hidden="1">
      <c r="U391" s="98"/>
    </row>
    <row r="392" spans="1:21" ht="20.25" hidden="1">
      <c r="U392" s="98"/>
    </row>
    <row r="393" spans="1:21" ht="20.25" hidden="1">
      <c r="U393" s="98"/>
    </row>
    <row r="394" spans="1:21" ht="20.25" hidden="1">
      <c r="U394" s="98"/>
    </row>
    <row r="395" spans="1:21" ht="20.25" hidden="1">
      <c r="U395" s="98"/>
    </row>
    <row r="396" spans="1:21" ht="20.25" hidden="1">
      <c r="U396" s="98"/>
    </row>
    <row r="397" spans="1:21" ht="20.25" hidden="1">
      <c r="U397" s="98"/>
    </row>
    <row r="398" spans="1:21" ht="20.25" hidden="1">
      <c r="U398" s="98"/>
    </row>
    <row r="399" spans="1:21" ht="20.25" hidden="1">
      <c r="U399" s="98"/>
    </row>
    <row r="400" spans="1:21" ht="20.25" hidden="1">
      <c r="U400" s="98"/>
    </row>
    <row r="401" spans="21:21" ht="20.25" hidden="1">
      <c r="U401" s="98"/>
    </row>
    <row r="402" spans="21:21" ht="20.25" hidden="1">
      <c r="U402" s="98"/>
    </row>
    <row r="403" spans="21:21" ht="20.25" hidden="1">
      <c r="U403" s="98"/>
    </row>
    <row r="404" spans="21:21" ht="20.25" hidden="1">
      <c r="U404" s="98"/>
    </row>
    <row r="405" spans="21:21" ht="20.25" hidden="1">
      <c r="U405" s="98"/>
    </row>
    <row r="406" spans="21:21" ht="20.25" hidden="1">
      <c r="U406" s="98"/>
    </row>
    <row r="407" spans="21:21" ht="20.25" hidden="1">
      <c r="U407" s="98"/>
    </row>
    <row r="408" spans="21:21" ht="20.25" hidden="1">
      <c r="U408" s="98"/>
    </row>
    <row r="409" spans="21:21" ht="20.25" hidden="1">
      <c r="U409" s="98"/>
    </row>
    <row r="410" spans="21:21" ht="20.25" hidden="1">
      <c r="U410" s="98"/>
    </row>
    <row r="411" spans="21:21" ht="20.25" hidden="1">
      <c r="U411" s="98"/>
    </row>
    <row r="412" spans="21:21" ht="20.25" hidden="1">
      <c r="U412" s="98"/>
    </row>
    <row r="413" spans="21:21" ht="20.25" hidden="1">
      <c r="U413" s="98"/>
    </row>
    <row r="414" spans="21:21" ht="20.25" hidden="1">
      <c r="U414" s="98"/>
    </row>
    <row r="415" spans="21:21" ht="20.25" hidden="1">
      <c r="U415" s="98"/>
    </row>
    <row r="416" spans="21:21" ht="20.25" hidden="1">
      <c r="U416" s="98"/>
    </row>
    <row r="417" spans="21:21" ht="20.25" hidden="1">
      <c r="U417" s="98"/>
    </row>
    <row r="418" spans="21:21" ht="20.25" hidden="1">
      <c r="U418" s="98"/>
    </row>
    <row r="419" spans="21:21" ht="20.25" hidden="1">
      <c r="U419" s="98"/>
    </row>
    <row r="420" spans="21:21" ht="20.25" hidden="1">
      <c r="U420" s="98"/>
    </row>
    <row r="421" spans="21:21" ht="20.25" hidden="1">
      <c r="U421" s="98"/>
    </row>
    <row r="422" spans="21:21" ht="20.25" hidden="1">
      <c r="U422" s="98"/>
    </row>
    <row r="423" spans="21:21" ht="20.25" hidden="1">
      <c r="U423" s="98"/>
    </row>
    <row r="424" spans="21:21" ht="20.25" hidden="1">
      <c r="U424" s="98"/>
    </row>
    <row r="425" spans="21:21" ht="20.25" hidden="1">
      <c r="U425" s="98"/>
    </row>
    <row r="426" spans="21:21" ht="20.25" hidden="1">
      <c r="U426" s="98"/>
    </row>
    <row r="427" spans="21:21" ht="20.25" hidden="1">
      <c r="U427" s="98"/>
    </row>
    <row r="428" spans="21:21" ht="20.25" hidden="1">
      <c r="U428" s="98"/>
    </row>
    <row r="429" spans="21:21" ht="20.25" hidden="1">
      <c r="U429" s="98"/>
    </row>
    <row r="430" spans="21:21" ht="20.25" hidden="1">
      <c r="U430" s="98"/>
    </row>
    <row r="431" spans="21:21" ht="20.25" hidden="1">
      <c r="U431" s="98"/>
    </row>
    <row r="432" spans="21:21" ht="20.25" hidden="1">
      <c r="U432" s="98"/>
    </row>
    <row r="433" spans="21:21" ht="20.25" hidden="1">
      <c r="U433" s="98"/>
    </row>
    <row r="434" spans="21:21" ht="20.25" hidden="1">
      <c r="U434" s="98"/>
    </row>
    <row r="435" spans="21:21" ht="20.25" hidden="1">
      <c r="U435" s="98"/>
    </row>
    <row r="436" spans="21:21" ht="20.25" hidden="1">
      <c r="U436" s="98"/>
    </row>
    <row r="437" spans="21:21" ht="20.25" hidden="1">
      <c r="U437" s="98"/>
    </row>
    <row r="438" spans="21:21" ht="20.25" hidden="1">
      <c r="U438" s="98"/>
    </row>
    <row r="439" spans="21:21" ht="20.25" hidden="1">
      <c r="U439" s="98"/>
    </row>
    <row r="440" spans="21:21" ht="20.25" hidden="1">
      <c r="U440" s="98"/>
    </row>
    <row r="441" spans="21:21" ht="20.25" hidden="1">
      <c r="U441" s="98"/>
    </row>
    <row r="442" spans="21:21" ht="20.25" hidden="1">
      <c r="U442" s="98"/>
    </row>
    <row r="443" spans="21:21" ht="20.25" hidden="1">
      <c r="U443" s="98"/>
    </row>
    <row r="444" spans="21:21" ht="20.25" hidden="1">
      <c r="U444" s="98"/>
    </row>
    <row r="445" spans="21:21" ht="20.25" hidden="1">
      <c r="U445" s="98"/>
    </row>
    <row r="446" spans="21:21" ht="20.25" hidden="1">
      <c r="U446" s="98"/>
    </row>
    <row r="447" spans="21:21" ht="20.25" hidden="1">
      <c r="U447" s="98"/>
    </row>
    <row r="448" spans="21:21" ht="20.25" hidden="1">
      <c r="U448" s="98"/>
    </row>
    <row r="449" spans="21:21" ht="20.25" hidden="1">
      <c r="U449" s="98"/>
    </row>
    <row r="450" spans="21:21" ht="20.25" hidden="1">
      <c r="U450" s="98"/>
    </row>
    <row r="451" spans="21:21" ht="20.25" hidden="1">
      <c r="U451" s="98"/>
    </row>
    <row r="452" spans="21:21" ht="20.25" hidden="1">
      <c r="U452" s="98"/>
    </row>
    <row r="453" spans="21:21" ht="20.25" hidden="1">
      <c r="U453" s="98"/>
    </row>
    <row r="454" spans="21:21" ht="20.25" hidden="1">
      <c r="U454" s="98"/>
    </row>
    <row r="455" spans="21:21" ht="20.25" hidden="1">
      <c r="U455" s="98"/>
    </row>
    <row r="456" spans="21:21" ht="20.25" hidden="1">
      <c r="U456" s="98"/>
    </row>
    <row r="457" spans="21:21" ht="20.25" hidden="1">
      <c r="U457" s="98"/>
    </row>
    <row r="458" spans="21:21" ht="20.25" hidden="1">
      <c r="U458" s="98"/>
    </row>
    <row r="459" spans="21:21" ht="20.25" hidden="1">
      <c r="U459" s="98"/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4" operator="equal">
      <formula>"NR3"</formula>
    </cfRule>
  </conditionalFormatting>
  <conditionalFormatting sqref="A56:A383">
    <cfRule type="cellIs" dxfId="3" priority="15" operator="equal">
      <formula>2958465</formula>
    </cfRule>
    <cfRule type="cellIs" dxfId="2" priority="16" operator="equal">
      <formula>2958465</formula>
    </cfRule>
    <cfRule type="cellIs" dxfId="1" priority="17" operator="equal">
      <formula>"NR3"</formula>
    </cfRule>
    <cfRule type="cellIs" dxfId="0" priority="18" operator="equal">
      <formula>"דירוג פנימי"</formula>
    </cfRule>
  </conditionalFormatting>
  <dataValidations count="1">
    <dataValidation allowBlank="1" showInputMessage="1" showErrorMessage="1" sqref="C1:Q4 B5:Q7 A1:A7 S1:S7 A384:Q1048576 R1:R1048576 S384:S1048576 T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146</v>
      </c>
      <c r="B1" s="36" t="s" vm="1">
        <v>217</v>
      </c>
    </row>
    <row r="2" spans="1:14">
      <c r="A2" s="36" t="s">
        <v>145</v>
      </c>
      <c r="B2" s="36" t="s">
        <v>218</v>
      </c>
    </row>
    <row r="3" spans="1:14">
      <c r="A3" s="36" t="s">
        <v>147</v>
      </c>
      <c r="B3" s="36" t="s">
        <v>219</v>
      </c>
    </row>
    <row r="4" spans="1:14">
      <c r="A4" s="36" t="s">
        <v>148</v>
      </c>
      <c r="B4" s="36">
        <v>414</v>
      </c>
    </row>
    <row r="5" spans="1:14" s="3" customFormat="1">
      <c r="A5" s="37" t="s">
        <v>117</v>
      </c>
      <c r="B5" s="38" t="s">
        <v>46</v>
      </c>
      <c r="C5" s="38" t="s">
        <v>118</v>
      </c>
      <c r="D5" s="38" t="s">
        <v>14</v>
      </c>
      <c r="E5" s="38" t="s">
        <v>68</v>
      </c>
      <c r="F5" s="38" t="s">
        <v>17</v>
      </c>
      <c r="G5" s="38" t="s">
        <v>104</v>
      </c>
      <c r="H5" s="38" t="s">
        <v>55</v>
      </c>
      <c r="I5" s="38" t="s">
        <v>18</v>
      </c>
      <c r="J5" s="38" t="s">
        <v>194</v>
      </c>
      <c r="K5" s="38" t="s">
        <v>193</v>
      </c>
      <c r="L5" s="38" t="s">
        <v>112</v>
      </c>
      <c r="M5" s="38" t="s">
        <v>149</v>
      </c>
      <c r="N5" s="40" t="s">
        <v>151</v>
      </c>
    </row>
    <row r="6" spans="1:14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12" t="s">
        <v>3180</v>
      </c>
      <c r="F6" s="26" t="s">
        <v>20</v>
      </c>
      <c r="G6" s="112" t="s">
        <v>3180</v>
      </c>
      <c r="H6" s="26" t="s">
        <v>19</v>
      </c>
      <c r="I6" s="26" t="s">
        <v>19</v>
      </c>
      <c r="J6" s="26" t="s">
        <v>201</v>
      </c>
      <c r="K6" s="112" t="s">
        <v>3180</v>
      </c>
      <c r="L6" s="26" t="s">
        <v>197</v>
      </c>
      <c r="M6" s="26" t="s">
        <v>19</v>
      </c>
      <c r="N6" s="13" t="s">
        <v>19</v>
      </c>
    </row>
    <row r="7" spans="1:14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6" t="s">
        <v>2919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116" t="s">
        <v>3180</v>
      </c>
      <c r="I8" s="116" t="s">
        <v>3180</v>
      </c>
      <c r="J8" s="116" t="s">
        <v>3180</v>
      </c>
      <c r="K8" s="116" t="s">
        <v>3180</v>
      </c>
      <c r="L8" s="87">
        <v>0</v>
      </c>
      <c r="M8" s="88">
        <v>0</v>
      </c>
      <c r="N8" s="88">
        <v>0</v>
      </c>
    </row>
    <row r="9" spans="1:14">
      <c r="A9" s="83" t="s">
        <v>209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116" t="s">
        <v>3180</v>
      </c>
      <c r="N9" s="116" t="s">
        <v>3180</v>
      </c>
    </row>
    <row r="10" spans="1:14">
      <c r="A10" s="83" t="s">
        <v>113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</row>
    <row r="11" spans="1:14">
      <c r="A11" s="83" t="s">
        <v>192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</row>
    <row r="12" spans="1:14">
      <c r="A12" s="83" t="s">
        <v>200</v>
      </c>
      <c r="B12" s="116" t="s">
        <v>3180</v>
      </c>
      <c r="C12" s="116" t="s">
        <v>3180</v>
      </c>
      <c r="D12" s="116" t="s">
        <v>3180</v>
      </c>
      <c r="E12" s="116" t="s">
        <v>3180</v>
      </c>
      <c r="F12" s="116" t="s">
        <v>3180</v>
      </c>
      <c r="G12" s="116" t="s">
        <v>3180</v>
      </c>
      <c r="H12" s="116" t="s">
        <v>3180</v>
      </c>
      <c r="I12" s="116" t="s">
        <v>3180</v>
      </c>
      <c r="J12" s="116" t="s">
        <v>3180</v>
      </c>
      <c r="K12" s="116" t="s">
        <v>3180</v>
      </c>
      <c r="L12" s="116" t="s">
        <v>3180</v>
      </c>
      <c r="M12" s="116" t="s">
        <v>3180</v>
      </c>
      <c r="N12" s="116" t="s">
        <v>3180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4.570312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146</v>
      </c>
      <c r="B1" s="36" t="s" vm="1">
        <v>217</v>
      </c>
    </row>
    <row r="2" spans="1:9">
      <c r="A2" s="36" t="s">
        <v>145</v>
      </c>
      <c r="B2" s="36" t="s">
        <v>218</v>
      </c>
    </row>
    <row r="3" spans="1:9">
      <c r="A3" s="36" t="s">
        <v>147</v>
      </c>
      <c r="B3" s="36" t="s">
        <v>219</v>
      </c>
    </row>
    <row r="4" spans="1:9">
      <c r="A4" s="36" t="s">
        <v>148</v>
      </c>
      <c r="B4" s="36">
        <v>414</v>
      </c>
    </row>
    <row r="5" spans="1:9" s="3" customFormat="1">
      <c r="A5" s="37" t="s">
        <v>117</v>
      </c>
      <c r="B5" s="39" t="s">
        <v>57</v>
      </c>
      <c r="C5" s="39" t="s">
        <v>88</v>
      </c>
      <c r="D5" s="39" t="s">
        <v>58</v>
      </c>
      <c r="E5" s="39" t="s">
        <v>104</v>
      </c>
      <c r="F5" s="39" t="s">
        <v>176</v>
      </c>
      <c r="G5" s="39" t="s">
        <v>149</v>
      </c>
      <c r="H5" s="39" t="s">
        <v>150</v>
      </c>
      <c r="I5" s="51" t="s">
        <v>204</v>
      </c>
    </row>
    <row r="6" spans="1:9" s="3" customFormat="1">
      <c r="A6" s="111" t="s">
        <v>3180</v>
      </c>
      <c r="B6" s="12" t="s">
        <v>21</v>
      </c>
      <c r="C6" s="112" t="s">
        <v>3180</v>
      </c>
      <c r="D6" s="12" t="s">
        <v>19</v>
      </c>
      <c r="E6" s="112" t="s">
        <v>3180</v>
      </c>
      <c r="F6" s="12" t="s">
        <v>198</v>
      </c>
      <c r="G6" s="26" t="s">
        <v>19</v>
      </c>
      <c r="H6" s="26" t="s">
        <v>19</v>
      </c>
      <c r="I6" s="135" t="s">
        <v>3180</v>
      </c>
    </row>
    <row r="7" spans="1:9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54" t="s">
        <v>42</v>
      </c>
      <c r="B8" s="116" t="s">
        <v>3180</v>
      </c>
      <c r="C8" s="116" t="s">
        <v>3180</v>
      </c>
      <c r="D8" s="96">
        <v>6.6441140651952058E-2</v>
      </c>
      <c r="E8" s="116" t="s">
        <v>3180</v>
      </c>
      <c r="F8" s="72">
        <v>2928.7504199999998</v>
      </c>
      <c r="G8" s="73">
        <f>IFERROR(F8/$F$8,0)</f>
        <v>1</v>
      </c>
      <c r="H8" s="73">
        <f>F8/'סכום נכסי הקרן'!$C$41</f>
        <v>1.4889167797908114E-3</v>
      </c>
      <c r="I8" s="116" t="s">
        <v>3180</v>
      </c>
    </row>
    <row r="9" spans="1:9">
      <c r="A9" s="82" t="s">
        <v>191</v>
      </c>
      <c r="B9" s="116" t="s">
        <v>3180</v>
      </c>
      <c r="C9" s="116" t="s">
        <v>3180</v>
      </c>
      <c r="D9" s="96">
        <v>6.6441140651952058E-2</v>
      </c>
      <c r="E9" s="116" t="s">
        <v>3180</v>
      </c>
      <c r="F9" s="72">
        <v>2928.7504199999998</v>
      </c>
      <c r="G9" s="73">
        <f t="shared" ref="G9:G11" si="0">IFERROR(F9/$F$8,0)</f>
        <v>1</v>
      </c>
      <c r="H9" s="73">
        <f>F9/'סכום נכסי הקרן'!$C$41</f>
        <v>1.4889167797908114E-3</v>
      </c>
      <c r="I9" s="116" t="s">
        <v>3180</v>
      </c>
    </row>
    <row r="10" spans="1:9">
      <c r="A10" s="68" t="s">
        <v>89</v>
      </c>
      <c r="B10" s="115" t="s">
        <v>3180</v>
      </c>
      <c r="C10" s="115" t="s">
        <v>3180</v>
      </c>
      <c r="D10" s="97">
        <v>6.6441140651952058E-2</v>
      </c>
      <c r="E10" s="115" t="s">
        <v>3180</v>
      </c>
      <c r="F10" s="66">
        <v>2928.7504199999998</v>
      </c>
      <c r="G10" s="67">
        <f t="shared" si="0"/>
        <v>1</v>
      </c>
      <c r="H10" s="67">
        <f>F10/'סכום נכסי הקרן'!$C$41</f>
        <v>1.4889167797908114E-3</v>
      </c>
      <c r="I10" s="115" t="s">
        <v>3180</v>
      </c>
    </row>
    <row r="11" spans="1:9">
      <c r="A11" s="69" t="s">
        <v>2912</v>
      </c>
      <c r="B11" s="77">
        <v>45291</v>
      </c>
      <c r="C11" s="54" t="s">
        <v>3179</v>
      </c>
      <c r="D11" s="96">
        <v>6.6441140651952058E-2</v>
      </c>
      <c r="E11" s="70" t="s">
        <v>133</v>
      </c>
      <c r="F11" s="72">
        <v>2928.7504199999998</v>
      </c>
      <c r="G11" s="73">
        <f t="shared" si="0"/>
        <v>1</v>
      </c>
      <c r="H11" s="73">
        <f>F11/'סכום נכסי הקרן'!$C$41</f>
        <v>1.4889167797908114E-3</v>
      </c>
      <c r="I11" s="54" t="s">
        <v>2913</v>
      </c>
    </row>
    <row r="12" spans="1:9" hidden="1">
      <c r="A12" s="82"/>
      <c r="B12" s="77"/>
      <c r="C12" s="54"/>
      <c r="D12" s="96"/>
      <c r="E12" s="54"/>
      <c r="F12" s="54"/>
      <c r="G12" s="73"/>
      <c r="H12" s="54"/>
      <c r="I12" s="54"/>
    </row>
    <row r="13" spans="1:9" hidden="1">
      <c r="A13" s="54"/>
      <c r="B13" s="77"/>
      <c r="C13" s="54"/>
      <c r="D13" s="96"/>
      <c r="E13" s="54"/>
      <c r="F13" s="54"/>
      <c r="G13" s="54"/>
      <c r="H13" s="54"/>
      <c r="I13" s="54"/>
    </row>
    <row r="14" spans="1:9" hidden="1">
      <c r="A14" s="54"/>
      <c r="B14" s="77"/>
      <c r="C14" s="54"/>
      <c r="D14" s="96"/>
      <c r="E14" s="54"/>
      <c r="F14" s="54"/>
      <c r="G14" s="54"/>
      <c r="H14" s="54"/>
      <c r="I14" s="54"/>
    </row>
    <row r="15" spans="1:9" hidden="1">
      <c r="A15" s="95"/>
      <c r="B15" s="77"/>
      <c r="C15" s="54"/>
      <c r="D15" s="96"/>
      <c r="E15" s="54"/>
      <c r="F15" s="54"/>
      <c r="G15" s="54"/>
      <c r="H15" s="54"/>
      <c r="I15" s="54"/>
    </row>
    <row r="16" spans="1:9" hidden="1">
      <c r="A16" s="95"/>
      <c r="B16" s="77"/>
      <c r="C16" s="54"/>
      <c r="D16" s="96"/>
      <c r="E16" s="54"/>
      <c r="F16" s="54"/>
      <c r="G16" s="54"/>
      <c r="H16" s="54"/>
      <c r="I16" s="54"/>
    </row>
    <row r="17" spans="1:9" hidden="1">
      <c r="A17" s="54"/>
      <c r="B17" s="77"/>
      <c r="C17" s="54"/>
      <c r="D17" s="96"/>
      <c r="E17" s="54"/>
      <c r="F17" s="54"/>
      <c r="G17" s="54"/>
      <c r="H17" s="54"/>
      <c r="I17" s="54"/>
    </row>
    <row r="18" spans="1:9" hidden="1">
      <c r="A18" s="54"/>
      <c r="B18" s="77"/>
      <c r="C18" s="54"/>
      <c r="D18" s="96"/>
      <c r="E18" s="54"/>
      <c r="F18" s="54"/>
      <c r="G18" s="54"/>
      <c r="H18" s="54"/>
      <c r="I18" s="54"/>
    </row>
    <row r="19" spans="1:9" hidden="1">
      <c r="A19" s="54"/>
      <c r="B19" s="77"/>
      <c r="C19" s="54"/>
      <c r="D19" s="96"/>
      <c r="E19" s="54"/>
      <c r="F19" s="54"/>
      <c r="G19" s="54"/>
      <c r="H19" s="54"/>
      <c r="I19" s="54"/>
    </row>
    <row r="20" spans="1:9" hidden="1">
      <c r="A20" s="54"/>
      <c r="B20" s="77"/>
      <c r="C20" s="54"/>
      <c r="D20" s="96"/>
      <c r="E20" s="54"/>
      <c r="F20" s="54"/>
      <c r="G20" s="54"/>
      <c r="H20" s="54"/>
      <c r="I20" s="54"/>
    </row>
    <row r="21" spans="1:9" hidden="1">
      <c r="A21" s="54"/>
      <c r="B21" s="77"/>
      <c r="C21" s="54"/>
      <c r="D21" s="96"/>
      <c r="E21" s="54"/>
      <c r="F21" s="54"/>
      <c r="G21" s="54"/>
      <c r="H21" s="54"/>
      <c r="I21" s="54"/>
    </row>
    <row r="22" spans="1:9" hidden="1">
      <c r="A22" s="54"/>
      <c r="B22" s="77"/>
      <c r="C22" s="54"/>
      <c r="D22" s="96"/>
      <c r="E22" s="54"/>
      <c r="F22" s="54"/>
      <c r="G22" s="54"/>
      <c r="H22" s="54"/>
      <c r="I22" s="54"/>
    </row>
    <row r="23" spans="1:9" hidden="1">
      <c r="A23" s="54"/>
      <c r="B23" s="77"/>
      <c r="C23" s="54"/>
      <c r="D23" s="96"/>
      <c r="E23" s="54"/>
      <c r="F23" s="54"/>
      <c r="G23" s="54"/>
      <c r="H23" s="54"/>
      <c r="I23" s="54"/>
    </row>
    <row r="24" spans="1:9" hidden="1">
      <c r="A24" s="54"/>
      <c r="B24" s="77"/>
      <c r="C24" s="54"/>
      <c r="D24" s="96"/>
      <c r="E24" s="54"/>
      <c r="F24" s="54"/>
      <c r="G24" s="54"/>
      <c r="H24" s="54"/>
      <c r="I24" s="54"/>
    </row>
    <row r="25" spans="1:9" hidden="1">
      <c r="A25" s="54"/>
      <c r="B25" s="77"/>
      <c r="C25" s="54"/>
      <c r="D25" s="96"/>
      <c r="E25" s="54"/>
      <c r="F25" s="54"/>
      <c r="G25" s="54"/>
      <c r="H25" s="54"/>
      <c r="I25" s="54"/>
    </row>
    <row r="26" spans="1:9" hidden="1">
      <c r="A26" s="54"/>
      <c r="B26" s="77"/>
      <c r="C26" s="54"/>
      <c r="D26" s="96"/>
      <c r="E26" s="54"/>
      <c r="F26" s="54"/>
      <c r="G26" s="54"/>
      <c r="H26" s="54"/>
      <c r="I26" s="54"/>
    </row>
    <row r="27" spans="1:9" hidden="1">
      <c r="A27" s="54"/>
      <c r="B27" s="77"/>
      <c r="C27" s="54"/>
      <c r="D27" s="96"/>
      <c r="E27" s="54"/>
      <c r="F27" s="54"/>
      <c r="G27" s="54"/>
      <c r="H27" s="54"/>
      <c r="I27" s="54"/>
    </row>
    <row r="28" spans="1:9" hidden="1">
      <c r="A28" s="54"/>
      <c r="B28" s="77"/>
      <c r="C28" s="54"/>
      <c r="D28" s="96"/>
      <c r="E28" s="54"/>
      <c r="F28" s="54"/>
      <c r="G28" s="54"/>
      <c r="H28" s="54"/>
      <c r="I28" s="54"/>
    </row>
    <row r="29" spans="1:9" hidden="1">
      <c r="A29" s="54"/>
      <c r="B29" s="77"/>
      <c r="C29" s="54"/>
      <c r="D29" s="96"/>
      <c r="E29" s="54"/>
      <c r="F29" s="54"/>
      <c r="G29" s="54"/>
      <c r="H29" s="54"/>
      <c r="I29" s="54"/>
    </row>
    <row r="30" spans="1:9" hidden="1">
      <c r="A30" s="54"/>
      <c r="B30" s="77"/>
      <c r="C30" s="54"/>
      <c r="D30" s="96"/>
      <c r="E30" s="54"/>
      <c r="F30" s="54"/>
      <c r="G30" s="54"/>
      <c r="H30" s="54"/>
      <c r="I30" s="54"/>
    </row>
    <row r="31" spans="1:9" hidden="1">
      <c r="A31" s="54"/>
      <c r="B31" s="77"/>
      <c r="C31" s="54"/>
      <c r="D31" s="96"/>
      <c r="E31" s="54"/>
      <c r="F31" s="54"/>
      <c r="G31" s="54"/>
      <c r="H31" s="54"/>
      <c r="I31" s="54"/>
    </row>
    <row r="32" spans="1:9" hidden="1">
      <c r="A32" s="54"/>
      <c r="B32" s="77"/>
      <c r="C32" s="54"/>
      <c r="D32" s="96"/>
      <c r="E32" s="54"/>
      <c r="F32" s="54"/>
      <c r="G32" s="54"/>
      <c r="H32" s="54"/>
      <c r="I32" s="54"/>
    </row>
    <row r="33" spans="1:9" hidden="1">
      <c r="A33" s="54"/>
      <c r="B33" s="77"/>
      <c r="C33" s="54"/>
      <c r="D33" s="96"/>
      <c r="E33" s="54"/>
      <c r="F33" s="54"/>
      <c r="G33" s="54"/>
      <c r="H33" s="54"/>
      <c r="I33" s="54"/>
    </row>
    <row r="34" spans="1:9" hidden="1">
      <c r="A34" s="54"/>
      <c r="B34" s="77"/>
      <c r="C34" s="54"/>
      <c r="D34" s="96"/>
      <c r="E34" s="54"/>
      <c r="F34" s="54"/>
      <c r="G34" s="54"/>
      <c r="H34" s="54"/>
      <c r="I34" s="54"/>
    </row>
    <row r="35" spans="1:9" hidden="1">
      <c r="A35" s="54"/>
      <c r="B35" s="77"/>
      <c r="C35" s="54"/>
      <c r="D35" s="96"/>
      <c r="E35" s="54"/>
      <c r="F35" s="54"/>
      <c r="G35" s="54"/>
      <c r="H35" s="54"/>
      <c r="I35" s="54"/>
    </row>
    <row r="36" spans="1:9" hidden="1">
      <c r="A36" s="54"/>
      <c r="B36" s="77"/>
      <c r="C36" s="54"/>
      <c r="D36" s="96"/>
      <c r="E36" s="54"/>
      <c r="F36" s="54"/>
      <c r="G36" s="54"/>
      <c r="H36" s="54"/>
      <c r="I36" s="54"/>
    </row>
    <row r="37" spans="1:9" hidden="1">
      <c r="A37" s="54"/>
      <c r="B37" s="77"/>
      <c r="C37" s="54"/>
      <c r="D37" s="96"/>
      <c r="E37" s="54"/>
      <c r="F37" s="54"/>
      <c r="G37" s="54"/>
      <c r="H37" s="54"/>
      <c r="I37" s="54"/>
    </row>
    <row r="38" spans="1:9" hidden="1">
      <c r="A38" s="54"/>
      <c r="B38" s="77"/>
      <c r="C38" s="54"/>
      <c r="D38" s="96"/>
      <c r="E38" s="54"/>
      <c r="F38" s="54"/>
      <c r="G38" s="54"/>
      <c r="H38" s="54"/>
      <c r="I38" s="54"/>
    </row>
    <row r="39" spans="1:9" hidden="1">
      <c r="A39" s="54"/>
      <c r="B39" s="77"/>
      <c r="C39" s="54"/>
      <c r="D39" s="96"/>
      <c r="E39" s="54"/>
      <c r="F39" s="54"/>
      <c r="G39" s="54"/>
      <c r="H39" s="54"/>
      <c r="I39" s="54"/>
    </row>
    <row r="40" spans="1:9" hidden="1">
      <c r="A40" s="54"/>
      <c r="B40" s="77"/>
      <c r="C40" s="54"/>
      <c r="D40" s="96"/>
      <c r="E40" s="54"/>
      <c r="F40" s="54"/>
      <c r="G40" s="54"/>
      <c r="H40" s="54"/>
      <c r="I40" s="54"/>
    </row>
    <row r="41" spans="1:9" hidden="1">
      <c r="A41" s="54"/>
      <c r="B41" s="77"/>
      <c r="C41" s="54"/>
      <c r="D41" s="96"/>
      <c r="E41" s="54"/>
      <c r="F41" s="54"/>
      <c r="G41" s="54"/>
      <c r="H41" s="54"/>
      <c r="I41" s="54"/>
    </row>
    <row r="42" spans="1:9" hidden="1">
      <c r="A42" s="54"/>
      <c r="B42" s="77"/>
      <c r="C42" s="54"/>
      <c r="D42" s="96"/>
      <c r="E42" s="54"/>
      <c r="F42" s="54"/>
      <c r="G42" s="54"/>
      <c r="H42" s="54"/>
      <c r="I42" s="54"/>
    </row>
    <row r="43" spans="1:9" hidden="1">
      <c r="A43" s="54"/>
      <c r="B43" s="77"/>
      <c r="C43" s="54"/>
      <c r="D43" s="96"/>
      <c r="E43" s="54"/>
      <c r="F43" s="54"/>
      <c r="G43" s="54"/>
      <c r="H43" s="54"/>
      <c r="I43" s="54"/>
    </row>
    <row r="44" spans="1:9" hidden="1">
      <c r="A44" s="54"/>
      <c r="B44" s="77"/>
      <c r="C44" s="54"/>
      <c r="D44" s="96"/>
      <c r="E44" s="54"/>
      <c r="F44" s="54"/>
      <c r="G44" s="54"/>
      <c r="H44" s="54"/>
      <c r="I44" s="54"/>
    </row>
    <row r="45" spans="1:9" hidden="1">
      <c r="A45" s="54"/>
      <c r="B45" s="77"/>
      <c r="C45" s="54"/>
      <c r="D45" s="96"/>
      <c r="E45" s="54"/>
      <c r="F45" s="54"/>
      <c r="G45" s="54"/>
      <c r="H45" s="54"/>
      <c r="I45" s="54"/>
    </row>
    <row r="46" spans="1:9" hidden="1">
      <c r="A46" s="54"/>
      <c r="B46" s="77"/>
      <c r="C46" s="54"/>
      <c r="D46" s="96"/>
      <c r="E46" s="54"/>
      <c r="F46" s="54"/>
      <c r="G46" s="54"/>
      <c r="H46" s="54"/>
      <c r="I46" s="54"/>
    </row>
    <row r="47" spans="1:9" hidden="1">
      <c r="A47" s="54"/>
      <c r="B47" s="77"/>
      <c r="C47" s="54"/>
      <c r="D47" s="96"/>
      <c r="E47" s="54"/>
      <c r="F47" s="54"/>
      <c r="G47" s="54"/>
      <c r="H47" s="54"/>
      <c r="I47" s="54"/>
    </row>
    <row r="48" spans="1:9" hidden="1">
      <c r="A48" s="54"/>
      <c r="B48" s="77"/>
      <c r="C48" s="54"/>
      <c r="D48" s="96"/>
      <c r="E48" s="54"/>
      <c r="F48" s="54"/>
      <c r="G48" s="54"/>
      <c r="H48" s="54"/>
      <c r="I48" s="54"/>
    </row>
    <row r="49" spans="1:9" hidden="1">
      <c r="A49" s="54"/>
      <c r="B49" s="77"/>
      <c r="C49" s="54"/>
      <c r="D49" s="96"/>
      <c r="E49" s="54"/>
      <c r="F49" s="54"/>
      <c r="G49" s="54"/>
      <c r="H49" s="54"/>
      <c r="I49" s="54"/>
    </row>
    <row r="50" spans="1:9" hidden="1">
      <c r="A50" s="54"/>
      <c r="B50" s="77"/>
      <c r="C50" s="54"/>
      <c r="D50" s="96"/>
      <c r="E50" s="54"/>
      <c r="F50" s="54"/>
      <c r="G50" s="54"/>
      <c r="H50" s="54"/>
      <c r="I50" s="54"/>
    </row>
    <row r="51" spans="1:9" hidden="1">
      <c r="A51" s="54"/>
      <c r="B51" s="77"/>
      <c r="C51" s="54"/>
      <c r="D51" s="96"/>
      <c r="E51" s="54"/>
      <c r="F51" s="54"/>
      <c r="G51" s="54"/>
      <c r="H51" s="54"/>
      <c r="I51" s="54"/>
    </row>
    <row r="52" spans="1:9" hidden="1">
      <c r="A52" s="54"/>
      <c r="B52" s="77"/>
      <c r="C52" s="54"/>
      <c r="D52" s="96"/>
      <c r="E52" s="54"/>
      <c r="F52" s="54"/>
      <c r="G52" s="54"/>
      <c r="H52" s="54"/>
      <c r="I52" s="54"/>
    </row>
    <row r="53" spans="1:9" hidden="1">
      <c r="A53" s="54"/>
      <c r="B53" s="77"/>
      <c r="C53" s="54"/>
      <c r="D53" s="96"/>
      <c r="E53" s="54"/>
      <c r="F53" s="54"/>
      <c r="G53" s="54"/>
      <c r="H53" s="54"/>
      <c r="I53" s="54"/>
    </row>
    <row r="54" spans="1:9" hidden="1">
      <c r="A54" s="54"/>
      <c r="B54" s="77"/>
      <c r="C54" s="54"/>
      <c r="D54" s="96"/>
      <c r="E54" s="54"/>
      <c r="F54" s="54"/>
      <c r="G54" s="54"/>
      <c r="H54" s="54"/>
      <c r="I54" s="54"/>
    </row>
    <row r="55" spans="1:9" hidden="1">
      <c r="A55" s="54"/>
      <c r="B55" s="77"/>
      <c r="C55" s="54"/>
      <c r="D55" s="96"/>
      <c r="E55" s="54"/>
      <c r="F55" s="54"/>
      <c r="G55" s="54"/>
      <c r="H55" s="54"/>
      <c r="I55" s="54"/>
    </row>
    <row r="56" spans="1:9" hidden="1">
      <c r="A56" s="54"/>
      <c r="B56" s="77"/>
      <c r="C56" s="54"/>
      <c r="D56" s="96"/>
      <c r="E56" s="54"/>
      <c r="F56" s="54"/>
      <c r="G56" s="54"/>
      <c r="H56" s="54"/>
      <c r="I56" s="54"/>
    </row>
    <row r="57" spans="1:9" hidden="1">
      <c r="A57" s="54"/>
      <c r="B57" s="77"/>
      <c r="C57" s="54"/>
      <c r="D57" s="96"/>
      <c r="E57" s="54"/>
      <c r="F57" s="54"/>
      <c r="G57" s="54"/>
      <c r="H57" s="54"/>
      <c r="I57" s="54"/>
    </row>
    <row r="58" spans="1:9" hidden="1">
      <c r="A58" s="54"/>
      <c r="B58" s="77"/>
      <c r="C58" s="54"/>
      <c r="D58" s="96"/>
      <c r="E58" s="54"/>
      <c r="F58" s="54"/>
      <c r="G58" s="54"/>
      <c r="H58" s="54"/>
      <c r="I58" s="54"/>
    </row>
    <row r="59" spans="1:9" hidden="1">
      <c r="A59" s="54"/>
      <c r="B59" s="77"/>
      <c r="C59" s="54"/>
      <c r="D59" s="96"/>
      <c r="E59" s="54"/>
      <c r="F59" s="54"/>
      <c r="G59" s="54"/>
      <c r="H59" s="54"/>
      <c r="I59" s="54"/>
    </row>
    <row r="60" spans="1:9" hidden="1">
      <c r="A60" s="54"/>
      <c r="B60" s="77"/>
      <c r="C60" s="54"/>
      <c r="D60" s="96"/>
      <c r="E60" s="54"/>
      <c r="F60" s="54"/>
      <c r="G60" s="54"/>
      <c r="H60" s="54"/>
      <c r="I60" s="54"/>
    </row>
    <row r="61" spans="1:9" hidden="1">
      <c r="A61" s="54"/>
      <c r="B61" s="77"/>
      <c r="C61" s="54"/>
      <c r="D61" s="96"/>
      <c r="E61" s="54"/>
      <c r="F61" s="54"/>
      <c r="G61" s="54"/>
      <c r="H61" s="54"/>
      <c r="I61" s="54"/>
    </row>
    <row r="62" spans="1:9" hidden="1">
      <c r="A62" s="54"/>
      <c r="B62" s="77"/>
      <c r="C62" s="54"/>
      <c r="D62" s="96"/>
      <c r="E62" s="54"/>
      <c r="F62" s="54"/>
      <c r="G62" s="54"/>
      <c r="H62" s="54"/>
      <c r="I62" s="54"/>
    </row>
    <row r="63" spans="1:9" hidden="1">
      <c r="A63" s="54"/>
      <c r="B63" s="77"/>
      <c r="C63" s="54"/>
      <c r="D63" s="96"/>
      <c r="E63" s="54"/>
      <c r="F63" s="54"/>
      <c r="G63" s="54"/>
      <c r="H63" s="54"/>
      <c r="I63" s="54"/>
    </row>
    <row r="64" spans="1:9" hidden="1">
      <c r="A64" s="54"/>
      <c r="B64" s="77"/>
      <c r="C64" s="54"/>
      <c r="D64" s="96"/>
      <c r="E64" s="54"/>
      <c r="F64" s="54"/>
      <c r="G64" s="54"/>
      <c r="H64" s="54"/>
      <c r="I64" s="54"/>
    </row>
    <row r="65" spans="1:9" hidden="1">
      <c r="A65" s="54"/>
      <c r="B65" s="77"/>
      <c r="C65" s="54"/>
      <c r="D65" s="96"/>
      <c r="E65" s="54"/>
      <c r="F65" s="54"/>
      <c r="G65" s="54"/>
      <c r="H65" s="54"/>
      <c r="I65" s="54"/>
    </row>
    <row r="66" spans="1:9" hidden="1">
      <c r="A66" s="54"/>
      <c r="B66" s="77"/>
      <c r="C66" s="54"/>
      <c r="D66" s="96"/>
      <c r="E66" s="54"/>
      <c r="F66" s="54"/>
      <c r="G66" s="54"/>
      <c r="H66" s="54"/>
      <c r="I66" s="54"/>
    </row>
    <row r="67" spans="1:9" hidden="1">
      <c r="A67" s="54"/>
      <c r="B67" s="77"/>
      <c r="C67" s="54"/>
      <c r="D67" s="96"/>
      <c r="E67" s="54"/>
      <c r="F67" s="54"/>
      <c r="G67" s="54"/>
      <c r="H67" s="54"/>
      <c r="I67" s="54"/>
    </row>
    <row r="68" spans="1:9" hidden="1">
      <c r="A68" s="54"/>
      <c r="B68" s="77"/>
      <c r="C68" s="54"/>
      <c r="D68" s="96"/>
      <c r="E68" s="54"/>
      <c r="F68" s="54"/>
      <c r="G68" s="54"/>
      <c r="H68" s="54"/>
      <c r="I68" s="54"/>
    </row>
    <row r="69" spans="1:9" hidden="1">
      <c r="A69" s="54"/>
      <c r="B69" s="77"/>
      <c r="C69" s="54"/>
      <c r="D69" s="96"/>
      <c r="E69" s="54"/>
      <c r="F69" s="54"/>
      <c r="G69" s="54"/>
      <c r="H69" s="54"/>
      <c r="I69" s="54"/>
    </row>
    <row r="70" spans="1:9" hidden="1">
      <c r="A70" s="54"/>
      <c r="B70" s="77"/>
      <c r="C70" s="54"/>
      <c r="D70" s="96"/>
      <c r="E70" s="54"/>
      <c r="F70" s="54"/>
      <c r="G70" s="54"/>
      <c r="H70" s="54"/>
      <c r="I70" s="54"/>
    </row>
    <row r="71" spans="1:9" hidden="1">
      <c r="A71" s="54"/>
      <c r="B71" s="77"/>
      <c r="C71" s="54"/>
      <c r="D71" s="96"/>
      <c r="E71" s="54"/>
      <c r="F71" s="54"/>
      <c r="G71" s="54"/>
      <c r="H71" s="54"/>
      <c r="I71" s="54"/>
    </row>
    <row r="72" spans="1:9" hidden="1">
      <c r="A72" s="54"/>
      <c r="B72" s="77"/>
      <c r="C72" s="54"/>
      <c r="D72" s="96"/>
      <c r="E72" s="54"/>
      <c r="F72" s="54"/>
      <c r="G72" s="54"/>
      <c r="H72" s="54"/>
      <c r="I72" s="54"/>
    </row>
    <row r="73" spans="1:9" hidden="1">
      <c r="A73" s="54"/>
      <c r="B73" s="77"/>
      <c r="C73" s="54"/>
      <c r="D73" s="96"/>
      <c r="E73" s="54"/>
      <c r="F73" s="54"/>
      <c r="G73" s="54"/>
      <c r="H73" s="54"/>
      <c r="I73" s="54"/>
    </row>
    <row r="74" spans="1:9" hidden="1">
      <c r="A74" s="54"/>
      <c r="B74" s="77"/>
      <c r="C74" s="54"/>
      <c r="D74" s="96"/>
      <c r="E74" s="54"/>
      <c r="F74" s="54"/>
      <c r="G74" s="54"/>
      <c r="H74" s="54"/>
      <c r="I74" s="54"/>
    </row>
    <row r="75" spans="1:9" hidden="1">
      <c r="A75" s="54"/>
      <c r="B75" s="77"/>
      <c r="C75" s="54"/>
      <c r="D75" s="96"/>
      <c r="E75" s="54"/>
      <c r="F75" s="54"/>
      <c r="G75" s="54"/>
      <c r="H75" s="54"/>
      <c r="I75" s="54"/>
    </row>
    <row r="76" spans="1:9" hidden="1">
      <c r="A76" s="54"/>
      <c r="B76" s="77"/>
      <c r="C76" s="54"/>
      <c r="D76" s="96"/>
      <c r="E76" s="54"/>
      <c r="F76" s="54"/>
      <c r="G76" s="54"/>
      <c r="H76" s="54"/>
      <c r="I76" s="54"/>
    </row>
    <row r="77" spans="1:9" hidden="1">
      <c r="A77" s="54"/>
      <c r="B77" s="77"/>
      <c r="C77" s="54"/>
      <c r="D77" s="96"/>
      <c r="E77" s="54"/>
      <c r="F77" s="54"/>
      <c r="G77" s="54"/>
      <c r="H77" s="54"/>
      <c r="I77" s="54"/>
    </row>
    <row r="78" spans="1:9" hidden="1">
      <c r="A78" s="54"/>
      <c r="B78" s="77"/>
      <c r="C78" s="54"/>
      <c r="D78" s="96"/>
      <c r="E78" s="54"/>
      <c r="F78" s="54"/>
      <c r="G78" s="54"/>
      <c r="H78" s="54"/>
      <c r="I78" s="54"/>
    </row>
    <row r="79" spans="1:9" hidden="1">
      <c r="A79" s="54"/>
      <c r="B79" s="77"/>
      <c r="C79" s="54"/>
      <c r="D79" s="96"/>
      <c r="E79" s="54"/>
      <c r="F79" s="54"/>
      <c r="G79" s="54"/>
      <c r="H79" s="54"/>
      <c r="I79" s="54"/>
    </row>
    <row r="80" spans="1:9" hidden="1">
      <c r="A80" s="54"/>
      <c r="B80" s="77"/>
      <c r="C80" s="54"/>
      <c r="D80" s="96"/>
      <c r="E80" s="54"/>
      <c r="F80" s="54"/>
      <c r="G80" s="54"/>
      <c r="H80" s="54"/>
      <c r="I80" s="54"/>
    </row>
    <row r="81" spans="1:9" hidden="1">
      <c r="A81" s="54"/>
      <c r="B81" s="77"/>
      <c r="C81" s="54"/>
      <c r="D81" s="96"/>
      <c r="E81" s="54"/>
      <c r="F81" s="54"/>
      <c r="G81" s="54"/>
      <c r="H81" s="54"/>
      <c r="I81" s="54"/>
    </row>
    <row r="82" spans="1:9" hidden="1">
      <c r="A82" s="54"/>
      <c r="B82" s="77"/>
      <c r="C82" s="54"/>
      <c r="D82" s="96"/>
      <c r="E82" s="54"/>
      <c r="F82" s="54"/>
      <c r="G82" s="54"/>
      <c r="H82" s="54"/>
      <c r="I82" s="54"/>
    </row>
    <row r="83" spans="1:9" hidden="1">
      <c r="A83" s="54"/>
      <c r="B83" s="77"/>
      <c r="C83" s="54"/>
      <c r="D83" s="96"/>
      <c r="E83" s="54"/>
      <c r="F83" s="54"/>
      <c r="G83" s="54"/>
      <c r="H83" s="54"/>
      <c r="I83" s="54"/>
    </row>
    <row r="84" spans="1:9" hidden="1">
      <c r="A84" s="54"/>
      <c r="B84" s="77"/>
      <c r="C84" s="54"/>
      <c r="D84" s="96"/>
      <c r="E84" s="54"/>
      <c r="F84" s="54"/>
      <c r="G84" s="54"/>
      <c r="H84" s="54"/>
      <c r="I84" s="54"/>
    </row>
    <row r="85" spans="1:9" hidden="1">
      <c r="A85" s="54"/>
      <c r="B85" s="77"/>
      <c r="C85" s="54"/>
      <c r="D85" s="96"/>
      <c r="E85" s="54"/>
      <c r="F85" s="54"/>
      <c r="G85" s="54"/>
      <c r="H85" s="54"/>
      <c r="I85" s="54"/>
    </row>
    <row r="86" spans="1:9" hidden="1">
      <c r="A86" s="54"/>
      <c r="B86" s="77"/>
      <c r="C86" s="54"/>
      <c r="D86" s="96"/>
      <c r="E86" s="54"/>
      <c r="F86" s="54"/>
      <c r="G86" s="54"/>
      <c r="H86" s="54"/>
      <c r="I86" s="54"/>
    </row>
    <row r="87" spans="1:9" hidden="1">
      <c r="A87" s="54"/>
      <c r="B87" s="77"/>
      <c r="C87" s="54"/>
      <c r="D87" s="96"/>
      <c r="E87" s="54"/>
      <c r="F87" s="54"/>
      <c r="G87" s="54"/>
      <c r="H87" s="54"/>
      <c r="I87" s="54"/>
    </row>
    <row r="88" spans="1:9" hidden="1">
      <c r="A88" s="54"/>
      <c r="B88" s="77"/>
      <c r="C88" s="54"/>
      <c r="D88" s="96"/>
      <c r="E88" s="54"/>
      <c r="F88" s="54"/>
      <c r="G88" s="54"/>
      <c r="H88" s="54"/>
      <c r="I88" s="54"/>
    </row>
    <row r="89" spans="1:9" hidden="1">
      <c r="A89" s="54"/>
      <c r="B89" s="77"/>
      <c r="C89" s="54"/>
      <c r="D89" s="96"/>
      <c r="E89" s="54"/>
      <c r="F89" s="54"/>
      <c r="G89" s="54"/>
      <c r="H89" s="54"/>
      <c r="I89" s="54"/>
    </row>
    <row r="90" spans="1:9" hidden="1">
      <c r="A90" s="54"/>
      <c r="B90" s="77"/>
      <c r="C90" s="54"/>
      <c r="D90" s="96"/>
      <c r="E90" s="54"/>
      <c r="F90" s="54"/>
      <c r="G90" s="54"/>
      <c r="H90" s="54"/>
      <c r="I90" s="54"/>
    </row>
    <row r="91" spans="1:9" hidden="1">
      <c r="A91" s="54"/>
      <c r="B91" s="77"/>
      <c r="C91" s="54"/>
      <c r="D91" s="96"/>
      <c r="E91" s="54"/>
      <c r="F91" s="54"/>
      <c r="G91" s="54"/>
      <c r="H91" s="54"/>
      <c r="I91" s="54"/>
    </row>
    <row r="92" spans="1:9" hidden="1">
      <c r="A92" s="54"/>
      <c r="B92" s="77"/>
      <c r="C92" s="54"/>
      <c r="D92" s="96"/>
      <c r="E92" s="54"/>
      <c r="F92" s="54"/>
      <c r="G92" s="54"/>
      <c r="H92" s="54"/>
      <c r="I92" s="54"/>
    </row>
    <row r="93" spans="1:9" hidden="1">
      <c r="A93" s="54"/>
      <c r="B93" s="77"/>
      <c r="C93" s="54"/>
      <c r="D93" s="96"/>
      <c r="E93" s="54"/>
      <c r="F93" s="54"/>
      <c r="G93" s="54"/>
      <c r="H93" s="54"/>
      <c r="I93" s="54"/>
    </row>
    <row r="94" spans="1:9" hidden="1">
      <c r="A94" s="54"/>
      <c r="B94" s="77"/>
      <c r="C94" s="54"/>
      <c r="D94" s="96"/>
      <c r="E94" s="54"/>
      <c r="F94" s="54"/>
      <c r="G94" s="54"/>
      <c r="H94" s="54"/>
      <c r="I94" s="54"/>
    </row>
    <row r="95" spans="1:9" hidden="1">
      <c r="A95" s="54"/>
      <c r="B95" s="77"/>
      <c r="C95" s="54"/>
      <c r="D95" s="96"/>
      <c r="E95" s="54"/>
      <c r="F95" s="54"/>
      <c r="G95" s="54"/>
      <c r="H95" s="54"/>
      <c r="I95" s="54"/>
    </row>
    <row r="96" spans="1:9" hidden="1">
      <c r="A96" s="54"/>
      <c r="B96" s="77"/>
      <c r="C96" s="54"/>
      <c r="D96" s="96"/>
      <c r="E96" s="54"/>
      <c r="F96" s="54"/>
      <c r="G96" s="54"/>
      <c r="H96" s="54"/>
      <c r="I96" s="54"/>
    </row>
    <row r="97" spans="1:9" hidden="1">
      <c r="A97" s="54"/>
      <c r="B97" s="77"/>
      <c r="C97" s="54"/>
      <c r="D97" s="96"/>
      <c r="E97" s="54"/>
      <c r="F97" s="54"/>
      <c r="G97" s="54"/>
      <c r="H97" s="54"/>
      <c r="I97" s="54"/>
    </row>
    <row r="98" spans="1:9" hidden="1">
      <c r="A98" s="54"/>
      <c r="B98" s="77"/>
      <c r="C98" s="54"/>
      <c r="D98" s="96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idden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idden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idden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5:A16 A1:A4 C1:I4 A5:I7 A112:I1048576 J1:AY1048576 BA1:XFD1048576 AZ1:AZ9999 AZ10001:AZ1048576" xr:uid="{00000000-0002-0000-17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1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146</v>
      </c>
      <c r="B1" s="36" t="s" vm="1">
        <v>217</v>
      </c>
    </row>
    <row r="2" spans="1:10">
      <c r="A2" s="36" t="s">
        <v>145</v>
      </c>
      <c r="B2" s="36" t="s">
        <v>218</v>
      </c>
    </row>
    <row r="3" spans="1:10">
      <c r="A3" s="36" t="s">
        <v>147</v>
      </c>
      <c r="B3" s="36" t="s">
        <v>219</v>
      </c>
    </row>
    <row r="4" spans="1:10">
      <c r="A4" s="36" t="s">
        <v>148</v>
      </c>
      <c r="B4" s="36">
        <v>414</v>
      </c>
    </row>
    <row r="5" spans="1:10" s="3" customFormat="1">
      <c r="A5" s="37" t="s">
        <v>117</v>
      </c>
      <c r="B5" s="39" t="s">
        <v>118</v>
      </c>
      <c r="C5" s="39" t="s">
        <v>14</v>
      </c>
      <c r="D5" s="39" t="s">
        <v>15</v>
      </c>
      <c r="E5" s="39" t="s">
        <v>60</v>
      </c>
      <c r="F5" s="39" t="s">
        <v>104</v>
      </c>
      <c r="G5" s="39" t="s">
        <v>56</v>
      </c>
      <c r="H5" s="39" t="s">
        <v>112</v>
      </c>
      <c r="I5" s="39" t="s">
        <v>149</v>
      </c>
      <c r="J5" s="51" t="s">
        <v>150</v>
      </c>
    </row>
    <row r="6" spans="1:10" s="3" customFormat="1">
      <c r="A6" s="111" t="s">
        <v>3180</v>
      </c>
      <c r="B6" s="134" t="s">
        <v>3180</v>
      </c>
      <c r="C6" s="112" t="s">
        <v>3180</v>
      </c>
      <c r="D6" s="112" t="s">
        <v>3180</v>
      </c>
      <c r="E6" s="12" t="s">
        <v>19</v>
      </c>
      <c r="F6" s="112" t="s">
        <v>3180</v>
      </c>
      <c r="G6" s="12" t="s">
        <v>19</v>
      </c>
      <c r="H6" s="12" t="s">
        <v>197</v>
      </c>
      <c r="I6" s="26" t="s">
        <v>19</v>
      </c>
      <c r="J6" s="13" t="s">
        <v>19</v>
      </c>
    </row>
    <row r="7" spans="1:10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6" t="s">
        <v>2920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87">
        <v>0</v>
      </c>
      <c r="I8" s="88">
        <v>0</v>
      </c>
      <c r="J8" s="88">
        <v>0</v>
      </c>
    </row>
    <row r="9" spans="1:10" hidden="1">
      <c r="A9" s="95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5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31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146</v>
      </c>
      <c r="B1" s="36" t="s" vm="1">
        <v>217</v>
      </c>
    </row>
    <row r="2" spans="1:14">
      <c r="A2" s="36" t="s">
        <v>145</v>
      </c>
      <c r="B2" s="36" t="s">
        <v>218</v>
      </c>
    </row>
    <row r="3" spans="1:14">
      <c r="A3" s="36" t="s">
        <v>147</v>
      </c>
      <c r="B3" s="36" t="s">
        <v>219</v>
      </c>
    </row>
    <row r="4" spans="1:14">
      <c r="A4" s="36" t="s">
        <v>148</v>
      </c>
      <c r="B4" s="36">
        <v>414</v>
      </c>
    </row>
    <row r="5" spans="1:14" s="3" customFormat="1">
      <c r="A5" s="37" t="s">
        <v>117</v>
      </c>
      <c r="B5" s="39" t="s">
        <v>46</v>
      </c>
      <c r="C5" s="39" t="s">
        <v>14</v>
      </c>
      <c r="D5" s="39" t="s">
        <v>15</v>
      </c>
      <c r="E5" s="39" t="s">
        <v>60</v>
      </c>
      <c r="F5" s="39" t="s">
        <v>104</v>
      </c>
      <c r="G5" s="39" t="s">
        <v>56</v>
      </c>
      <c r="H5" s="39" t="s">
        <v>112</v>
      </c>
      <c r="I5" s="39" t="s">
        <v>149</v>
      </c>
      <c r="J5" s="41" t="s">
        <v>150</v>
      </c>
    </row>
    <row r="6" spans="1:14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2" t="s">
        <v>19</v>
      </c>
      <c r="F6" s="112" t="s">
        <v>3180</v>
      </c>
      <c r="G6" s="12" t="s">
        <v>19</v>
      </c>
      <c r="H6" s="12" t="s">
        <v>197</v>
      </c>
      <c r="I6" s="26" t="s">
        <v>19</v>
      </c>
      <c r="J6" s="13" t="s">
        <v>19</v>
      </c>
    </row>
    <row r="7" spans="1:14" s="4" customFormat="1" ht="20.25">
      <c r="A7" s="113" t="s">
        <v>3180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59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72">
        <f>H9+H17</f>
        <v>-124.683984174599</v>
      </c>
      <c r="I8" s="73">
        <f>IFERROR(H8/$H$8,0)</f>
        <v>1</v>
      </c>
      <c r="J8" s="73">
        <f>H8/'סכום נכסי הקרן'!$C$41</f>
        <v>-6.3386786030314072E-5</v>
      </c>
      <c r="N8" s="1"/>
    </row>
    <row r="9" spans="1:14">
      <c r="A9" s="82" t="s">
        <v>186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72">
        <f>SUM(H10:H15)</f>
        <v>-142.346930124599</v>
      </c>
      <c r="I9" s="73">
        <f t="shared" ref="I9" si="0">IFERROR(H9/$H$8,0)</f>
        <v>1.1416617063284247</v>
      </c>
      <c r="J9" s="73">
        <f>H9/'סכום נכסי הקרן'!$C$41</f>
        <v>-7.236626629804311E-5</v>
      </c>
    </row>
    <row r="10" spans="1:14">
      <c r="A10" s="74" t="s">
        <v>2914</v>
      </c>
      <c r="B10" s="54" t="s">
        <v>2915</v>
      </c>
      <c r="C10" s="54" t="s">
        <v>600</v>
      </c>
      <c r="D10" s="116" t="s">
        <v>3180</v>
      </c>
      <c r="E10" s="71">
        <v>0</v>
      </c>
      <c r="F10" s="70" t="s">
        <v>133</v>
      </c>
      <c r="G10" s="71">
        <v>0</v>
      </c>
      <c r="H10" s="72">
        <v>-75.069572820999994</v>
      </c>
      <c r="I10" s="73">
        <f t="shared" ref="I10:I15" si="1">IFERROR(H10/$H$8,0)</f>
        <v>0.60207871378153632</v>
      </c>
      <c r="J10" s="73">
        <f>H10/'סכום נכסי הקרן'!$C$41</f>
        <v>-3.8163834603876942E-5</v>
      </c>
    </row>
    <row r="11" spans="1:14">
      <c r="A11" s="74" t="s">
        <v>2916</v>
      </c>
      <c r="B11" s="54" t="s">
        <v>2917</v>
      </c>
      <c r="C11" s="54" t="s">
        <v>600</v>
      </c>
      <c r="D11" s="116" t="s">
        <v>3180</v>
      </c>
      <c r="E11" s="71">
        <v>0</v>
      </c>
      <c r="F11" s="70" t="s">
        <v>133</v>
      </c>
      <c r="G11" s="71">
        <v>0</v>
      </c>
      <c r="H11" s="72">
        <v>-25.926404759</v>
      </c>
      <c r="I11" s="73">
        <f t="shared" si="1"/>
        <v>0.20793692895387766</v>
      </c>
      <c r="J11" s="73">
        <f>H11/'סכום נכסי הקרן'!$C$41</f>
        <v>-1.3180453623400061E-5</v>
      </c>
    </row>
    <row r="12" spans="1:14">
      <c r="A12" s="74" t="s">
        <v>1850</v>
      </c>
      <c r="B12" s="54">
        <v>9922</v>
      </c>
      <c r="C12" s="54" t="s">
        <v>600</v>
      </c>
      <c r="D12" s="116" t="s">
        <v>3180</v>
      </c>
      <c r="E12" s="71">
        <v>0</v>
      </c>
      <c r="F12" s="70" t="s">
        <v>132</v>
      </c>
      <c r="G12" s="71">
        <v>0</v>
      </c>
      <c r="H12" s="72">
        <v>87.348460000000003</v>
      </c>
      <c r="I12" s="73">
        <f t="shared" si="1"/>
        <v>-0.70055878129209548</v>
      </c>
      <c r="J12" s="73">
        <f>H12/'סכום נכסי הקרן'!$C$41</f>
        <v>4.4406169571419645E-5</v>
      </c>
    </row>
    <row r="13" spans="1:14">
      <c r="A13" s="74" t="s">
        <v>3178</v>
      </c>
      <c r="B13">
        <v>7562</v>
      </c>
      <c r="C13" s="54" t="s">
        <v>600</v>
      </c>
      <c r="D13" s="116" t="s">
        <v>3180</v>
      </c>
      <c r="E13" s="71">
        <v>0</v>
      </c>
      <c r="F13" s="71" t="s">
        <v>133</v>
      </c>
      <c r="G13" s="71">
        <v>0</v>
      </c>
      <c r="H13" s="72">
        <v>-36.405500258447709</v>
      </c>
      <c r="I13" s="73">
        <f t="shared" si="1"/>
        <v>0.29198216995911769</v>
      </c>
      <c r="J13" s="73">
        <f>H13/'סכום נכסי הקרן'!$C$41</f>
        <v>-1.850781133186539E-5</v>
      </c>
    </row>
    <row r="14" spans="1:14">
      <c r="A14" s="74" t="s">
        <v>3177</v>
      </c>
      <c r="B14">
        <v>9483</v>
      </c>
      <c r="C14" s="54" t="s">
        <v>600</v>
      </c>
      <c r="D14" s="116" t="s">
        <v>3180</v>
      </c>
      <c r="E14" s="71">
        <v>0</v>
      </c>
      <c r="F14" s="71" t="s">
        <v>132</v>
      </c>
      <c r="G14" s="71">
        <v>0</v>
      </c>
      <c r="H14" s="72">
        <v>28.042327189290081</v>
      </c>
      <c r="I14" s="73">
        <f t="shared" si="1"/>
        <v>-0.22490721141876174</v>
      </c>
      <c r="J14" s="73">
        <f>H14/'סכום נכסי הקרן'!$C$41</f>
        <v>1.4256145286875658E-5</v>
      </c>
    </row>
    <row r="15" spans="1:14">
      <c r="A15" s="74" t="s">
        <v>3176</v>
      </c>
      <c r="B15">
        <v>9724</v>
      </c>
      <c r="C15" s="54" t="s">
        <v>600</v>
      </c>
      <c r="D15" s="116" t="s">
        <v>3180</v>
      </c>
      <c r="E15" s="71">
        <v>0</v>
      </c>
      <c r="F15" s="71" t="s">
        <v>133</v>
      </c>
      <c r="G15" s="71">
        <v>0</v>
      </c>
      <c r="H15" s="72">
        <v>-120.33623947544139</v>
      </c>
      <c r="I15" s="73">
        <f t="shared" si="1"/>
        <v>0.96512988634475039</v>
      </c>
      <c r="J15" s="73">
        <f>H15/'סכום נכסי הקרן'!$C$41</f>
        <v>-6.1176481597196027E-5</v>
      </c>
    </row>
    <row r="16" spans="1:14">
      <c r="A16" s="117" t="s">
        <v>3180</v>
      </c>
      <c r="B16" s="116" t="s">
        <v>3180</v>
      </c>
      <c r="C16" s="116" t="s">
        <v>3180</v>
      </c>
      <c r="D16" s="116" t="s">
        <v>3180</v>
      </c>
      <c r="E16" s="116" t="s">
        <v>3180</v>
      </c>
      <c r="F16" s="116" t="s">
        <v>3180</v>
      </c>
      <c r="G16" s="116" t="s">
        <v>3180</v>
      </c>
      <c r="H16" s="116" t="s">
        <v>3180</v>
      </c>
      <c r="I16" s="116" t="s">
        <v>3180</v>
      </c>
      <c r="J16" s="116" t="s">
        <v>3180</v>
      </c>
      <c r="K16" s="54"/>
    </row>
    <row r="17" spans="1:11">
      <c r="A17" s="74" t="s">
        <v>185</v>
      </c>
      <c r="B17" s="136" t="s">
        <v>3180</v>
      </c>
      <c r="C17" s="116" t="s">
        <v>3180</v>
      </c>
      <c r="D17" s="136" t="s">
        <v>3180</v>
      </c>
      <c r="E17" s="136" t="s">
        <v>3180</v>
      </c>
      <c r="F17" s="136" t="s">
        <v>3180</v>
      </c>
      <c r="G17" s="136" t="s">
        <v>3180</v>
      </c>
      <c r="H17" s="72">
        <f>H18</f>
        <v>17.662945949999997</v>
      </c>
      <c r="I17" s="73">
        <f t="shared" ref="I17:I18" si="2">IFERROR(H17/$H$8,0)</f>
        <v>-0.1416617063284247</v>
      </c>
      <c r="J17" s="73">
        <f>H17/'סכום נכסי הקרן'!$C$41</f>
        <v>8.9794802677290453E-6</v>
      </c>
    </row>
    <row r="18" spans="1:11">
      <c r="A18" s="74" t="s">
        <v>3175</v>
      </c>
      <c r="B18">
        <v>8397</v>
      </c>
      <c r="C18" s="54" t="s">
        <v>600</v>
      </c>
      <c r="D18" s="136" t="s">
        <v>3180</v>
      </c>
      <c r="E18" s="71">
        <v>0</v>
      </c>
      <c r="F18" s="70" t="s">
        <v>132</v>
      </c>
      <c r="G18" s="71">
        <v>0</v>
      </c>
      <c r="H18" s="72">
        <v>17.662945949999997</v>
      </c>
      <c r="I18" s="73">
        <f t="shared" si="2"/>
        <v>-0.1416617063284247</v>
      </c>
      <c r="J18" s="73">
        <f>H18/'סכום נכסי הקרן'!$C$41</f>
        <v>8.9794802677290453E-6</v>
      </c>
    </row>
    <row r="19" spans="1:11" hidden="1">
      <c r="A19" s="7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1" hidden="1">
      <c r="A22" s="1"/>
      <c r="D22" s="54"/>
      <c r="E22" s="54"/>
      <c r="F22" s="54"/>
      <c r="G22" s="54"/>
      <c r="H22" s="54"/>
      <c r="I22" s="54"/>
      <c r="J22" s="54"/>
    </row>
    <row r="23" spans="1:11" hidden="1">
      <c r="A23" s="1"/>
      <c r="D23" s="54"/>
      <c r="E23" s="54"/>
      <c r="F23" s="54"/>
      <c r="G23" s="54"/>
      <c r="H23" s="54"/>
      <c r="I23" s="54"/>
      <c r="J23" s="54"/>
    </row>
    <row r="24" spans="1:11" hidden="1">
      <c r="A24" s="1"/>
      <c r="D24" s="54"/>
      <c r="E24" s="54"/>
      <c r="F24" s="54"/>
      <c r="G24" s="54"/>
      <c r="H24" s="54"/>
      <c r="I24" s="54"/>
      <c r="J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C114" s="3"/>
      <c r="D114" s="3"/>
      <c r="E114" s="3"/>
      <c r="F114" s="3"/>
      <c r="G114" s="3"/>
    </row>
    <row r="115" spans="1:10" hidden="1">
      <c r="C115" s="3"/>
      <c r="D115" s="3"/>
      <c r="E115" s="3"/>
      <c r="F115" s="3"/>
      <c r="G115" s="3"/>
    </row>
    <row r="116" spans="1:10" hidden="1">
      <c r="C116" s="3"/>
      <c r="D116" s="3"/>
      <c r="E116" s="3"/>
      <c r="F116" s="3"/>
      <c r="G116" s="3"/>
    </row>
    <row r="117" spans="1:10" hidden="1">
      <c r="C117" s="3"/>
      <c r="D117" s="3"/>
      <c r="E117" s="3"/>
      <c r="F117" s="3"/>
      <c r="G117" s="3"/>
    </row>
    <row r="118" spans="1:10" hidden="1">
      <c r="C118" s="3"/>
      <c r="D118" s="3"/>
      <c r="E118" s="3"/>
      <c r="F118" s="3"/>
      <c r="G118" s="3"/>
    </row>
    <row r="119" spans="1:10" hidden="1">
      <c r="C119" s="3"/>
      <c r="D119" s="3"/>
      <c r="E119" s="3"/>
      <c r="F119" s="3"/>
      <c r="G119" s="3"/>
    </row>
    <row r="120" spans="1:10" hidden="1">
      <c r="C120" s="3"/>
      <c r="D120" s="3"/>
      <c r="E120" s="3"/>
      <c r="F120" s="3"/>
      <c r="G120" s="3"/>
    </row>
    <row r="121" spans="1:10" hidden="1">
      <c r="C121" s="3"/>
      <c r="D121" s="3"/>
      <c r="E121" s="3"/>
      <c r="F121" s="3"/>
      <c r="G121" s="3"/>
    </row>
    <row r="122" spans="1:10" hidden="1">
      <c r="C122" s="3"/>
      <c r="D122" s="3"/>
      <c r="E122" s="3"/>
      <c r="F122" s="3"/>
      <c r="G122" s="3"/>
    </row>
    <row r="123" spans="1:10" hidden="1">
      <c r="C123" s="3"/>
      <c r="D123" s="3"/>
      <c r="E123" s="3"/>
      <c r="F123" s="3"/>
      <c r="G123" s="3"/>
    </row>
    <row r="124" spans="1:10" hidden="1">
      <c r="C124" s="3"/>
      <c r="D124" s="3"/>
      <c r="E124" s="3"/>
      <c r="F124" s="3"/>
      <c r="G124" s="3"/>
    </row>
    <row r="125" spans="1:10" hidden="1">
      <c r="C125" s="3"/>
      <c r="D125" s="3"/>
      <c r="E125" s="3"/>
      <c r="F125" s="3"/>
      <c r="G125" s="3"/>
    </row>
    <row r="126" spans="1:10" hidden="1">
      <c r="C126" s="3"/>
      <c r="D126" s="3"/>
      <c r="E126" s="3"/>
      <c r="F126" s="3"/>
      <c r="G126" s="3"/>
    </row>
    <row r="127" spans="1:10" hidden="1">
      <c r="C127" s="3"/>
      <c r="D127" s="3"/>
      <c r="E127" s="3"/>
      <c r="F127" s="3"/>
      <c r="G127" s="3"/>
    </row>
    <row r="128" spans="1:10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C606" s="3"/>
      <c r="D606" s="3"/>
      <c r="E606" s="3"/>
      <c r="F606" s="3"/>
      <c r="G606" s="3"/>
    </row>
    <row r="607" spans="3:7" hidden="1">
      <c r="C607" s="3"/>
      <c r="D607" s="3"/>
      <c r="E607" s="3"/>
      <c r="F607" s="3"/>
      <c r="G607" s="3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612" spans="4:6" hidden="1">
      <c r="D612" s="16"/>
      <c r="F612" s="16"/>
    </row>
    <row r="613" spans="4:6" hidden="1">
      <c r="D613" s="16"/>
      <c r="F613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25:E27 F13:F27 D22:E24 C1:E4 A1:A4 A5:E21 F1:F11 G1:XFD27 A25:B1048576 C28:AY1048576 BA28:XFD1048576 AZ28:AZ9999 AZ10001:AZ1048576" xr:uid="{00000000-0002-0000-19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66.28515625" style="2" bestFit="1" customWidth="1"/>
    <col min="2" max="2" width="31.28515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146</v>
      </c>
      <c r="B1" s="36" t="s" vm="1">
        <v>217</v>
      </c>
    </row>
    <row r="2" spans="1:5">
      <c r="A2" s="36" t="s">
        <v>145</v>
      </c>
      <c r="B2" s="36" t="s">
        <v>218</v>
      </c>
    </row>
    <row r="3" spans="1:5">
      <c r="A3" s="36" t="s">
        <v>147</v>
      </c>
      <c r="B3" s="36" t="s">
        <v>219</v>
      </c>
    </row>
    <row r="4" spans="1:5">
      <c r="A4" s="36" t="s">
        <v>148</v>
      </c>
      <c r="B4" s="36">
        <v>414</v>
      </c>
    </row>
    <row r="5" spans="1:5" s="3" customFormat="1">
      <c r="A5" s="37" t="s">
        <v>117</v>
      </c>
      <c r="B5" s="42" t="s">
        <v>109</v>
      </c>
      <c r="C5" s="43" t="s">
        <v>108</v>
      </c>
    </row>
    <row r="6" spans="1:5" s="3" customFormat="1">
      <c r="A6" s="111" t="s">
        <v>3180</v>
      </c>
      <c r="B6" s="26" t="s">
        <v>197</v>
      </c>
      <c r="C6" s="13" t="s">
        <v>21</v>
      </c>
    </row>
    <row r="7" spans="1:5" s="4" customFormat="1" ht="20.25">
      <c r="A7" s="113" t="s">
        <v>3180</v>
      </c>
      <c r="B7" s="14" t="s">
        <v>0</v>
      </c>
      <c r="C7" s="15" t="s">
        <v>1</v>
      </c>
    </row>
    <row r="8" spans="1:5" s="4" customFormat="1" ht="20.25">
      <c r="A8" s="64" t="s">
        <v>2921</v>
      </c>
      <c r="B8" s="66">
        <v>116616.87544174341</v>
      </c>
      <c r="C8" s="115" t="s">
        <v>3180</v>
      </c>
    </row>
    <row r="9" spans="1:5">
      <c r="A9" s="63" t="s">
        <v>25</v>
      </c>
      <c r="B9" s="66">
        <v>30286.026998459427</v>
      </c>
      <c r="C9" s="115" t="s">
        <v>3180</v>
      </c>
    </row>
    <row r="10" spans="1:5">
      <c r="A10" s="69" t="s">
        <v>2938</v>
      </c>
      <c r="B10" s="72">
        <v>61.367459056559476</v>
      </c>
      <c r="C10" s="77">
        <v>45640</v>
      </c>
      <c r="D10" s="3"/>
      <c r="E10" s="3"/>
    </row>
    <row r="11" spans="1:5">
      <c r="A11" s="69" t="s">
        <v>2939</v>
      </c>
      <c r="B11" s="72">
        <v>568.51831174411302</v>
      </c>
      <c r="C11" s="77">
        <v>46772</v>
      </c>
      <c r="D11" s="3"/>
      <c r="E11" s="3"/>
    </row>
    <row r="12" spans="1:5">
      <c r="A12" s="69" t="s">
        <v>3069</v>
      </c>
      <c r="B12" s="72">
        <v>1631.4359120063223</v>
      </c>
      <c r="C12" s="77">
        <v>46338</v>
      </c>
    </row>
    <row r="13" spans="1:5">
      <c r="A13" s="69" t="s">
        <v>1864</v>
      </c>
      <c r="B13" s="72">
        <v>349.81470823340265</v>
      </c>
      <c r="C13" s="77">
        <v>48274</v>
      </c>
      <c r="D13" s="3"/>
      <c r="E13" s="3"/>
    </row>
    <row r="14" spans="1:5">
      <c r="A14" s="69" t="s">
        <v>1865</v>
      </c>
      <c r="B14" s="72">
        <v>184.16051167269023</v>
      </c>
      <c r="C14" s="77">
        <v>48274</v>
      </c>
      <c r="D14" s="3"/>
      <c r="E14" s="3"/>
    </row>
    <row r="15" spans="1:5">
      <c r="A15" s="69" t="s">
        <v>2940</v>
      </c>
      <c r="B15" s="72">
        <v>82.19260051024969</v>
      </c>
      <c r="C15" s="77">
        <v>46054</v>
      </c>
    </row>
    <row r="16" spans="1:5">
      <c r="A16" s="69" t="s">
        <v>1877</v>
      </c>
      <c r="B16" s="72">
        <v>383.70134555999999</v>
      </c>
      <c r="C16" s="77">
        <v>47969</v>
      </c>
    </row>
    <row r="17" spans="1:3">
      <c r="A17" s="69" t="s">
        <v>2941</v>
      </c>
      <c r="B17" s="72">
        <v>76.996330354414738</v>
      </c>
      <c r="C17" s="77">
        <v>47209</v>
      </c>
    </row>
    <row r="18" spans="1:3">
      <c r="A18" s="69" t="s">
        <v>1879</v>
      </c>
      <c r="B18" s="72">
        <v>931.1329628227968</v>
      </c>
      <c r="C18" s="77">
        <v>48297</v>
      </c>
    </row>
    <row r="19" spans="1:3">
      <c r="A19" s="69" t="s">
        <v>1866</v>
      </c>
      <c r="B19" s="72">
        <v>2.9616631199999999</v>
      </c>
      <c r="C19" s="77">
        <v>47907</v>
      </c>
    </row>
    <row r="20" spans="1:3">
      <c r="A20" s="69" t="s">
        <v>2942</v>
      </c>
      <c r="B20" s="72">
        <v>59.914412999999996</v>
      </c>
      <c r="C20" s="77">
        <v>47848</v>
      </c>
    </row>
    <row r="21" spans="1:3">
      <c r="A21" s="69" t="s">
        <v>2943</v>
      </c>
      <c r="B21" s="72">
        <v>5.3080782300000005</v>
      </c>
      <c r="C21" s="77">
        <v>47848</v>
      </c>
    </row>
    <row r="22" spans="1:3">
      <c r="A22" s="69" t="s">
        <v>3070</v>
      </c>
      <c r="B22" s="72">
        <v>1054.3030736597318</v>
      </c>
      <c r="C22" s="77">
        <v>46022</v>
      </c>
    </row>
    <row r="23" spans="1:3">
      <c r="A23" s="69" t="s">
        <v>2944</v>
      </c>
      <c r="B23" s="72">
        <v>295.82288040771357</v>
      </c>
      <c r="C23" s="77">
        <v>47209</v>
      </c>
    </row>
    <row r="24" spans="1:3">
      <c r="A24" s="69" t="s">
        <v>2945</v>
      </c>
      <c r="B24" s="72">
        <v>808.06358997725965</v>
      </c>
      <c r="C24" s="77">
        <v>47308</v>
      </c>
    </row>
    <row r="25" spans="1:3">
      <c r="A25" s="69" t="s">
        <v>2946</v>
      </c>
      <c r="B25" s="72">
        <v>760.08516222094897</v>
      </c>
      <c r="C25" s="77">
        <v>50770</v>
      </c>
    </row>
    <row r="26" spans="1:3">
      <c r="A26" s="69" t="s">
        <v>2947</v>
      </c>
      <c r="B26" s="72">
        <v>489.13015999999999</v>
      </c>
      <c r="C26" s="77">
        <v>48700</v>
      </c>
    </row>
    <row r="27" spans="1:3">
      <c r="A27" s="69" t="s">
        <v>2948</v>
      </c>
      <c r="B27" s="72">
        <v>285.62585102999998</v>
      </c>
      <c r="C27" s="77">
        <v>46132</v>
      </c>
    </row>
    <row r="28" spans="1:3">
      <c r="A28" s="69" t="s">
        <v>2949</v>
      </c>
      <c r="B28" s="72">
        <v>513.9762667</v>
      </c>
      <c r="C28" s="77">
        <v>46539</v>
      </c>
    </row>
    <row r="29" spans="1:3">
      <c r="A29" s="69" t="s">
        <v>1884</v>
      </c>
      <c r="B29" s="72">
        <v>93.468882285755924</v>
      </c>
      <c r="C29" s="77">
        <v>46752</v>
      </c>
    </row>
    <row r="30" spans="1:3">
      <c r="A30" s="69" t="s">
        <v>1885</v>
      </c>
      <c r="B30" s="72">
        <v>798.52859200814396</v>
      </c>
      <c r="C30" s="77">
        <v>48233</v>
      </c>
    </row>
    <row r="31" spans="1:3">
      <c r="A31" s="69" t="s">
        <v>1886</v>
      </c>
      <c r="B31" s="72">
        <v>53.048416684800671</v>
      </c>
      <c r="C31" s="77">
        <v>45322</v>
      </c>
    </row>
    <row r="32" spans="1:3">
      <c r="A32" s="69" t="s">
        <v>2950</v>
      </c>
      <c r="B32" s="72">
        <v>5.2978341250153482</v>
      </c>
      <c r="C32" s="77">
        <v>48944</v>
      </c>
    </row>
    <row r="33" spans="1:3">
      <c r="A33" s="69" t="s">
        <v>2951</v>
      </c>
      <c r="B33" s="72">
        <v>267.61681698603388</v>
      </c>
      <c r="C33" s="77">
        <v>48212</v>
      </c>
    </row>
    <row r="34" spans="1:3">
      <c r="A34" s="69" t="s">
        <v>2952</v>
      </c>
      <c r="B34" s="72">
        <v>3.7169858699999994</v>
      </c>
      <c r="C34" s="77">
        <v>48297</v>
      </c>
    </row>
    <row r="35" spans="1:3">
      <c r="A35" s="69" t="s">
        <v>2953</v>
      </c>
      <c r="B35" s="72">
        <v>5.3310734099999992</v>
      </c>
      <c r="C35" s="77">
        <v>47566</v>
      </c>
    </row>
    <row r="36" spans="1:3">
      <c r="A36" s="69" t="s">
        <v>2954</v>
      </c>
      <c r="B36" s="72">
        <v>198.26921157509753</v>
      </c>
      <c r="C36" s="77">
        <v>48212</v>
      </c>
    </row>
    <row r="37" spans="1:3">
      <c r="A37" s="69" t="s">
        <v>2955</v>
      </c>
      <c r="B37" s="72">
        <v>437.29550794799997</v>
      </c>
      <c r="C37" s="77">
        <v>46631</v>
      </c>
    </row>
    <row r="38" spans="1:3">
      <c r="A38" s="69" t="s">
        <v>2956</v>
      </c>
      <c r="B38" s="72">
        <v>0.31900685057455641</v>
      </c>
      <c r="C38" s="77">
        <v>46234</v>
      </c>
    </row>
    <row r="39" spans="1:3">
      <c r="A39" s="69" t="s">
        <v>2957</v>
      </c>
      <c r="B39" s="72">
        <v>175.57273304999998</v>
      </c>
      <c r="C39" s="77">
        <v>48214</v>
      </c>
    </row>
    <row r="40" spans="1:3">
      <c r="A40" s="69" t="s">
        <v>2958</v>
      </c>
      <c r="B40" s="72">
        <v>238.40270999999998</v>
      </c>
      <c r="C40" s="77">
        <v>48214</v>
      </c>
    </row>
    <row r="41" spans="1:3">
      <c r="A41" s="69" t="s">
        <v>2959</v>
      </c>
      <c r="B41" s="72">
        <v>897.95812000000001</v>
      </c>
      <c r="C41" s="77">
        <v>46661</v>
      </c>
    </row>
    <row r="42" spans="1:3">
      <c r="A42" s="69" t="s">
        <v>1889</v>
      </c>
      <c r="B42" s="72">
        <v>688.74960999999996</v>
      </c>
      <c r="C42" s="77">
        <v>46661</v>
      </c>
    </row>
    <row r="43" spans="1:3">
      <c r="A43" s="69" t="s">
        <v>3071</v>
      </c>
      <c r="B43" s="72">
        <v>153.41555237804079</v>
      </c>
      <c r="C43" s="77">
        <v>45383</v>
      </c>
    </row>
    <row r="44" spans="1:3">
      <c r="A44" s="69" t="s">
        <v>3072</v>
      </c>
      <c r="B44" s="72">
        <v>3938.1316111189562</v>
      </c>
      <c r="C44" s="77">
        <v>46871</v>
      </c>
    </row>
    <row r="45" spans="1:3">
      <c r="A45" s="69" t="s">
        <v>3073</v>
      </c>
      <c r="B45" s="72">
        <v>139.25364701502343</v>
      </c>
      <c r="C45" s="77">
        <v>48482</v>
      </c>
    </row>
    <row r="46" spans="1:3">
      <c r="A46" s="69" t="s">
        <v>3074</v>
      </c>
      <c r="B46" s="72">
        <v>2470.7518562827686</v>
      </c>
      <c r="C46" s="77">
        <v>47525</v>
      </c>
    </row>
    <row r="47" spans="1:3">
      <c r="A47" s="69" t="s">
        <v>3075</v>
      </c>
      <c r="B47" s="72">
        <v>1209.4360906364625</v>
      </c>
      <c r="C47" s="77">
        <v>45473</v>
      </c>
    </row>
    <row r="48" spans="1:3">
      <c r="A48" s="69" t="s">
        <v>3076</v>
      </c>
      <c r="B48" s="72">
        <v>1087.9058495590668</v>
      </c>
      <c r="C48" s="77">
        <v>46022</v>
      </c>
    </row>
    <row r="49" spans="1:3">
      <c r="A49" s="69" t="s">
        <v>3077</v>
      </c>
      <c r="B49" s="72">
        <v>10.672529800305599</v>
      </c>
      <c r="C49" s="77">
        <v>48844</v>
      </c>
    </row>
    <row r="50" spans="1:3">
      <c r="A50" s="69" t="s">
        <v>3078</v>
      </c>
      <c r="B50" s="72">
        <v>10.336247766796799</v>
      </c>
      <c r="C50" s="77">
        <v>48844</v>
      </c>
    </row>
    <row r="51" spans="1:3">
      <c r="A51" s="69" t="s">
        <v>3079</v>
      </c>
      <c r="B51" s="72">
        <v>12.9180973266966</v>
      </c>
      <c r="C51" s="77">
        <v>48844</v>
      </c>
    </row>
    <row r="52" spans="1:3">
      <c r="A52" s="69" t="s">
        <v>3080</v>
      </c>
      <c r="B52" s="72">
        <v>8.8473148158006012</v>
      </c>
      <c r="C52" s="77">
        <v>48844</v>
      </c>
    </row>
    <row r="53" spans="1:3">
      <c r="A53" s="69" t="s">
        <v>3081</v>
      </c>
      <c r="B53" s="72">
        <v>9.0951015773333985</v>
      </c>
      <c r="C53" s="77">
        <v>48844</v>
      </c>
    </row>
    <row r="54" spans="1:3">
      <c r="A54" s="69" t="s">
        <v>3082</v>
      </c>
      <c r="B54" s="72">
        <v>98.928660316681757</v>
      </c>
      <c r="C54" s="77">
        <v>45340</v>
      </c>
    </row>
    <row r="55" spans="1:3">
      <c r="A55" s="69" t="s">
        <v>3083</v>
      </c>
      <c r="B55" s="72">
        <v>675.87629334141297</v>
      </c>
      <c r="C55" s="77">
        <v>45838</v>
      </c>
    </row>
    <row r="56" spans="1:3">
      <c r="A56" s="69" t="s">
        <v>3084</v>
      </c>
      <c r="B56" s="72">
        <v>3191.5314745873352</v>
      </c>
      <c r="C56" s="77">
        <v>47191</v>
      </c>
    </row>
    <row r="57" spans="1:3">
      <c r="A57" s="69" t="s">
        <v>3085</v>
      </c>
      <c r="B57" s="72">
        <v>1326.2721237437431</v>
      </c>
      <c r="C57" s="77">
        <v>45935</v>
      </c>
    </row>
    <row r="58" spans="1:3">
      <c r="A58" s="69" t="s">
        <v>3086</v>
      </c>
      <c r="B58" s="72">
        <v>2793.7164863839407</v>
      </c>
      <c r="C58" s="77">
        <v>47391</v>
      </c>
    </row>
    <row r="59" spans="1:3">
      <c r="A59" s="69" t="s">
        <v>3087</v>
      </c>
      <c r="B59" s="72">
        <v>211.40445570944411</v>
      </c>
      <c r="C59" s="77">
        <v>52047</v>
      </c>
    </row>
    <row r="60" spans="1:3">
      <c r="A60" s="69" t="s">
        <v>3088</v>
      </c>
      <c r="B60" s="72">
        <v>529.44682499999999</v>
      </c>
      <c r="C60" s="77">
        <v>45363</v>
      </c>
    </row>
    <row r="61" spans="1:3">
      <c r="A61" s="63" t="s">
        <v>41</v>
      </c>
      <c r="B61" s="66">
        <v>86330.848443283976</v>
      </c>
      <c r="C61" s="115" t="s">
        <v>3180</v>
      </c>
    </row>
    <row r="62" spans="1:3">
      <c r="A62" s="69" t="s">
        <v>2960</v>
      </c>
      <c r="B62" s="72">
        <v>1016.1222154542083</v>
      </c>
      <c r="C62" s="77">
        <v>47201</v>
      </c>
    </row>
    <row r="63" spans="1:3">
      <c r="A63" s="69" t="s">
        <v>2961</v>
      </c>
      <c r="B63" s="72">
        <v>89.388982060439986</v>
      </c>
      <c r="C63" s="77">
        <v>47270</v>
      </c>
    </row>
    <row r="64" spans="1:3">
      <c r="A64" s="69" t="s">
        <v>2962</v>
      </c>
      <c r="B64" s="72">
        <v>758.80617479999989</v>
      </c>
      <c r="C64" s="77">
        <v>48366</v>
      </c>
    </row>
    <row r="65" spans="1:3">
      <c r="A65" s="69" t="s">
        <v>1927</v>
      </c>
      <c r="B65" s="72">
        <v>100.45411379501967</v>
      </c>
      <c r="C65" s="77">
        <v>47467</v>
      </c>
    </row>
    <row r="66" spans="1:3">
      <c r="A66" s="69" t="s">
        <v>1930</v>
      </c>
      <c r="B66" s="72">
        <v>342.96246420042047</v>
      </c>
      <c r="C66" s="77">
        <v>47848</v>
      </c>
    </row>
    <row r="67" spans="1:3">
      <c r="A67" s="69" t="s">
        <v>2963</v>
      </c>
      <c r="B67" s="72">
        <v>821.48096733299997</v>
      </c>
      <c r="C67" s="77">
        <v>46601</v>
      </c>
    </row>
    <row r="68" spans="1:3">
      <c r="A68" s="69" t="s">
        <v>1932</v>
      </c>
      <c r="B68" s="72">
        <v>356.7398916276</v>
      </c>
      <c r="C68" s="77">
        <v>46371</v>
      </c>
    </row>
    <row r="69" spans="1:3">
      <c r="A69" s="69" t="s">
        <v>2964</v>
      </c>
      <c r="B69" s="72">
        <v>484.27910376299991</v>
      </c>
      <c r="C69" s="77">
        <v>47209</v>
      </c>
    </row>
    <row r="70" spans="1:3">
      <c r="A70" s="69" t="s">
        <v>1935</v>
      </c>
      <c r="B70" s="72">
        <v>54.869078276999993</v>
      </c>
      <c r="C70" s="77">
        <v>47209</v>
      </c>
    </row>
    <row r="71" spans="1:3">
      <c r="A71" s="69" t="s">
        <v>2965</v>
      </c>
      <c r="B71" s="72">
        <v>440.17176361221078</v>
      </c>
      <c r="C71" s="77">
        <v>45778</v>
      </c>
    </row>
    <row r="72" spans="1:3">
      <c r="A72" s="69" t="s">
        <v>2966</v>
      </c>
      <c r="B72" s="72">
        <v>987.94517770413506</v>
      </c>
      <c r="C72" s="77">
        <v>46997</v>
      </c>
    </row>
    <row r="73" spans="1:3">
      <c r="A73" s="69" t="s">
        <v>1938</v>
      </c>
      <c r="B73" s="72">
        <v>1555.1818879566993</v>
      </c>
      <c r="C73" s="77">
        <v>48304</v>
      </c>
    </row>
    <row r="74" spans="1:3">
      <c r="A74" s="69" t="s">
        <v>2967</v>
      </c>
      <c r="B74" s="72">
        <v>1766.3401577561822</v>
      </c>
      <c r="C74" s="77">
        <v>46997</v>
      </c>
    </row>
    <row r="75" spans="1:3">
      <c r="A75" s="69" t="s">
        <v>2968</v>
      </c>
      <c r="B75" s="72">
        <v>789.75349069693823</v>
      </c>
      <c r="C75" s="77">
        <v>45343</v>
      </c>
    </row>
    <row r="76" spans="1:3">
      <c r="A76" s="69" t="s">
        <v>2969</v>
      </c>
      <c r="B76" s="72">
        <v>985.21329485937633</v>
      </c>
      <c r="C76" s="77">
        <v>47082</v>
      </c>
    </row>
    <row r="77" spans="1:3">
      <c r="A77" s="69" t="s">
        <v>1892</v>
      </c>
      <c r="B77" s="72">
        <v>1403.1517395660005</v>
      </c>
      <c r="C77" s="77">
        <v>47398</v>
      </c>
    </row>
    <row r="78" spans="1:3">
      <c r="A78" s="69" t="s">
        <v>1941</v>
      </c>
      <c r="B78" s="72">
        <v>199.77366559187999</v>
      </c>
      <c r="C78" s="77">
        <v>47119</v>
      </c>
    </row>
    <row r="79" spans="1:3">
      <c r="A79" s="69" t="s">
        <v>1942</v>
      </c>
      <c r="B79" s="72">
        <v>685.50010668008906</v>
      </c>
      <c r="C79" s="77">
        <v>48757</v>
      </c>
    </row>
    <row r="80" spans="1:3">
      <c r="A80" s="69" t="s">
        <v>2970</v>
      </c>
      <c r="B80" s="72">
        <v>63.102743075058555</v>
      </c>
      <c r="C80" s="77">
        <v>46326</v>
      </c>
    </row>
    <row r="81" spans="1:3">
      <c r="A81" s="69" t="s">
        <v>2971</v>
      </c>
      <c r="B81" s="72">
        <v>1201.4232481440092</v>
      </c>
      <c r="C81" s="77">
        <v>47301</v>
      </c>
    </row>
    <row r="82" spans="1:3">
      <c r="A82" s="69" t="s">
        <v>2972</v>
      </c>
      <c r="B82" s="72">
        <v>467.79027264837822</v>
      </c>
      <c r="C82" s="77">
        <v>47301</v>
      </c>
    </row>
    <row r="83" spans="1:3">
      <c r="A83" s="69" t="s">
        <v>2973</v>
      </c>
      <c r="B83" s="72">
        <v>6.8639161499999997</v>
      </c>
      <c r="C83" s="77">
        <v>47119</v>
      </c>
    </row>
    <row r="84" spans="1:3">
      <c r="A84" s="69" t="s">
        <v>2974</v>
      </c>
      <c r="B84" s="72">
        <v>3.1070063135530321</v>
      </c>
      <c r="C84" s="77">
        <v>48122</v>
      </c>
    </row>
    <row r="85" spans="1:3">
      <c r="A85" s="69" t="s">
        <v>2975</v>
      </c>
      <c r="B85" s="72">
        <v>862.16027444654776</v>
      </c>
      <c r="C85" s="77">
        <v>48395</v>
      </c>
    </row>
    <row r="86" spans="1:3">
      <c r="A86" s="69" t="s">
        <v>2976</v>
      </c>
      <c r="B86" s="72">
        <v>340.91098537859995</v>
      </c>
      <c r="C86" s="77">
        <v>47119</v>
      </c>
    </row>
    <row r="87" spans="1:3">
      <c r="A87" s="69" t="s">
        <v>2977</v>
      </c>
      <c r="B87" s="72">
        <v>292.73199610614762</v>
      </c>
      <c r="C87" s="77">
        <v>45494</v>
      </c>
    </row>
    <row r="88" spans="1:3">
      <c r="A88" s="69" t="s">
        <v>1946</v>
      </c>
      <c r="B88" s="72">
        <v>1382.1662427299998</v>
      </c>
      <c r="C88" s="77">
        <v>48365</v>
      </c>
    </row>
    <row r="89" spans="1:3">
      <c r="A89" s="69" t="s">
        <v>1947</v>
      </c>
      <c r="B89" s="72">
        <v>464.66685785519996</v>
      </c>
      <c r="C89" s="77">
        <v>47119</v>
      </c>
    </row>
    <row r="90" spans="1:3">
      <c r="A90" s="69" t="s">
        <v>2978</v>
      </c>
      <c r="B90" s="72">
        <v>1.4079865292999998</v>
      </c>
      <c r="C90" s="77">
        <v>47119</v>
      </c>
    </row>
    <row r="91" spans="1:3">
      <c r="A91" s="69" t="s">
        <v>2979</v>
      </c>
      <c r="B91" s="72">
        <v>707.72172453449991</v>
      </c>
      <c r="C91" s="77">
        <v>46742</v>
      </c>
    </row>
    <row r="92" spans="1:3">
      <c r="A92" s="69" t="s">
        <v>2980</v>
      </c>
      <c r="B92" s="72">
        <v>88.023662999999999</v>
      </c>
      <c r="C92" s="77">
        <v>46742</v>
      </c>
    </row>
    <row r="93" spans="1:3">
      <c r="A93" s="69" t="s">
        <v>1895</v>
      </c>
      <c r="B93" s="72">
        <v>279.06737061726915</v>
      </c>
      <c r="C93" s="77">
        <v>48395</v>
      </c>
    </row>
    <row r="94" spans="1:3">
      <c r="A94" s="69" t="s">
        <v>2981</v>
      </c>
      <c r="B94" s="72">
        <v>1230.6819993783977</v>
      </c>
      <c r="C94" s="77">
        <v>48669</v>
      </c>
    </row>
    <row r="95" spans="1:3">
      <c r="A95" s="69" t="s">
        <v>1958</v>
      </c>
      <c r="B95" s="72">
        <v>123.499331959523</v>
      </c>
      <c r="C95" s="77">
        <v>46753</v>
      </c>
    </row>
    <row r="96" spans="1:3">
      <c r="A96" s="69" t="s">
        <v>2982</v>
      </c>
      <c r="B96" s="72">
        <v>206.38917584999999</v>
      </c>
      <c r="C96" s="77">
        <v>47239</v>
      </c>
    </row>
    <row r="97" spans="1:3">
      <c r="A97" s="69" t="s">
        <v>2983</v>
      </c>
      <c r="B97" s="72">
        <v>291.84394682429996</v>
      </c>
      <c r="C97" s="77">
        <v>47463</v>
      </c>
    </row>
    <row r="98" spans="1:3">
      <c r="A98" s="69" t="s">
        <v>2984</v>
      </c>
      <c r="B98" s="72">
        <v>1298.3151466679999</v>
      </c>
      <c r="C98" s="77">
        <v>49427</v>
      </c>
    </row>
    <row r="99" spans="1:3">
      <c r="A99" s="69" t="s">
        <v>2985</v>
      </c>
      <c r="B99" s="72">
        <v>2592.5724606787198</v>
      </c>
      <c r="C99" s="77">
        <v>50041</v>
      </c>
    </row>
    <row r="100" spans="1:3">
      <c r="A100" s="69" t="s">
        <v>2986</v>
      </c>
      <c r="B100" s="72">
        <v>2035.2457457399998</v>
      </c>
      <c r="C100" s="77">
        <v>50770</v>
      </c>
    </row>
    <row r="101" spans="1:3">
      <c r="A101" s="69" t="s">
        <v>2987</v>
      </c>
      <c r="B101" s="72">
        <v>1271.4795893492633</v>
      </c>
      <c r="C101" s="77">
        <v>46933</v>
      </c>
    </row>
    <row r="102" spans="1:3">
      <c r="A102" s="69" t="s">
        <v>2988</v>
      </c>
      <c r="B102" s="72">
        <v>688.77749948670009</v>
      </c>
      <c r="C102" s="77">
        <v>46971</v>
      </c>
    </row>
    <row r="103" spans="1:3">
      <c r="A103" s="69" t="s">
        <v>2989</v>
      </c>
      <c r="B103" s="72">
        <v>1523.0951421030513</v>
      </c>
      <c r="C103" s="77">
        <v>45557</v>
      </c>
    </row>
    <row r="104" spans="1:3">
      <c r="A104" s="69" t="s">
        <v>1967</v>
      </c>
      <c r="B104" s="72">
        <v>1221.0337852265975</v>
      </c>
      <c r="C104" s="77">
        <v>46149</v>
      </c>
    </row>
    <row r="105" spans="1:3">
      <c r="A105" s="69" t="s">
        <v>2990</v>
      </c>
      <c r="B105" s="72">
        <v>504.65176654120143</v>
      </c>
      <c r="C105" s="77">
        <v>46012</v>
      </c>
    </row>
    <row r="106" spans="1:3">
      <c r="A106" s="69" t="s">
        <v>2991</v>
      </c>
      <c r="B106" s="72">
        <v>1952.3966731616131</v>
      </c>
      <c r="C106" s="77">
        <v>48693</v>
      </c>
    </row>
    <row r="107" spans="1:3">
      <c r="A107" s="69" t="s">
        <v>1970</v>
      </c>
      <c r="B107" s="72">
        <v>532.85322160523992</v>
      </c>
      <c r="C107" s="77">
        <v>47849</v>
      </c>
    </row>
    <row r="108" spans="1:3">
      <c r="A108" s="69" t="s">
        <v>1971</v>
      </c>
      <c r="B108" s="72">
        <v>47.312059058601243</v>
      </c>
      <c r="C108" s="77">
        <v>46752</v>
      </c>
    </row>
    <row r="109" spans="1:3">
      <c r="A109" s="69" t="s">
        <v>1972</v>
      </c>
      <c r="B109" s="72">
        <v>546.42504621933813</v>
      </c>
      <c r="C109" s="77">
        <v>49126</v>
      </c>
    </row>
    <row r="110" spans="1:3">
      <c r="A110" s="69" t="s">
        <v>2992</v>
      </c>
      <c r="B110" s="72">
        <v>4.8145491018777067</v>
      </c>
      <c r="C110" s="77">
        <v>49126</v>
      </c>
    </row>
    <row r="111" spans="1:3">
      <c r="A111" s="69" t="s">
        <v>3089</v>
      </c>
      <c r="B111" s="72">
        <v>2.2175803639499999E-2</v>
      </c>
      <c r="C111" s="77">
        <v>45515</v>
      </c>
    </row>
    <row r="112" spans="1:3">
      <c r="A112" s="69" t="s">
        <v>1974</v>
      </c>
      <c r="B112" s="72">
        <v>1270.0722909029762</v>
      </c>
      <c r="C112" s="77">
        <v>47665</v>
      </c>
    </row>
    <row r="113" spans="1:3">
      <c r="A113" s="69" t="s">
        <v>2993</v>
      </c>
      <c r="B113" s="72">
        <v>1999.5798708407358</v>
      </c>
      <c r="C113" s="77">
        <v>47665</v>
      </c>
    </row>
    <row r="114" spans="1:3">
      <c r="A114" s="69" t="s">
        <v>2994</v>
      </c>
      <c r="B114" s="72">
        <v>3.4617857976000002</v>
      </c>
      <c r="C114" s="77">
        <v>46326</v>
      </c>
    </row>
    <row r="115" spans="1:3">
      <c r="A115" s="69" t="s">
        <v>2995</v>
      </c>
      <c r="B115" s="72">
        <v>17.866419561899999</v>
      </c>
      <c r="C115" s="77">
        <v>46326</v>
      </c>
    </row>
    <row r="116" spans="1:3">
      <c r="A116" s="69" t="s">
        <v>2996</v>
      </c>
      <c r="B116" s="72">
        <v>23.159805177599999</v>
      </c>
      <c r="C116" s="77">
        <v>46326</v>
      </c>
    </row>
    <row r="117" spans="1:3">
      <c r="A117" s="69" t="s">
        <v>2997</v>
      </c>
      <c r="B117" s="72">
        <v>34.220454114599995</v>
      </c>
      <c r="C117" s="77">
        <v>46326</v>
      </c>
    </row>
    <row r="118" spans="1:3">
      <c r="A118" s="69" t="s">
        <v>2998</v>
      </c>
      <c r="B118" s="72">
        <v>16.6606952265</v>
      </c>
      <c r="C118" s="77">
        <v>46326</v>
      </c>
    </row>
    <row r="119" spans="1:3">
      <c r="A119" s="69" t="s">
        <v>1987</v>
      </c>
      <c r="B119" s="72">
        <v>119.40816653999998</v>
      </c>
      <c r="C119" s="77">
        <v>47756</v>
      </c>
    </row>
    <row r="120" spans="1:3">
      <c r="A120" s="69" t="s">
        <v>2999</v>
      </c>
      <c r="B120" s="72">
        <v>1347.6025876589456</v>
      </c>
      <c r="C120" s="77">
        <v>48332</v>
      </c>
    </row>
    <row r="121" spans="1:3">
      <c r="A121" s="69" t="s">
        <v>3000</v>
      </c>
      <c r="B121" s="72">
        <v>2511.8075565031077</v>
      </c>
      <c r="C121" s="77">
        <v>47715</v>
      </c>
    </row>
    <row r="122" spans="1:3">
      <c r="A122" s="69" t="s">
        <v>3001</v>
      </c>
      <c r="B122" s="72">
        <v>900.95789901868454</v>
      </c>
      <c r="C122" s="77">
        <v>47715</v>
      </c>
    </row>
    <row r="123" spans="1:3">
      <c r="A123" s="69" t="s">
        <v>3002</v>
      </c>
      <c r="B123" s="72">
        <v>16.654879487999999</v>
      </c>
      <c r="C123" s="77">
        <v>47715</v>
      </c>
    </row>
    <row r="124" spans="1:3">
      <c r="A124" s="69" t="s">
        <v>1991</v>
      </c>
      <c r="B124" s="72">
        <v>60.420833748</v>
      </c>
      <c r="C124" s="77">
        <v>48466</v>
      </c>
    </row>
    <row r="125" spans="1:3">
      <c r="A125" s="69" t="s">
        <v>1992</v>
      </c>
      <c r="B125" s="72">
        <v>70.120174410000004</v>
      </c>
      <c r="C125" s="77">
        <v>48466</v>
      </c>
    </row>
    <row r="126" spans="1:3">
      <c r="A126" s="69" t="s">
        <v>3003</v>
      </c>
      <c r="B126" s="72">
        <v>940.32284077046154</v>
      </c>
      <c r="C126" s="77">
        <v>48446</v>
      </c>
    </row>
    <row r="127" spans="1:3">
      <c r="A127" s="69" t="s">
        <v>3004</v>
      </c>
      <c r="B127" s="72">
        <v>6.6920326199999991</v>
      </c>
      <c r="C127" s="77">
        <v>48446</v>
      </c>
    </row>
    <row r="128" spans="1:3">
      <c r="A128" s="69" t="s">
        <v>1994</v>
      </c>
      <c r="B128" s="72">
        <v>41.230089918360001</v>
      </c>
      <c r="C128" s="77">
        <v>48319</v>
      </c>
    </row>
    <row r="129" spans="1:3">
      <c r="A129" s="69" t="s">
        <v>3005</v>
      </c>
      <c r="B129" s="72">
        <v>802.86101568053175</v>
      </c>
      <c r="C129" s="77">
        <v>49124</v>
      </c>
    </row>
    <row r="130" spans="1:3">
      <c r="A130" s="69" t="s">
        <v>3006</v>
      </c>
      <c r="B130" s="72">
        <v>594.41252714999996</v>
      </c>
      <c r="C130" s="77">
        <v>50770</v>
      </c>
    </row>
    <row r="131" spans="1:3">
      <c r="A131" s="69" t="s">
        <v>3007</v>
      </c>
      <c r="B131" s="72">
        <v>553.46979050999994</v>
      </c>
      <c r="C131" s="77">
        <v>47392</v>
      </c>
    </row>
    <row r="132" spans="1:3">
      <c r="A132" s="69" t="s">
        <v>3090</v>
      </c>
      <c r="B132" s="72">
        <v>9.1920630233460004E-2</v>
      </c>
      <c r="C132" s="77">
        <v>46418</v>
      </c>
    </row>
    <row r="133" spans="1:3">
      <c r="A133" s="69" t="s">
        <v>3008</v>
      </c>
      <c r="B133" s="72">
        <v>5.3306866431431486</v>
      </c>
      <c r="C133" s="77">
        <v>48944</v>
      </c>
    </row>
    <row r="134" spans="1:3">
      <c r="A134" s="69" t="s">
        <v>1897</v>
      </c>
      <c r="B134" s="72">
        <v>815.03183161139691</v>
      </c>
      <c r="C134" s="77">
        <v>48760</v>
      </c>
    </row>
    <row r="135" spans="1:3">
      <c r="A135" s="69" t="s">
        <v>1898</v>
      </c>
      <c r="B135" s="72">
        <v>2.4943241700000001</v>
      </c>
      <c r="C135" s="77">
        <v>47453</v>
      </c>
    </row>
    <row r="136" spans="1:3">
      <c r="A136" s="69" t="s">
        <v>2001</v>
      </c>
      <c r="B136" s="72">
        <v>149.10959699999998</v>
      </c>
      <c r="C136" s="77">
        <v>47262</v>
      </c>
    </row>
    <row r="137" spans="1:3">
      <c r="A137" s="69" t="s">
        <v>3009</v>
      </c>
      <c r="B137" s="72">
        <v>33.820827341639998</v>
      </c>
      <c r="C137" s="77">
        <v>45777</v>
      </c>
    </row>
    <row r="138" spans="1:3">
      <c r="A138" s="69" t="s">
        <v>2002</v>
      </c>
      <c r="B138" s="72">
        <v>653.95272537599999</v>
      </c>
      <c r="C138" s="77">
        <v>45930</v>
      </c>
    </row>
    <row r="139" spans="1:3">
      <c r="A139" s="69" t="s">
        <v>3010</v>
      </c>
      <c r="B139" s="72">
        <v>3190.9227134566941</v>
      </c>
      <c r="C139" s="77">
        <v>47665</v>
      </c>
    </row>
    <row r="140" spans="1:3">
      <c r="A140" s="69" t="s">
        <v>3011</v>
      </c>
      <c r="B140" s="72">
        <v>414.05870681232125</v>
      </c>
      <c r="C140" s="77">
        <v>45485</v>
      </c>
    </row>
    <row r="141" spans="1:3">
      <c r="A141" s="69" t="s">
        <v>3012</v>
      </c>
      <c r="B141" s="72">
        <v>853.80801216894963</v>
      </c>
      <c r="C141" s="77">
        <v>46417</v>
      </c>
    </row>
    <row r="142" spans="1:3">
      <c r="A142" s="69" t="s">
        <v>3013</v>
      </c>
      <c r="B142" s="72">
        <v>829.92545101439998</v>
      </c>
      <c r="C142" s="77">
        <v>47178</v>
      </c>
    </row>
    <row r="143" spans="1:3">
      <c r="A143" s="69" t="s">
        <v>3014</v>
      </c>
      <c r="B143" s="72">
        <v>33.841433339999995</v>
      </c>
      <c r="C143" s="77">
        <v>47447</v>
      </c>
    </row>
    <row r="144" spans="1:3">
      <c r="A144" s="69" t="s">
        <v>3015</v>
      </c>
      <c r="B144" s="72">
        <v>592.64409806549997</v>
      </c>
      <c r="C144" s="77">
        <v>47987</v>
      </c>
    </row>
    <row r="145" spans="1:3">
      <c r="A145" s="69" t="s">
        <v>2013</v>
      </c>
      <c r="B145" s="72">
        <v>879.34292069664866</v>
      </c>
      <c r="C145" s="77">
        <v>48180</v>
      </c>
    </row>
    <row r="146" spans="1:3">
      <c r="A146" s="69" t="s">
        <v>3016</v>
      </c>
      <c r="B146" s="72">
        <v>1832.8174019999999</v>
      </c>
      <c r="C146" s="77">
        <v>47735</v>
      </c>
    </row>
    <row r="147" spans="1:3">
      <c r="A147" s="69" t="s">
        <v>3017</v>
      </c>
      <c r="B147" s="72">
        <v>807.75982699569795</v>
      </c>
      <c r="C147" s="77">
        <v>47848</v>
      </c>
    </row>
    <row r="148" spans="1:3">
      <c r="A148" s="69" t="s">
        <v>3018</v>
      </c>
      <c r="B148" s="72">
        <v>121.05260842191062</v>
      </c>
      <c r="C148" s="77">
        <v>45710</v>
      </c>
    </row>
    <row r="149" spans="1:3">
      <c r="A149" s="69" t="s">
        <v>3019</v>
      </c>
      <c r="B149" s="72">
        <v>1016.7455740542267</v>
      </c>
      <c r="C149" s="77">
        <v>46573</v>
      </c>
    </row>
    <row r="150" spans="1:3">
      <c r="A150" s="69" t="s">
        <v>3020</v>
      </c>
      <c r="B150" s="72">
        <v>1088.5954311554067</v>
      </c>
      <c r="C150" s="77">
        <v>47832</v>
      </c>
    </row>
    <row r="151" spans="1:3">
      <c r="A151" s="69" t="s">
        <v>3021</v>
      </c>
      <c r="B151" s="72">
        <v>51.127848559210058</v>
      </c>
      <c r="C151" s="77">
        <v>46524</v>
      </c>
    </row>
    <row r="152" spans="1:3">
      <c r="A152" s="69" t="s">
        <v>3022</v>
      </c>
      <c r="B152" s="72">
        <v>1089.4869744231789</v>
      </c>
      <c r="C152" s="77">
        <v>48121</v>
      </c>
    </row>
    <row r="153" spans="1:3">
      <c r="A153" s="69" t="s">
        <v>3023</v>
      </c>
      <c r="B153" s="72">
        <v>184.6075387435491</v>
      </c>
      <c r="C153" s="77">
        <v>48121</v>
      </c>
    </row>
    <row r="154" spans="1:3">
      <c r="A154" s="69" t="s">
        <v>3024</v>
      </c>
      <c r="B154" s="72">
        <v>194.89482074927005</v>
      </c>
      <c r="C154" s="77">
        <v>47255</v>
      </c>
    </row>
    <row r="155" spans="1:3">
      <c r="A155" s="69" t="s">
        <v>3025</v>
      </c>
      <c r="B155" s="72">
        <v>107.73084802097625</v>
      </c>
      <c r="C155" s="77">
        <v>48029</v>
      </c>
    </row>
    <row r="156" spans="1:3">
      <c r="A156" s="69" t="s">
        <v>3026</v>
      </c>
      <c r="B156" s="72">
        <v>186.38790299999999</v>
      </c>
      <c r="C156" s="77">
        <v>48294</v>
      </c>
    </row>
    <row r="157" spans="1:3">
      <c r="A157" s="69" t="s">
        <v>2028</v>
      </c>
      <c r="B157" s="72">
        <v>1472.3854518682028</v>
      </c>
      <c r="C157" s="77">
        <v>47937</v>
      </c>
    </row>
    <row r="158" spans="1:3">
      <c r="A158" s="69" t="s">
        <v>3027</v>
      </c>
      <c r="B158" s="72">
        <v>447.32305973091275</v>
      </c>
      <c r="C158" s="77">
        <v>46572</v>
      </c>
    </row>
    <row r="159" spans="1:3">
      <c r="A159" s="69" t="s">
        <v>3091</v>
      </c>
      <c r="B159" s="72">
        <v>4.7817870190439996E-2</v>
      </c>
      <c r="C159" s="77">
        <v>45553</v>
      </c>
    </row>
    <row r="160" spans="1:3">
      <c r="A160" s="69" t="s">
        <v>3028</v>
      </c>
      <c r="B160" s="72">
        <v>633.58358527619998</v>
      </c>
      <c r="C160" s="77">
        <v>46844</v>
      </c>
    </row>
    <row r="161" spans="1:3">
      <c r="A161" s="69" t="s">
        <v>3092</v>
      </c>
      <c r="B161" s="72">
        <v>4.8565132555379996E-2</v>
      </c>
      <c r="C161" s="77">
        <v>45602</v>
      </c>
    </row>
    <row r="162" spans="1:3">
      <c r="A162" s="69" t="s">
        <v>3029</v>
      </c>
      <c r="B162" s="72">
        <v>173.57569857531936</v>
      </c>
      <c r="C162" s="77">
        <v>50770</v>
      </c>
    </row>
    <row r="163" spans="1:3">
      <c r="A163" s="69" t="s">
        <v>3030</v>
      </c>
      <c r="B163" s="72">
        <v>214.98075836769294</v>
      </c>
      <c r="C163" s="77">
        <v>45869</v>
      </c>
    </row>
    <row r="164" spans="1:3">
      <c r="A164" s="69" t="s">
        <v>3031</v>
      </c>
      <c r="B164" s="72">
        <v>260.75221071533105</v>
      </c>
      <c r="C164" s="77">
        <v>46938</v>
      </c>
    </row>
    <row r="165" spans="1:3">
      <c r="A165" s="69" t="s">
        <v>3032</v>
      </c>
      <c r="B165" s="72">
        <v>507.91034182172848</v>
      </c>
      <c r="C165" s="77">
        <v>46201</v>
      </c>
    </row>
    <row r="166" spans="1:3">
      <c r="A166" s="69" t="s">
        <v>3033</v>
      </c>
      <c r="B166" s="72">
        <v>645.31952913733721</v>
      </c>
      <c r="C166" s="77">
        <v>46203</v>
      </c>
    </row>
    <row r="167" spans="1:3">
      <c r="A167" s="69" t="s">
        <v>2038</v>
      </c>
      <c r="B167" s="72">
        <v>1311.901374999296</v>
      </c>
      <c r="C167" s="77">
        <v>47312</v>
      </c>
    </row>
    <row r="168" spans="1:3">
      <c r="A168" s="69" t="s">
        <v>2041</v>
      </c>
      <c r="B168" s="72">
        <v>348.87093812999996</v>
      </c>
      <c r="C168" s="77">
        <v>47301</v>
      </c>
    </row>
    <row r="169" spans="1:3">
      <c r="A169" s="69" t="s">
        <v>3034</v>
      </c>
      <c r="B169" s="72">
        <v>203.92593507000001</v>
      </c>
      <c r="C169" s="77">
        <v>48213</v>
      </c>
    </row>
    <row r="170" spans="1:3">
      <c r="A170" s="69" t="s">
        <v>2046</v>
      </c>
      <c r="B170" s="72">
        <v>991.03894109999999</v>
      </c>
      <c r="C170" s="77">
        <v>47992</v>
      </c>
    </row>
    <row r="171" spans="1:3">
      <c r="A171" s="69" t="s">
        <v>3035</v>
      </c>
      <c r="B171" s="72">
        <v>1316.9645114804077</v>
      </c>
      <c r="C171" s="77">
        <v>48944</v>
      </c>
    </row>
    <row r="172" spans="1:3">
      <c r="A172" s="69" t="s">
        <v>3036</v>
      </c>
      <c r="B172" s="72">
        <v>685.86167403000002</v>
      </c>
      <c r="C172" s="77">
        <v>46601</v>
      </c>
    </row>
    <row r="173" spans="1:3">
      <c r="A173" s="69" t="s">
        <v>3037</v>
      </c>
      <c r="B173" s="72">
        <v>178.0122570963967</v>
      </c>
      <c r="C173" s="77">
        <v>46722</v>
      </c>
    </row>
    <row r="174" spans="1:3">
      <c r="A174" s="69" t="s">
        <v>3038</v>
      </c>
      <c r="B174" s="72">
        <v>255.47873621934906</v>
      </c>
      <c r="C174" s="77">
        <v>46794</v>
      </c>
    </row>
    <row r="175" spans="1:3">
      <c r="A175" s="69" t="s">
        <v>3039</v>
      </c>
      <c r="B175" s="72">
        <v>213.738529392</v>
      </c>
      <c r="C175" s="77">
        <v>47407</v>
      </c>
    </row>
    <row r="176" spans="1:3">
      <c r="A176" s="69" t="s">
        <v>3040</v>
      </c>
      <c r="B176" s="72">
        <v>930.53639235599996</v>
      </c>
      <c r="C176" s="77">
        <v>48234</v>
      </c>
    </row>
    <row r="177" spans="1:3">
      <c r="A177" s="69" t="s">
        <v>2055</v>
      </c>
      <c r="B177" s="72">
        <v>177.43799777153478</v>
      </c>
      <c r="C177" s="77">
        <v>47467</v>
      </c>
    </row>
    <row r="178" spans="1:3">
      <c r="A178" s="69" t="s">
        <v>3041</v>
      </c>
      <c r="B178" s="72">
        <v>3.2580815090829676</v>
      </c>
      <c r="C178" s="77">
        <v>46082</v>
      </c>
    </row>
    <row r="179" spans="1:3">
      <c r="A179" s="69" t="s">
        <v>3042</v>
      </c>
      <c r="B179" s="72">
        <v>442.51716235466989</v>
      </c>
      <c r="C179" s="77">
        <v>47236</v>
      </c>
    </row>
    <row r="180" spans="1:3">
      <c r="A180" s="69" t="s">
        <v>3043</v>
      </c>
      <c r="B180" s="72">
        <v>1119.7398126798851</v>
      </c>
      <c r="C180" s="77">
        <v>46465</v>
      </c>
    </row>
    <row r="181" spans="1:3">
      <c r="A181" s="69" t="s">
        <v>3044</v>
      </c>
      <c r="B181" s="72">
        <v>166.82702049</v>
      </c>
      <c r="C181" s="77">
        <v>48723</v>
      </c>
    </row>
    <row r="182" spans="1:3">
      <c r="A182" s="69" t="s">
        <v>3045</v>
      </c>
      <c r="B182" s="72">
        <v>308.65766373000002</v>
      </c>
      <c r="C182" s="77">
        <v>47031</v>
      </c>
    </row>
    <row r="183" spans="1:3">
      <c r="A183" s="69" t="s">
        <v>3046</v>
      </c>
      <c r="B183" s="72">
        <v>235.41050753999997</v>
      </c>
      <c r="C183" s="77">
        <v>48268</v>
      </c>
    </row>
    <row r="184" spans="1:3">
      <c r="A184" s="69" t="s">
        <v>3047</v>
      </c>
      <c r="B184" s="72">
        <v>545.70579803999988</v>
      </c>
      <c r="C184" s="77">
        <v>46054</v>
      </c>
    </row>
    <row r="185" spans="1:3">
      <c r="A185" s="69" t="s">
        <v>2075</v>
      </c>
      <c r="B185" s="72">
        <v>281.22263676</v>
      </c>
      <c r="C185" s="77">
        <v>47107</v>
      </c>
    </row>
    <row r="186" spans="1:3">
      <c r="A186" s="69" t="s">
        <v>3048</v>
      </c>
      <c r="B186" s="72">
        <v>186.42313640339998</v>
      </c>
      <c r="C186" s="77">
        <v>48213</v>
      </c>
    </row>
    <row r="187" spans="1:3">
      <c r="A187" s="69" t="s">
        <v>3049</v>
      </c>
      <c r="B187" s="72">
        <v>74.424291111101297</v>
      </c>
      <c r="C187" s="77">
        <v>45869</v>
      </c>
    </row>
    <row r="188" spans="1:3">
      <c r="A188" s="69" t="s">
        <v>2078</v>
      </c>
      <c r="B188" s="72">
        <v>239.80108228588887</v>
      </c>
      <c r="C188" s="77">
        <v>47848</v>
      </c>
    </row>
    <row r="189" spans="1:3">
      <c r="A189" s="69" t="s">
        <v>3050</v>
      </c>
      <c r="B189" s="72">
        <v>350.6801169222</v>
      </c>
      <c r="C189" s="77">
        <v>46637</v>
      </c>
    </row>
    <row r="190" spans="1:3">
      <c r="A190" s="69" t="s">
        <v>2080</v>
      </c>
      <c r="B190" s="72">
        <v>582.28285744799996</v>
      </c>
      <c r="C190" s="77">
        <v>47574</v>
      </c>
    </row>
    <row r="191" spans="1:3">
      <c r="A191" s="69" t="s">
        <v>3051</v>
      </c>
      <c r="B191" s="72">
        <v>487.8990985751999</v>
      </c>
      <c r="C191" s="77">
        <v>48942</v>
      </c>
    </row>
    <row r="192" spans="1:3">
      <c r="A192" s="69" t="s">
        <v>2084</v>
      </c>
      <c r="B192" s="72">
        <v>1240.1451457199998</v>
      </c>
      <c r="C192" s="77">
        <v>49405</v>
      </c>
    </row>
    <row r="193" spans="1:3">
      <c r="A193" s="69" t="s">
        <v>3052</v>
      </c>
      <c r="B193" s="72">
        <v>635.73978490663262</v>
      </c>
      <c r="C193" s="77">
        <v>46933</v>
      </c>
    </row>
    <row r="194" spans="1:3">
      <c r="A194" s="69" t="s">
        <v>3053</v>
      </c>
      <c r="B194" s="72">
        <v>109.23443081459999</v>
      </c>
      <c r="C194" s="77">
        <v>48069</v>
      </c>
    </row>
    <row r="195" spans="1:3">
      <c r="A195" s="69" t="s">
        <v>3054</v>
      </c>
      <c r="B195" s="72">
        <v>1913.6363017532456</v>
      </c>
      <c r="C195" s="77">
        <v>46643</v>
      </c>
    </row>
    <row r="196" spans="1:3">
      <c r="A196" s="69" t="s">
        <v>3055</v>
      </c>
      <c r="B196" s="72">
        <v>440.46287999999993</v>
      </c>
      <c r="C196" s="77">
        <v>48004</v>
      </c>
    </row>
    <row r="197" spans="1:3">
      <c r="A197" s="69" t="s">
        <v>3056</v>
      </c>
      <c r="B197" s="72">
        <v>21.824927361899999</v>
      </c>
      <c r="C197" s="77">
        <v>47262</v>
      </c>
    </row>
    <row r="198" spans="1:3">
      <c r="A198" s="69" t="s">
        <v>3057</v>
      </c>
      <c r="B198" s="72">
        <v>397.41735383999998</v>
      </c>
      <c r="C198" s="77">
        <v>46112</v>
      </c>
    </row>
    <row r="199" spans="1:3">
      <c r="A199" s="69" t="s">
        <v>2089</v>
      </c>
      <c r="B199" s="72">
        <v>1970.0772777152999</v>
      </c>
      <c r="C199" s="77">
        <v>46722</v>
      </c>
    </row>
    <row r="200" spans="1:3">
      <c r="A200" s="69" t="s">
        <v>3058</v>
      </c>
      <c r="B200" s="72">
        <v>1906.8174198625795</v>
      </c>
      <c r="C200" s="77">
        <v>47409</v>
      </c>
    </row>
    <row r="201" spans="1:3">
      <c r="A201" s="69" t="s">
        <v>2090</v>
      </c>
      <c r="B201" s="72">
        <v>158.99295438000001</v>
      </c>
      <c r="C201" s="77">
        <v>46722</v>
      </c>
    </row>
    <row r="202" spans="1:3">
      <c r="A202" s="69" t="s">
        <v>1907</v>
      </c>
      <c r="B202" s="72">
        <v>4.7047042926000007</v>
      </c>
      <c r="C202" s="77">
        <v>48030</v>
      </c>
    </row>
    <row r="203" spans="1:3" hidden="1">
      <c r="A203"/>
      <c r="B203"/>
      <c r="C203"/>
    </row>
    <row r="204" spans="1:3" hidden="1">
      <c r="A204"/>
      <c r="B204"/>
      <c r="C204"/>
    </row>
    <row r="205" spans="1:3" hidden="1">
      <c r="A205"/>
      <c r="B205"/>
      <c r="C205"/>
    </row>
    <row r="206" spans="1:3" hidden="1">
      <c r="A206"/>
      <c r="B206"/>
      <c r="C20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146</v>
      </c>
      <c r="B1" s="36" t="s" vm="1">
        <v>217</v>
      </c>
    </row>
    <row r="2" spans="1:15">
      <c r="A2" s="36" t="s">
        <v>145</v>
      </c>
      <c r="B2" s="36" t="s">
        <v>218</v>
      </c>
    </row>
    <row r="3" spans="1:15">
      <c r="A3" s="36" t="s">
        <v>147</v>
      </c>
      <c r="B3" s="36" t="s">
        <v>219</v>
      </c>
    </row>
    <row r="4" spans="1:15">
      <c r="A4" s="36" t="s">
        <v>148</v>
      </c>
      <c r="B4" s="36">
        <v>414</v>
      </c>
    </row>
    <row r="5" spans="1:15" s="3" customFormat="1">
      <c r="A5" s="37" t="s">
        <v>117</v>
      </c>
      <c r="B5" s="38" t="s">
        <v>46</v>
      </c>
      <c r="C5" s="38" t="s">
        <v>67</v>
      </c>
      <c r="D5" s="38" t="s">
        <v>14</v>
      </c>
      <c r="E5" s="38" t="s">
        <v>68</v>
      </c>
      <c r="F5" s="38" t="s">
        <v>105</v>
      </c>
      <c r="G5" s="38" t="s">
        <v>17</v>
      </c>
      <c r="H5" s="38" t="s">
        <v>104</v>
      </c>
      <c r="I5" s="38" t="s">
        <v>16</v>
      </c>
      <c r="J5" s="38" t="s">
        <v>172</v>
      </c>
      <c r="K5" s="38" t="s">
        <v>199</v>
      </c>
      <c r="L5" s="38" t="s">
        <v>173</v>
      </c>
      <c r="M5" s="38" t="s">
        <v>61</v>
      </c>
      <c r="N5" s="38" t="s">
        <v>149</v>
      </c>
      <c r="O5" s="40" t="s">
        <v>151</v>
      </c>
    </row>
    <row r="6" spans="1:15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12" t="s">
        <v>3180</v>
      </c>
      <c r="F6" s="26" t="s">
        <v>21</v>
      </c>
      <c r="G6" s="26" t="s">
        <v>20</v>
      </c>
      <c r="H6" s="112" t="s">
        <v>3180</v>
      </c>
      <c r="I6" s="26" t="s">
        <v>19</v>
      </c>
      <c r="J6" s="26" t="s">
        <v>19</v>
      </c>
      <c r="K6" s="26" t="s">
        <v>201</v>
      </c>
      <c r="L6" s="26" t="s">
        <v>197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2922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116" t="s">
        <v>3180</v>
      </c>
      <c r="I8" s="116" t="s">
        <v>3180</v>
      </c>
      <c r="J8" s="116" t="s">
        <v>3180</v>
      </c>
      <c r="K8" s="116" t="s">
        <v>3180</v>
      </c>
      <c r="L8" s="87">
        <v>0</v>
      </c>
      <c r="M8" s="116" t="s">
        <v>3180</v>
      </c>
      <c r="N8" s="88">
        <v>0</v>
      </c>
      <c r="O8" s="88">
        <v>0</v>
      </c>
    </row>
    <row r="9" spans="1:15">
      <c r="A9" s="83" t="s">
        <v>209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116" t="s">
        <v>3180</v>
      </c>
      <c r="N9" s="116" t="s">
        <v>3180</v>
      </c>
      <c r="O9" s="116" t="s">
        <v>3180</v>
      </c>
    </row>
    <row r="10" spans="1:15">
      <c r="A10" s="83" t="s">
        <v>113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</row>
    <row r="11" spans="1:15">
      <c r="A11" s="83" t="s">
        <v>200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146</v>
      </c>
      <c r="B1" s="36" t="s" vm="1">
        <v>217</v>
      </c>
    </row>
    <row r="2" spans="1:15">
      <c r="A2" s="36" t="s">
        <v>145</v>
      </c>
      <c r="B2" s="36" t="s">
        <v>218</v>
      </c>
    </row>
    <row r="3" spans="1:15">
      <c r="A3" s="36" t="s">
        <v>147</v>
      </c>
      <c r="B3" s="36" t="s">
        <v>219</v>
      </c>
    </row>
    <row r="4" spans="1:15">
      <c r="A4" s="36" t="s">
        <v>148</v>
      </c>
      <c r="B4" s="36">
        <v>414</v>
      </c>
    </row>
    <row r="5" spans="1:15" s="3" customFormat="1">
      <c r="A5" s="37" t="s">
        <v>117</v>
      </c>
      <c r="B5" s="38" t="s">
        <v>46</v>
      </c>
      <c r="C5" s="38" t="s">
        <v>67</v>
      </c>
      <c r="D5" s="38" t="s">
        <v>14</v>
      </c>
      <c r="E5" s="38" t="s">
        <v>68</v>
      </c>
      <c r="F5" s="38" t="s">
        <v>105</v>
      </c>
      <c r="G5" s="38" t="s">
        <v>17</v>
      </c>
      <c r="H5" s="38" t="s">
        <v>104</v>
      </c>
      <c r="I5" s="38" t="s">
        <v>16</v>
      </c>
      <c r="J5" s="38" t="s">
        <v>172</v>
      </c>
      <c r="K5" s="38" t="s">
        <v>194</v>
      </c>
      <c r="L5" s="38" t="s">
        <v>173</v>
      </c>
      <c r="M5" s="38" t="s">
        <v>61</v>
      </c>
      <c r="N5" s="38" t="s">
        <v>149</v>
      </c>
      <c r="O5" s="40" t="s">
        <v>151</v>
      </c>
    </row>
    <row r="6" spans="1:15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12" t="s">
        <v>3180</v>
      </c>
      <c r="F6" s="26" t="s">
        <v>21</v>
      </c>
      <c r="G6" s="26" t="s">
        <v>20</v>
      </c>
      <c r="H6" s="112" t="s">
        <v>3180</v>
      </c>
      <c r="I6" s="26" t="s">
        <v>19</v>
      </c>
      <c r="J6" s="26" t="s">
        <v>19</v>
      </c>
      <c r="K6" s="26" t="s">
        <v>201</v>
      </c>
      <c r="L6" s="26" t="s">
        <v>197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2923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116" t="s">
        <v>3180</v>
      </c>
      <c r="I8" s="116" t="s">
        <v>3180</v>
      </c>
      <c r="J8" s="116" t="s">
        <v>3180</v>
      </c>
      <c r="K8" s="116" t="s">
        <v>3180</v>
      </c>
      <c r="L8" s="87">
        <v>0</v>
      </c>
      <c r="M8" s="116" t="s">
        <v>3180</v>
      </c>
      <c r="N8" s="88">
        <v>0</v>
      </c>
      <c r="O8" s="88">
        <v>0</v>
      </c>
    </row>
    <row r="9" spans="1:15">
      <c r="A9" s="83" t="s">
        <v>209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116" t="s">
        <v>3180</v>
      </c>
      <c r="N9" s="116" t="s">
        <v>3180</v>
      </c>
      <c r="O9" s="116" t="s">
        <v>3180</v>
      </c>
    </row>
    <row r="10" spans="1:15">
      <c r="A10" s="83" t="s">
        <v>113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</row>
    <row r="11" spans="1:15">
      <c r="A11" s="83" t="s">
        <v>200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31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146</v>
      </c>
      <c r="B1" s="36" t="s" vm="1">
        <v>217</v>
      </c>
    </row>
    <row r="2" spans="1:15">
      <c r="A2" s="36" t="s">
        <v>145</v>
      </c>
      <c r="B2" s="36" t="s">
        <v>218</v>
      </c>
    </row>
    <row r="3" spans="1:15">
      <c r="A3" s="36" t="s">
        <v>147</v>
      </c>
      <c r="B3" s="36" t="s">
        <v>219</v>
      </c>
    </row>
    <row r="4" spans="1:15">
      <c r="A4" s="36" t="s">
        <v>148</v>
      </c>
      <c r="B4" s="36">
        <v>414</v>
      </c>
    </row>
    <row r="5" spans="1:15" s="3" customFormat="1">
      <c r="A5" s="37" t="s">
        <v>117</v>
      </c>
      <c r="B5" s="38" t="s">
        <v>46</v>
      </c>
      <c r="C5" s="38" t="s">
        <v>67</v>
      </c>
      <c r="D5" s="38" t="s">
        <v>14</v>
      </c>
      <c r="E5" s="38" t="s">
        <v>68</v>
      </c>
      <c r="F5" s="38" t="s">
        <v>105</v>
      </c>
      <c r="G5" s="38" t="s">
        <v>17</v>
      </c>
      <c r="H5" s="38" t="s">
        <v>104</v>
      </c>
      <c r="I5" s="38" t="s">
        <v>16</v>
      </c>
      <c r="J5" s="38" t="s">
        <v>172</v>
      </c>
      <c r="K5" s="38" t="s">
        <v>194</v>
      </c>
      <c r="L5" s="38" t="s">
        <v>173</v>
      </c>
      <c r="M5" s="38" t="s">
        <v>61</v>
      </c>
      <c r="N5" s="38" t="s">
        <v>149</v>
      </c>
      <c r="O5" s="40" t="s">
        <v>151</v>
      </c>
    </row>
    <row r="6" spans="1:15" s="3" customFormat="1">
      <c r="A6" s="111" t="s">
        <v>3180</v>
      </c>
      <c r="B6" s="112" t="s">
        <v>3180</v>
      </c>
      <c r="C6" s="112" t="s">
        <v>3180</v>
      </c>
      <c r="D6" s="112" t="s">
        <v>3180</v>
      </c>
      <c r="E6" s="112" t="s">
        <v>3180</v>
      </c>
      <c r="F6" s="26" t="s">
        <v>21</v>
      </c>
      <c r="G6" s="26" t="s">
        <v>20</v>
      </c>
      <c r="H6" s="112" t="s">
        <v>3180</v>
      </c>
      <c r="I6" s="26" t="s">
        <v>19</v>
      </c>
      <c r="J6" s="26" t="s">
        <v>19</v>
      </c>
      <c r="K6" s="26" t="s">
        <v>201</v>
      </c>
      <c r="L6" s="26" t="s">
        <v>197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3" t="s">
        <v>3180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6" t="s">
        <v>2924</v>
      </c>
      <c r="B8" s="116" t="s">
        <v>3180</v>
      </c>
      <c r="C8" s="116" t="s">
        <v>3180</v>
      </c>
      <c r="D8" s="116" t="s">
        <v>3180</v>
      </c>
      <c r="E8" s="116" t="s">
        <v>3180</v>
      </c>
      <c r="F8" s="116" t="s">
        <v>3180</v>
      </c>
      <c r="G8" s="116" t="s">
        <v>3180</v>
      </c>
      <c r="H8" s="116" t="s">
        <v>3180</v>
      </c>
      <c r="I8" s="116" t="s">
        <v>3180</v>
      </c>
      <c r="J8" s="116" t="s">
        <v>3180</v>
      </c>
      <c r="K8" s="116" t="s">
        <v>3180</v>
      </c>
      <c r="L8" s="87">
        <v>0</v>
      </c>
      <c r="M8" s="116" t="s">
        <v>3180</v>
      </c>
      <c r="N8" s="88">
        <v>0</v>
      </c>
      <c r="O8" s="88">
        <v>0</v>
      </c>
    </row>
    <row r="9" spans="1:15">
      <c r="A9" s="83" t="s">
        <v>209</v>
      </c>
      <c r="B9" s="116" t="s">
        <v>3180</v>
      </c>
      <c r="C9" s="116" t="s">
        <v>3180</v>
      </c>
      <c r="D9" s="116" t="s">
        <v>3180</v>
      </c>
      <c r="E9" s="116" t="s">
        <v>3180</v>
      </c>
      <c r="F9" s="116" t="s">
        <v>3180</v>
      </c>
      <c r="G9" s="116" t="s">
        <v>3180</v>
      </c>
      <c r="H9" s="116" t="s">
        <v>3180</v>
      </c>
      <c r="I9" s="116" t="s">
        <v>3180</v>
      </c>
      <c r="J9" s="116" t="s">
        <v>3180</v>
      </c>
      <c r="K9" s="116" t="s">
        <v>3180</v>
      </c>
      <c r="L9" s="116" t="s">
        <v>3180</v>
      </c>
      <c r="M9" s="116" t="s">
        <v>3180</v>
      </c>
      <c r="N9" s="116" t="s">
        <v>3180</v>
      </c>
      <c r="O9" s="116" t="s">
        <v>3180</v>
      </c>
    </row>
    <row r="10" spans="1:15">
      <c r="A10" s="83" t="s">
        <v>113</v>
      </c>
      <c r="B10" s="116" t="s">
        <v>3180</v>
      </c>
      <c r="C10" s="116" t="s">
        <v>3180</v>
      </c>
      <c r="D10" s="116" t="s">
        <v>3180</v>
      </c>
      <c r="E10" s="116" t="s">
        <v>3180</v>
      </c>
      <c r="F10" s="116" t="s">
        <v>3180</v>
      </c>
      <c r="G10" s="116" t="s">
        <v>3180</v>
      </c>
      <c r="H10" s="116" t="s">
        <v>3180</v>
      </c>
      <c r="I10" s="116" t="s">
        <v>3180</v>
      </c>
      <c r="J10" s="116" t="s">
        <v>3180</v>
      </c>
      <c r="K10" s="116" t="s">
        <v>3180</v>
      </c>
      <c r="L10" s="116" t="s">
        <v>3180</v>
      </c>
      <c r="M10" s="116" t="s">
        <v>3180</v>
      </c>
      <c r="N10" s="116" t="s">
        <v>3180</v>
      </c>
      <c r="O10" s="116" t="s">
        <v>3180</v>
      </c>
    </row>
    <row r="11" spans="1:15">
      <c r="A11" s="83" t="s">
        <v>200</v>
      </c>
      <c r="B11" s="116" t="s">
        <v>3180</v>
      </c>
      <c r="C11" s="116" t="s">
        <v>3180</v>
      </c>
      <c r="D11" s="116" t="s">
        <v>3180</v>
      </c>
      <c r="E11" s="116" t="s">
        <v>3180</v>
      </c>
      <c r="F11" s="116" t="s">
        <v>3180</v>
      </c>
      <c r="G11" s="116" t="s">
        <v>3180</v>
      </c>
      <c r="H11" s="116" t="s">
        <v>3180</v>
      </c>
      <c r="I11" s="116" t="s">
        <v>3180</v>
      </c>
      <c r="J11" s="116" t="s">
        <v>3180</v>
      </c>
      <c r="K11" s="116" t="s">
        <v>3180</v>
      </c>
      <c r="L11" s="116" t="s">
        <v>3180</v>
      </c>
      <c r="M11" s="116" t="s">
        <v>3180</v>
      </c>
      <c r="N11" s="116" t="s">
        <v>3180</v>
      </c>
      <c r="O11" s="116" t="s">
        <v>3180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אוראל סופיר</cp:lastModifiedBy>
  <cp:lastPrinted>2017-05-01T10:11:51Z</cp:lastPrinted>
  <dcterms:created xsi:type="dcterms:W3CDTF">2005-07-19T07:39:38Z</dcterms:created>
  <dcterms:modified xsi:type="dcterms:W3CDTF">2024-04-01T11:33:36Z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