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62F1CF0A-D7AD-49E0-B9C1-354E66E6512D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קונצרני'!$A$6:$AH$315</definedName>
    <definedName name="_xlnm._FilterDatabase" localSheetId="21" hidden="1">הלוואות!$A$5:$AH$432</definedName>
    <definedName name="_xlnm._FilterDatabase" localSheetId="14" hidden="1">'לא סחיר - אג"ח קונצרני'!$A$6:$AH$44</definedName>
    <definedName name="_xlnm._FilterDatabase" localSheetId="19" hidden="1">'לא סחיר - חוזים עתידיים'!$A$6:$AH$752</definedName>
    <definedName name="_xlnm._FilterDatabase" localSheetId="16" hidden="1">'לא סחיר - קרנות השקעה'!$A$6:$AH$271</definedName>
    <definedName name="_xlnm._FilterDatabase" localSheetId="7" hidden="1">'קרנות נאמנות'!$A$6:$AH$40</definedName>
    <definedName name="_xlnm._FilterDatabase" localSheetId="6" hidden="1">'קרנות סל'!$A$6:$AH$155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קונצרני'!$A$1:$AZ$315</definedName>
    <definedName name="_xlnm.Print_Area" localSheetId="9">אופציות!$A$1:$AZ$35</definedName>
    <definedName name="_xlnm.Print_Area" localSheetId="21">הלוואות!$A$1:$AZ$432</definedName>
    <definedName name="_xlnm.Print_Area" localSheetId="24">'השקעה בחברות מוחזקות'!$A$1:$AZ$12</definedName>
    <definedName name="_xlnm.Print_Area" localSheetId="25">'השקעות אחרות '!$A$1:$AZ$39</definedName>
    <definedName name="_xlnm.Print_Area" localSheetId="23">'זכויות מקרקעין'!$A$1:$AZ$30</definedName>
    <definedName name="_xlnm.Print_Area" localSheetId="10">'חוזים עתידיים'!$A$1:$AZ$24</definedName>
    <definedName name="_xlnm.Print_Area" localSheetId="26">'יתרת התחייבות להשקעה'!$A$1:$AZ$255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עתידיים'!$A$1:$AZ$752</definedName>
    <definedName name="_xlnm.Print_Area" localSheetId="17">'לא סחיר - כתבי אופציה'!$A$1:$AZ$19</definedName>
    <definedName name="_xlnm.Print_Area" localSheetId="20">'לא סחיר - מוצרים מובנים'!$A$1:$AZ$41</definedName>
    <definedName name="_xlnm.Print_Area" localSheetId="15">'לא סחיר - מניות'!$A$1:$AZ$78</definedName>
    <definedName name="_xlnm.Print_Area" localSheetId="16">'לא סחיר - קרנות השקעה'!$A$1:$AZ$271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מזומנים!$A$1:$AZ$67</definedName>
    <definedName name="_xlnm.Print_Area" localSheetId="5">מניות!$A$1:$AZ$262</definedName>
    <definedName name="_xlnm.Print_Area" localSheetId="0">'סכום נכסי הקרן'!$A$1:$AZ$57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נאמנות'!$A$1:$AZ$40</definedName>
    <definedName name="_xlnm.Print_Area" localSheetId="6">'קרנות סל'!$A$1:$AZ$155</definedName>
    <definedName name="_xlnm.Print_Area" localSheetId="2">'תעודות התחייבות ממשלתיות'!$A$1:$AZ$68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4" i="20" l="1"/>
  <c r="H20" i="20" s="1"/>
  <c r="H11" i="20"/>
  <c r="H371" i="20"/>
  <c r="H737" i="20"/>
  <c r="H750" i="20"/>
  <c r="H742" i="20"/>
  <c r="H10" i="20" l="1"/>
  <c r="H741" i="20"/>
  <c r="F18" i="24"/>
  <c r="F10" i="24"/>
  <c r="F9" i="24" s="1"/>
  <c r="I13" i="2"/>
  <c r="I28" i="2"/>
  <c r="H12" i="26"/>
  <c r="H9" i="26" s="1"/>
  <c r="H8" i="26" s="1"/>
  <c r="I10" i="26" s="1"/>
  <c r="H34" i="26"/>
  <c r="B9" i="27"/>
  <c r="B74" i="27"/>
  <c r="F8" i="24" l="1"/>
  <c r="G9" i="24" s="1"/>
  <c r="D10" i="24"/>
  <c r="D9" i="24" s="1"/>
  <c r="D8" i="24" s="1"/>
  <c r="B8" i="27"/>
  <c r="H9" i="20"/>
  <c r="I38" i="26"/>
  <c r="I32" i="26"/>
  <c r="I23" i="26"/>
  <c r="I20" i="26"/>
  <c r="I14" i="26"/>
  <c r="I8" i="26"/>
  <c r="I37" i="26"/>
  <c r="I31" i="26"/>
  <c r="I28" i="26"/>
  <c r="I25" i="26"/>
  <c r="I19" i="26"/>
  <c r="I16" i="26"/>
  <c r="I13" i="26"/>
  <c r="I39" i="26"/>
  <c r="I36" i="26"/>
  <c r="I33" i="26"/>
  <c r="I30" i="26"/>
  <c r="I27" i="26"/>
  <c r="I24" i="26"/>
  <c r="I21" i="26"/>
  <c r="I18" i="26"/>
  <c r="I15" i="26"/>
  <c r="I12" i="26"/>
  <c r="I9" i="26"/>
  <c r="I35" i="26"/>
  <c r="I29" i="26"/>
  <c r="I26" i="26"/>
  <c r="I17" i="26"/>
  <c r="I11" i="26"/>
  <c r="I34" i="26"/>
  <c r="I22" i="26"/>
  <c r="C34" i="1" l="1"/>
  <c r="G11" i="24"/>
  <c r="G15" i="24"/>
  <c r="G19" i="24"/>
  <c r="G23" i="24"/>
  <c r="G27" i="24"/>
  <c r="G8" i="24"/>
  <c r="G12" i="24"/>
  <c r="G16" i="24"/>
  <c r="G20" i="24"/>
  <c r="G24" i="24"/>
  <c r="G28" i="24"/>
  <c r="G29" i="24"/>
  <c r="G10" i="24"/>
  <c r="G14" i="24"/>
  <c r="G22" i="24"/>
  <c r="G26" i="24"/>
  <c r="G13" i="24"/>
  <c r="G17" i="24"/>
  <c r="G21" i="24"/>
  <c r="G25" i="24"/>
  <c r="G18" i="24"/>
  <c r="G30" i="24"/>
  <c r="I18" i="20"/>
  <c r="I14" i="20"/>
  <c r="I39" i="20"/>
  <c r="I51" i="20"/>
  <c r="I56" i="20"/>
  <c r="I68" i="20"/>
  <c r="I93" i="20"/>
  <c r="I105" i="20"/>
  <c r="I110" i="20"/>
  <c r="I122" i="20"/>
  <c r="I147" i="20"/>
  <c r="I159" i="20"/>
  <c r="I164" i="20"/>
  <c r="I176" i="20"/>
  <c r="I201" i="20"/>
  <c r="I213" i="20"/>
  <c r="I218" i="20"/>
  <c r="I230" i="20"/>
  <c r="I255" i="20"/>
  <c r="I372" i="20"/>
  <c r="I376" i="20"/>
  <c r="I405" i="20"/>
  <c r="I409" i="20"/>
  <c r="I426" i="20"/>
  <c r="I430" i="20"/>
  <c r="I459" i="20"/>
  <c r="I463" i="20"/>
  <c r="I480" i="20"/>
  <c r="I484" i="20"/>
  <c r="I513" i="20"/>
  <c r="I517" i="20"/>
  <c r="I534" i="20"/>
  <c r="I538" i="20"/>
  <c r="I567" i="20"/>
  <c r="I571" i="20"/>
  <c r="I588" i="20"/>
  <c r="I592" i="20"/>
  <c r="I621" i="20"/>
  <c r="I625" i="20"/>
  <c r="I628" i="20"/>
  <c r="I631" i="20"/>
  <c r="I634" i="20"/>
  <c r="I637" i="20"/>
  <c r="I640" i="20"/>
  <c r="I643" i="20"/>
  <c r="I646" i="20"/>
  <c r="I649" i="20"/>
  <c r="I652" i="20"/>
  <c r="I655" i="20"/>
  <c r="I658" i="20"/>
  <c r="I661" i="20"/>
  <c r="I664" i="20"/>
  <c r="I667" i="20"/>
  <c r="I670" i="20"/>
  <c r="I673" i="20"/>
  <c r="I676" i="20"/>
  <c r="I679" i="20"/>
  <c r="I682" i="20"/>
  <c r="I685" i="20"/>
  <c r="I688" i="20"/>
  <c r="I691" i="20"/>
  <c r="I694" i="20"/>
  <c r="I697" i="20"/>
  <c r="I700" i="20"/>
  <c r="I703" i="20"/>
  <c r="I706" i="20"/>
  <c r="I709" i="20"/>
  <c r="I712" i="20"/>
  <c r="I715" i="20"/>
  <c r="I718" i="20"/>
  <c r="I721" i="20"/>
  <c r="I724" i="20"/>
  <c r="I727" i="20"/>
  <c r="I730" i="20"/>
  <c r="I733" i="20"/>
  <c r="I736" i="20"/>
  <c r="I746" i="20"/>
  <c r="I23" i="20"/>
  <c r="I27" i="20"/>
  <c r="I44" i="20"/>
  <c r="I48" i="20"/>
  <c r="I77" i="20"/>
  <c r="I81" i="20"/>
  <c r="I57" i="20"/>
  <c r="I84" i="20"/>
  <c r="I111" i="20"/>
  <c r="I158" i="20"/>
  <c r="I185" i="20"/>
  <c r="I189" i="20"/>
  <c r="I242" i="20"/>
  <c r="I246" i="20"/>
  <c r="I390" i="20"/>
  <c r="I394" i="20"/>
  <c r="I412" i="20"/>
  <c r="I477" i="20"/>
  <c r="I495" i="20"/>
  <c r="I499" i="20"/>
  <c r="I552" i="20"/>
  <c r="I556" i="20"/>
  <c r="I574" i="20"/>
  <c r="I626" i="20"/>
  <c r="I633" i="20"/>
  <c r="I644" i="20"/>
  <c r="I651" i="20"/>
  <c r="I662" i="20"/>
  <c r="I669" i="20"/>
  <c r="I680" i="20"/>
  <c r="I687" i="20"/>
  <c r="I698" i="20"/>
  <c r="I705" i="20"/>
  <c r="I716" i="20"/>
  <c r="I723" i="20"/>
  <c r="I734" i="20"/>
  <c r="I749" i="20"/>
  <c r="I9" i="20"/>
  <c r="I15" i="20"/>
  <c r="I33" i="20"/>
  <c r="I38" i="20"/>
  <c r="I62" i="20"/>
  <c r="I66" i="20"/>
  <c r="I75" i="20"/>
  <c r="I80" i="20"/>
  <c r="I98" i="20"/>
  <c r="I102" i="20"/>
  <c r="I116" i="20"/>
  <c r="I120" i="20"/>
  <c r="I129" i="20"/>
  <c r="I141" i="20"/>
  <c r="I146" i="20"/>
  <c r="I177" i="20"/>
  <c r="I182" i="20"/>
  <c r="I194" i="20"/>
  <c r="I203" i="20"/>
  <c r="I207" i="20"/>
  <c r="I221" i="20"/>
  <c r="I225" i="20"/>
  <c r="I260" i="20"/>
  <c r="I264" i="20"/>
  <c r="I273" i="20"/>
  <c r="I282" i="20"/>
  <c r="I291" i="20"/>
  <c r="I300" i="20"/>
  <c r="I309" i="20"/>
  <c r="I318" i="20"/>
  <c r="I327" i="20"/>
  <c r="I336" i="20"/>
  <c r="I345" i="20"/>
  <c r="I354" i="20"/>
  <c r="I363" i="20"/>
  <c r="I373" i="20"/>
  <c r="I378" i="20"/>
  <c r="I403" i="20"/>
  <c r="I408" i="20"/>
  <c r="I421" i="20"/>
  <c r="I439" i="20"/>
  <c r="I451" i="20"/>
  <c r="I456" i="20"/>
  <c r="I469" i="20"/>
  <c r="I474" i="20"/>
  <c r="I487" i="20"/>
  <c r="I492" i="20"/>
  <c r="I504" i="20"/>
  <c r="I522" i="20"/>
  <c r="I535" i="20"/>
  <c r="I540" i="20"/>
  <c r="I565" i="20"/>
  <c r="I30" i="20"/>
  <c r="I45" i="20"/>
  <c r="I50" i="20"/>
  <c r="I131" i="20"/>
  <c r="I135" i="20"/>
  <c r="I183" i="20"/>
  <c r="I188" i="20"/>
  <c r="I212" i="20"/>
  <c r="I279" i="20"/>
  <c r="I294" i="20"/>
  <c r="I333" i="20"/>
  <c r="I348" i="20"/>
  <c r="I379" i="20"/>
  <c r="I384" i="20"/>
  <c r="I397" i="20"/>
  <c r="I402" i="20"/>
  <c r="I427" i="20"/>
  <c r="I432" i="20"/>
  <c r="I441" i="20"/>
  <c r="I445" i="20"/>
  <c r="I523" i="20"/>
  <c r="I528" i="20"/>
  <c r="I547" i="20"/>
  <c r="I576" i="20"/>
  <c r="I589" i="20"/>
  <c r="I594" i="20"/>
  <c r="I619" i="20"/>
  <c r="I624" i="20"/>
  <c r="I632" i="20"/>
  <c r="I636" i="20"/>
  <c r="I659" i="20"/>
  <c r="I663" i="20"/>
  <c r="I671" i="20"/>
  <c r="I678" i="20"/>
  <c r="I686" i="20"/>
  <c r="I690" i="20"/>
  <c r="I713" i="20"/>
  <c r="I717" i="20"/>
  <c r="I725" i="20"/>
  <c r="I732" i="20"/>
  <c r="I21" i="20"/>
  <c r="I26" i="20"/>
  <c r="I41" i="20"/>
  <c r="I87" i="20"/>
  <c r="I92" i="20"/>
  <c r="I117" i="20"/>
  <c r="I140" i="20"/>
  <c r="I165" i="20"/>
  <c r="I228" i="20"/>
  <c r="I237" i="20"/>
  <c r="I270" i="20"/>
  <c r="I285" i="20"/>
  <c r="I324" i="20"/>
  <c r="I339" i="20"/>
  <c r="I414" i="20"/>
  <c r="I423" i="20"/>
  <c r="I450" i="20"/>
  <c r="I475" i="20"/>
  <c r="I505" i="20"/>
  <c r="I510" i="20"/>
  <c r="I585" i="20"/>
  <c r="I603" i="20"/>
  <c r="I607" i="20"/>
  <c r="I629" i="20"/>
  <c r="I648" i="20"/>
  <c r="I656" i="20"/>
  <c r="I675" i="20"/>
  <c r="I683" i="20"/>
  <c r="I702" i="20"/>
  <c r="I710" i="20"/>
  <c r="I729" i="20"/>
  <c r="I743" i="20"/>
  <c r="I113" i="20"/>
  <c r="I123" i="20"/>
  <c r="I128" i="20"/>
  <c r="I170" i="20"/>
  <c r="I174" i="20"/>
  <c r="I219" i="20"/>
  <c r="I224" i="20"/>
  <c r="I261" i="20"/>
  <c r="I276" i="20"/>
  <c r="I195" i="20"/>
  <c r="I200" i="20"/>
  <c r="I210" i="20"/>
  <c r="I267" i="20"/>
  <c r="I315" i="20"/>
  <c r="I342" i="20"/>
  <c r="I385" i="20"/>
  <c r="I433" i="20"/>
  <c r="I438" i="20"/>
  <c r="I448" i="20"/>
  <c r="I468" i="20"/>
  <c r="I520" i="20"/>
  <c r="I541" i="20"/>
  <c r="I546" i="20"/>
  <c r="I570" i="20"/>
  <c r="I610" i="20"/>
  <c r="I642" i="20"/>
  <c r="I668" i="20"/>
  <c r="I677" i="20"/>
  <c r="I695" i="20"/>
  <c r="I699" i="20"/>
  <c r="I752" i="20"/>
  <c r="I99" i="20"/>
  <c r="I104" i="20"/>
  <c r="I138" i="20"/>
  <c r="I149" i="20"/>
  <c r="I153" i="20"/>
  <c r="I206" i="20"/>
  <c r="I243" i="20"/>
  <c r="I248" i="20"/>
  <c r="I257" i="20"/>
  <c r="I306" i="20"/>
  <c r="I321" i="20"/>
  <c r="I444" i="20"/>
  <c r="I511" i="20"/>
  <c r="I516" i="20"/>
  <c r="I531" i="20"/>
  <c r="I601" i="20"/>
  <c r="I606" i="20"/>
  <c r="I630" i="20"/>
  <c r="I635" i="20"/>
  <c r="I639" i="20"/>
  <c r="I647" i="20"/>
  <c r="I660" i="20"/>
  <c r="I665" i="20"/>
  <c r="I692" i="20"/>
  <c r="I704" i="20"/>
  <c r="I708" i="20"/>
  <c r="I726" i="20"/>
  <c r="I735" i="20"/>
  <c r="I63" i="20"/>
  <c r="I95" i="20"/>
  <c r="I134" i="20"/>
  <c r="I192" i="20"/>
  <c r="I239" i="20"/>
  <c r="I297" i="20"/>
  <c r="I312" i="20"/>
  <c r="I369" i="20"/>
  <c r="I391" i="20"/>
  <c r="I396" i="20"/>
  <c r="I481" i="20"/>
  <c r="I486" i="20"/>
  <c r="I577" i="20"/>
  <c r="I582" i="20"/>
  <c r="I674" i="20"/>
  <c r="I696" i="20"/>
  <c r="I722" i="20"/>
  <c r="I731" i="20"/>
  <c r="I12" i="20"/>
  <c r="I59" i="20"/>
  <c r="I69" i="20"/>
  <c r="I74" i="20"/>
  <c r="I249" i="20"/>
  <c r="I254" i="20"/>
  <c r="I303" i="20"/>
  <c r="I360" i="20"/>
  <c r="I387" i="20"/>
  <c r="I466" i="20"/>
  <c r="I502" i="20"/>
  <c r="I553" i="20"/>
  <c r="I558" i="20"/>
  <c r="I612" i="20"/>
  <c r="I627" i="20"/>
  <c r="I653" i="20"/>
  <c r="I657" i="20"/>
  <c r="I493" i="20"/>
  <c r="I498" i="20"/>
  <c r="I583" i="20"/>
  <c r="I638" i="20"/>
  <c r="I684" i="20"/>
  <c r="I689" i="20"/>
  <c r="I714" i="20"/>
  <c r="I719" i="20"/>
  <c r="I366" i="20"/>
  <c r="I595" i="20"/>
  <c r="I600" i="20"/>
  <c r="I351" i="20"/>
  <c r="I415" i="20"/>
  <c r="I420" i="20"/>
  <c r="I529" i="20"/>
  <c r="I654" i="20"/>
  <c r="I681" i="20"/>
  <c r="I701" i="20"/>
  <c r="I711" i="20"/>
  <c r="I720" i="20"/>
  <c r="I32" i="20"/>
  <c r="I171" i="20"/>
  <c r="I288" i="20"/>
  <c r="I357" i="20"/>
  <c r="I613" i="20"/>
  <c r="I618" i="20"/>
  <c r="I645" i="20"/>
  <c r="I650" i="20"/>
  <c r="I666" i="20"/>
  <c r="I707" i="20"/>
  <c r="I86" i="20"/>
  <c r="I156" i="20"/>
  <c r="I167" i="20"/>
  <c r="I231" i="20"/>
  <c r="I236" i="20"/>
  <c r="I330" i="20"/>
  <c r="I457" i="20"/>
  <c r="I462" i="20"/>
  <c r="I559" i="20"/>
  <c r="I564" i="20"/>
  <c r="I641" i="20"/>
  <c r="I672" i="20"/>
  <c r="I739" i="20"/>
  <c r="I152" i="20"/>
  <c r="I549" i="20"/>
  <c r="I693" i="20"/>
  <c r="I728" i="20"/>
  <c r="I737" i="20"/>
  <c r="I616" i="20"/>
  <c r="I562" i="20"/>
  <c r="I508" i="20"/>
  <c r="I454" i="20"/>
  <c r="I400" i="20"/>
  <c r="I365" i="20"/>
  <c r="I347" i="20"/>
  <c r="I329" i="20"/>
  <c r="I311" i="20"/>
  <c r="I293" i="20"/>
  <c r="I275" i="20"/>
  <c r="I245" i="20"/>
  <c r="I191" i="20"/>
  <c r="I137" i="20"/>
  <c r="I83" i="20"/>
  <c r="I29" i="20"/>
  <c r="I389" i="20"/>
  <c r="I407" i="20"/>
  <c r="I425" i="20"/>
  <c r="I443" i="20"/>
  <c r="I461" i="20"/>
  <c r="I479" i="20"/>
  <c r="I497" i="20"/>
  <c r="I515" i="20"/>
  <c r="I533" i="20"/>
  <c r="I551" i="20"/>
  <c r="I569" i="20"/>
  <c r="I587" i="20"/>
  <c r="I605" i="20"/>
  <c r="I623" i="20"/>
  <c r="I28" i="20"/>
  <c r="I46" i="20"/>
  <c r="I64" i="20"/>
  <c r="I82" i="20"/>
  <c r="I100" i="20"/>
  <c r="I118" i="20"/>
  <c r="I136" i="20"/>
  <c r="I154" i="20"/>
  <c r="I172" i="20"/>
  <c r="I190" i="20"/>
  <c r="I208" i="20"/>
  <c r="I226" i="20"/>
  <c r="I244" i="20"/>
  <c r="I262" i="20"/>
  <c r="I622" i="20"/>
  <c r="I568" i="20"/>
  <c r="I514" i="20"/>
  <c r="I460" i="20"/>
  <c r="I406" i="20"/>
  <c r="I364" i="20"/>
  <c r="I346" i="20"/>
  <c r="I328" i="20"/>
  <c r="I310" i="20"/>
  <c r="I292" i="20"/>
  <c r="I274" i="20"/>
  <c r="I240" i="20"/>
  <c r="I186" i="20"/>
  <c r="I132" i="20"/>
  <c r="I78" i="20"/>
  <c r="I24" i="20"/>
  <c r="I751" i="20"/>
  <c r="I609" i="20"/>
  <c r="I555" i="20"/>
  <c r="I501" i="20"/>
  <c r="I447" i="20"/>
  <c r="I393" i="20"/>
  <c r="I362" i="20"/>
  <c r="I344" i="20"/>
  <c r="I326" i="20"/>
  <c r="I308" i="20"/>
  <c r="I290" i="20"/>
  <c r="I272" i="20"/>
  <c r="I234" i="20"/>
  <c r="I180" i="20"/>
  <c r="I126" i="20"/>
  <c r="I72" i="20"/>
  <c r="I374" i="20"/>
  <c r="I392" i="20"/>
  <c r="I410" i="20"/>
  <c r="I428" i="20"/>
  <c r="I446" i="20"/>
  <c r="I464" i="20"/>
  <c r="I482" i="20"/>
  <c r="I500" i="20"/>
  <c r="I518" i="20"/>
  <c r="I536" i="20"/>
  <c r="I554" i="20"/>
  <c r="I572" i="20"/>
  <c r="I590" i="20"/>
  <c r="I608" i="20"/>
  <c r="I13" i="20"/>
  <c r="I31" i="20"/>
  <c r="I49" i="20"/>
  <c r="I67" i="20"/>
  <c r="I85" i="20"/>
  <c r="I103" i="20"/>
  <c r="I121" i="20"/>
  <c r="I139" i="20"/>
  <c r="I157" i="20"/>
  <c r="I175" i="20"/>
  <c r="I193" i="20"/>
  <c r="I211" i="20"/>
  <c r="I229" i="20"/>
  <c r="I247" i="20"/>
  <c r="I615" i="20"/>
  <c r="I561" i="20"/>
  <c r="I507" i="20"/>
  <c r="I453" i="20"/>
  <c r="I399" i="20"/>
  <c r="I361" i="20"/>
  <c r="I343" i="20"/>
  <c r="I325" i="20"/>
  <c r="I307" i="20"/>
  <c r="I289" i="20"/>
  <c r="I271" i="20"/>
  <c r="I233" i="20"/>
  <c r="I179" i="20"/>
  <c r="I125" i="20"/>
  <c r="I71" i="20"/>
  <c r="I17" i="20"/>
  <c r="I20" i="20"/>
  <c r="I748" i="20"/>
  <c r="I598" i="20"/>
  <c r="I544" i="20"/>
  <c r="I490" i="20"/>
  <c r="I436" i="20"/>
  <c r="I382" i="20"/>
  <c r="I359" i="20"/>
  <c r="I341" i="20"/>
  <c r="I323" i="20"/>
  <c r="I305" i="20"/>
  <c r="I287" i="20"/>
  <c r="I269" i="20"/>
  <c r="I227" i="20"/>
  <c r="I173" i="20"/>
  <c r="I119" i="20"/>
  <c r="I65" i="20"/>
  <c r="I377" i="20"/>
  <c r="I395" i="20"/>
  <c r="I413" i="20"/>
  <c r="I431" i="20"/>
  <c r="I449" i="20"/>
  <c r="I467" i="20"/>
  <c r="I485" i="20"/>
  <c r="I503" i="20"/>
  <c r="I521" i="20"/>
  <c r="I539" i="20"/>
  <c r="I557" i="20"/>
  <c r="I575" i="20"/>
  <c r="I593" i="20"/>
  <c r="I611" i="20"/>
  <c r="I16" i="20"/>
  <c r="I34" i="20"/>
  <c r="I52" i="20"/>
  <c r="I70" i="20"/>
  <c r="I88" i="20"/>
  <c r="I106" i="20"/>
  <c r="I124" i="20"/>
  <c r="I142" i="20"/>
  <c r="I160" i="20"/>
  <c r="I178" i="20"/>
  <c r="I196" i="20"/>
  <c r="I214" i="20"/>
  <c r="I232" i="20"/>
  <c r="I250" i="20"/>
  <c r="I750" i="20"/>
  <c r="I604" i="20"/>
  <c r="I745" i="20"/>
  <c r="I591" i="20"/>
  <c r="I537" i="20"/>
  <c r="I483" i="20"/>
  <c r="I429" i="20"/>
  <c r="I375" i="20"/>
  <c r="I356" i="20"/>
  <c r="I338" i="20"/>
  <c r="I320" i="20"/>
  <c r="I302" i="20"/>
  <c r="I284" i="20"/>
  <c r="I266" i="20"/>
  <c r="I216" i="20"/>
  <c r="I162" i="20"/>
  <c r="I108" i="20"/>
  <c r="I54" i="20"/>
  <c r="I380" i="20"/>
  <c r="I398" i="20"/>
  <c r="I416" i="20"/>
  <c r="I434" i="20"/>
  <c r="I452" i="20"/>
  <c r="I470" i="20"/>
  <c r="I488" i="20"/>
  <c r="I506" i="20"/>
  <c r="I524" i="20"/>
  <c r="I542" i="20"/>
  <c r="I560" i="20"/>
  <c r="I578" i="20"/>
  <c r="I596" i="20"/>
  <c r="I614" i="20"/>
  <c r="I19" i="20"/>
  <c r="I37" i="20"/>
  <c r="I55" i="20"/>
  <c r="I73" i="20"/>
  <c r="I91" i="20"/>
  <c r="I109" i="20"/>
  <c r="I127" i="20"/>
  <c r="I145" i="20"/>
  <c r="I163" i="20"/>
  <c r="I181" i="20"/>
  <c r="I199" i="20"/>
  <c r="I217" i="20"/>
  <c r="I235" i="20"/>
  <c r="I253" i="20"/>
  <c r="I747" i="20"/>
  <c r="I597" i="20"/>
  <c r="I543" i="20"/>
  <c r="I489" i="20"/>
  <c r="I435" i="20"/>
  <c r="I381" i="20"/>
  <c r="I355" i="20"/>
  <c r="I337" i="20"/>
  <c r="I319" i="20"/>
  <c r="I301" i="20"/>
  <c r="I283" i="20"/>
  <c r="I265" i="20"/>
  <c r="I215" i="20"/>
  <c r="I161" i="20"/>
  <c r="I107" i="20"/>
  <c r="I53" i="20"/>
  <c r="I742" i="20"/>
  <c r="I580" i="20"/>
  <c r="I526" i="20"/>
  <c r="I472" i="20"/>
  <c r="I418" i="20"/>
  <c r="I371" i="20"/>
  <c r="I353" i="20"/>
  <c r="I335" i="20"/>
  <c r="I317" i="20"/>
  <c r="I299" i="20"/>
  <c r="I281" i="20"/>
  <c r="I263" i="20"/>
  <c r="I209" i="20"/>
  <c r="I155" i="20"/>
  <c r="I101" i="20"/>
  <c r="I47" i="20"/>
  <c r="I383" i="20"/>
  <c r="I401" i="20"/>
  <c r="I419" i="20"/>
  <c r="I437" i="20"/>
  <c r="I455" i="20"/>
  <c r="I473" i="20"/>
  <c r="I491" i="20"/>
  <c r="I509" i="20"/>
  <c r="I527" i="20"/>
  <c r="I545" i="20"/>
  <c r="I563" i="20"/>
  <c r="I581" i="20"/>
  <c r="I599" i="20"/>
  <c r="I617" i="20"/>
  <c r="I22" i="20"/>
  <c r="I40" i="20"/>
  <c r="I58" i="20"/>
  <c r="I76" i="20"/>
  <c r="I94" i="20"/>
  <c r="I112" i="20"/>
  <c r="I130" i="20"/>
  <c r="I148" i="20"/>
  <c r="I166" i="20"/>
  <c r="I184" i="20"/>
  <c r="I202" i="20"/>
  <c r="I220" i="20"/>
  <c r="I238" i="20"/>
  <c r="I256" i="20"/>
  <c r="I744" i="20"/>
  <c r="I586" i="20"/>
  <c r="I532" i="20"/>
  <c r="I478" i="20"/>
  <c r="I424" i="20"/>
  <c r="I370" i="20"/>
  <c r="I352" i="20"/>
  <c r="I334" i="20"/>
  <c r="I316" i="20"/>
  <c r="I298" i="20"/>
  <c r="I280" i="20"/>
  <c r="I258" i="20"/>
  <c r="I204" i="20"/>
  <c r="I150" i="20"/>
  <c r="I96" i="20"/>
  <c r="I42" i="20"/>
  <c r="I519" i="20"/>
  <c r="I314" i="20"/>
  <c r="I90" i="20"/>
  <c r="I458" i="20"/>
  <c r="I566" i="20"/>
  <c r="I61" i="20"/>
  <c r="I169" i="20"/>
  <c r="I740" i="20"/>
  <c r="I442" i="20"/>
  <c r="I340" i="20"/>
  <c r="I286" i="20"/>
  <c r="I168" i="20"/>
  <c r="I465" i="20"/>
  <c r="I296" i="20"/>
  <c r="I36" i="20"/>
  <c r="I476" i="20"/>
  <c r="I584" i="20"/>
  <c r="I79" i="20"/>
  <c r="I187" i="20"/>
  <c r="I579" i="20"/>
  <c r="I417" i="20"/>
  <c r="I331" i="20"/>
  <c r="I277" i="20"/>
  <c r="I143" i="20"/>
  <c r="I411" i="20"/>
  <c r="I278" i="20"/>
  <c r="I386" i="20"/>
  <c r="I494" i="20"/>
  <c r="I602" i="20"/>
  <c r="I97" i="20"/>
  <c r="I205" i="20"/>
  <c r="I550" i="20"/>
  <c r="I388" i="20"/>
  <c r="I322" i="20"/>
  <c r="I268" i="20"/>
  <c r="I114" i="20"/>
  <c r="I11" i="20"/>
  <c r="I368" i="20"/>
  <c r="I252" i="20"/>
  <c r="I404" i="20"/>
  <c r="I512" i="20"/>
  <c r="I620" i="20"/>
  <c r="I115" i="20"/>
  <c r="I223" i="20"/>
  <c r="I525" i="20"/>
  <c r="I367" i="20"/>
  <c r="I313" i="20"/>
  <c r="I251" i="20"/>
  <c r="I89" i="20"/>
  <c r="I738" i="20"/>
  <c r="I350" i="20"/>
  <c r="I198" i="20"/>
  <c r="I422" i="20"/>
  <c r="I530" i="20"/>
  <c r="I25" i="20"/>
  <c r="I133" i="20"/>
  <c r="I241" i="20"/>
  <c r="I496" i="20"/>
  <c r="I358" i="20"/>
  <c r="I304" i="20"/>
  <c r="I222" i="20"/>
  <c r="I60" i="20"/>
  <c r="I573" i="20"/>
  <c r="I332" i="20"/>
  <c r="I144" i="20"/>
  <c r="I440" i="20"/>
  <c r="I548" i="20"/>
  <c r="I43" i="20"/>
  <c r="I151" i="20"/>
  <c r="I259" i="20"/>
  <c r="I471" i="20"/>
  <c r="I349" i="20"/>
  <c r="I295" i="20"/>
  <c r="I197" i="20"/>
  <c r="I35" i="20"/>
  <c r="I10" i="20"/>
  <c r="I741" i="20"/>
  <c r="C36" i="1"/>
  <c r="C42" i="1"/>
  <c r="I47" i="2" l="1"/>
  <c r="I46" i="2"/>
  <c r="I45" i="2"/>
  <c r="I42" i="2"/>
  <c r="I37" i="2"/>
  <c r="I36" i="2"/>
  <c r="I34" i="2"/>
  <c r="I33" i="2"/>
  <c r="I27" i="2"/>
  <c r="I26" i="2"/>
  <c r="I24" i="2"/>
  <c r="I19" i="2"/>
  <c r="I18" i="2"/>
  <c r="I17" i="2"/>
  <c r="I11" i="2"/>
  <c r="I12" i="2"/>
  <c r="I16" i="2" l="1"/>
  <c r="I10" i="2"/>
  <c r="I9" i="2" s="1"/>
  <c r="I8" i="2" s="1"/>
  <c r="J24" i="2" s="1"/>
  <c r="J57" i="2" l="1"/>
  <c r="J58" i="2"/>
  <c r="J15" i="2"/>
  <c r="J47" i="2"/>
  <c r="J60" i="2"/>
  <c r="J9" i="2"/>
  <c r="J61" i="2"/>
  <c r="J20" i="2"/>
  <c r="J33" i="2"/>
  <c r="J66" i="2"/>
  <c r="J40" i="2"/>
  <c r="J52" i="2"/>
  <c r="J53" i="2"/>
  <c r="J31" i="2"/>
  <c r="J56" i="2"/>
  <c r="J14" i="2"/>
  <c r="J59" i="2"/>
  <c r="J39" i="2"/>
  <c r="J23" i="2"/>
  <c r="J64" i="2"/>
  <c r="J65" i="2"/>
  <c r="J55" i="2"/>
  <c r="J42" i="2"/>
  <c r="J32" i="2"/>
  <c r="C10" i="1"/>
  <c r="J37" i="2"/>
  <c r="J44" i="2"/>
  <c r="J62" i="2"/>
  <c r="J41" i="2"/>
  <c r="J35" i="2"/>
  <c r="J38" i="2"/>
  <c r="J30" i="2"/>
  <c r="J48" i="2"/>
  <c r="J28" i="2"/>
  <c r="J45" i="2"/>
  <c r="J46" i="2"/>
  <c r="J27" i="2"/>
  <c r="J49" i="2"/>
  <c r="J13" i="2"/>
  <c r="J51" i="2"/>
  <c r="J19" i="2"/>
  <c r="J26" i="2"/>
  <c r="J10" i="2"/>
  <c r="J54" i="2"/>
  <c r="J43" i="2"/>
  <c r="J8" i="2"/>
  <c r="J50" i="2"/>
  <c r="J25" i="2"/>
  <c r="J63" i="2"/>
  <c r="J36" i="2"/>
  <c r="J16" i="2"/>
  <c r="J34" i="2"/>
  <c r="J11" i="2"/>
  <c r="J17" i="2"/>
  <c r="J12" i="2"/>
  <c r="J18" i="2"/>
  <c r="J22" i="2"/>
  <c r="J21" i="2"/>
  <c r="J29" i="2"/>
  <c r="C41" i="1" l="1"/>
  <c r="D10" i="1" s="1"/>
  <c r="J23" i="20" l="1"/>
  <c r="J45" i="20"/>
  <c r="J66" i="20"/>
  <c r="J88" i="20"/>
  <c r="J110" i="20"/>
  <c r="J131" i="20"/>
  <c r="J153" i="20"/>
  <c r="J174" i="20"/>
  <c r="J196" i="20"/>
  <c r="J218" i="20"/>
  <c r="J239" i="20"/>
  <c r="J261" i="20"/>
  <c r="J282" i="20"/>
  <c r="J304" i="20"/>
  <c r="J326" i="20"/>
  <c r="J347" i="20"/>
  <c r="J369" i="20"/>
  <c r="J391" i="20"/>
  <c r="J413" i="20"/>
  <c r="J435" i="20"/>
  <c r="J455" i="20"/>
  <c r="J472" i="20"/>
  <c r="J489" i="20"/>
  <c r="J507" i="20"/>
  <c r="J523" i="20"/>
  <c r="J538" i="20"/>
  <c r="J552" i="20"/>
  <c r="J566" i="20"/>
  <c r="J581" i="20"/>
  <c r="J595" i="20"/>
  <c r="J610" i="20"/>
  <c r="J624" i="20"/>
  <c r="J638" i="20"/>
  <c r="J653" i="20"/>
  <c r="J667" i="20"/>
  <c r="J682" i="20"/>
  <c r="J696" i="20"/>
  <c r="J710" i="20"/>
  <c r="J725" i="20"/>
  <c r="J740" i="20"/>
  <c r="J726" i="20"/>
  <c r="J24" i="20"/>
  <c r="J46" i="20"/>
  <c r="J68" i="20"/>
  <c r="J89" i="20"/>
  <c r="J111" i="20"/>
  <c r="J132" i="20"/>
  <c r="J154" i="20"/>
  <c r="J176" i="20"/>
  <c r="J197" i="20"/>
  <c r="J219" i="20"/>
  <c r="J240" i="20"/>
  <c r="J262" i="20"/>
  <c r="J284" i="20"/>
  <c r="J305" i="20"/>
  <c r="J327" i="20"/>
  <c r="J348" i="20"/>
  <c r="J370" i="20"/>
  <c r="J393" i="20"/>
  <c r="J414" i="20"/>
  <c r="J436" i="20"/>
  <c r="J456" i="20"/>
  <c r="J473" i="20"/>
  <c r="J491" i="20"/>
  <c r="J508" i="20"/>
  <c r="J524" i="20"/>
  <c r="J539" i="20"/>
  <c r="J553" i="20"/>
  <c r="J568" i="20"/>
  <c r="J582" i="20"/>
  <c r="J596" i="20"/>
  <c r="J611" i="20"/>
  <c r="J625" i="20"/>
  <c r="J640" i="20"/>
  <c r="J654" i="20"/>
  <c r="J668" i="20"/>
  <c r="J683" i="20"/>
  <c r="J697" i="20"/>
  <c r="J712" i="20"/>
  <c r="J742" i="20"/>
  <c r="J33" i="20"/>
  <c r="J54" i="20"/>
  <c r="J76" i="20"/>
  <c r="J98" i="20"/>
  <c r="J119" i="20"/>
  <c r="J141" i="20"/>
  <c r="J162" i="20"/>
  <c r="J184" i="20"/>
  <c r="J206" i="20"/>
  <c r="J227" i="20"/>
  <c r="J249" i="20"/>
  <c r="J270" i="20"/>
  <c r="J292" i="20"/>
  <c r="J314" i="20"/>
  <c r="J335" i="20"/>
  <c r="J357" i="20"/>
  <c r="J379" i="20"/>
  <c r="J401" i="20"/>
  <c r="J423" i="20"/>
  <c r="J444" i="20"/>
  <c r="J463" i="20"/>
  <c r="J480" i="20"/>
  <c r="J498" i="20"/>
  <c r="J515" i="20"/>
  <c r="J530" i="20"/>
  <c r="J545" i="20"/>
  <c r="J559" i="20"/>
  <c r="J574" i="20"/>
  <c r="J588" i="20"/>
  <c r="J602" i="20"/>
  <c r="J617" i="20"/>
  <c r="J631" i="20"/>
  <c r="J646" i="20"/>
  <c r="J660" i="20"/>
  <c r="J674" i="20"/>
  <c r="J689" i="20"/>
  <c r="J703" i="20"/>
  <c r="J718" i="20"/>
  <c r="J732" i="20"/>
  <c r="J748" i="20"/>
  <c r="J34" i="20"/>
  <c r="J56" i="20"/>
  <c r="J77" i="20"/>
  <c r="J99" i="20"/>
  <c r="J120" i="20"/>
  <c r="J164" i="20"/>
  <c r="J185" i="20"/>
  <c r="J272" i="20"/>
  <c r="J358" i="20"/>
  <c r="J445" i="20"/>
  <c r="J516" i="20"/>
  <c r="J575" i="20"/>
  <c r="J632" i="20"/>
  <c r="J690" i="20"/>
  <c r="J751" i="20"/>
  <c r="J207" i="20"/>
  <c r="J293" i="20"/>
  <c r="J381" i="20"/>
  <c r="J465" i="20"/>
  <c r="J532" i="20"/>
  <c r="J589" i="20"/>
  <c r="J647" i="20"/>
  <c r="J704" i="20"/>
  <c r="J142" i="20"/>
  <c r="J228" i="20"/>
  <c r="J315" i="20"/>
  <c r="J402" i="20"/>
  <c r="J481" i="20"/>
  <c r="J546" i="20"/>
  <c r="J604" i="20"/>
  <c r="J661" i="20"/>
  <c r="J719" i="20"/>
  <c r="J250" i="20"/>
  <c r="J336" i="20"/>
  <c r="J424" i="20"/>
  <c r="J499" i="20"/>
  <c r="J560" i="20"/>
  <c r="J618" i="20"/>
  <c r="J676" i="20"/>
  <c r="J733" i="20"/>
  <c r="J750" i="20"/>
  <c r="J31" i="20"/>
  <c r="J55" i="20"/>
  <c r="J79" i="20"/>
  <c r="J103" i="20"/>
  <c r="J127" i="20"/>
  <c r="J151" i="20"/>
  <c r="J175" i="20"/>
  <c r="J199" i="20"/>
  <c r="J223" i="20"/>
  <c r="J247" i="20"/>
  <c r="J271" i="20"/>
  <c r="J295" i="20"/>
  <c r="J319" i="20"/>
  <c r="J343" i="20"/>
  <c r="J367" i="20"/>
  <c r="J392" i="20"/>
  <c r="J416" i="20"/>
  <c r="J440" i="20"/>
  <c r="J464" i="20"/>
  <c r="J488" i="20"/>
  <c r="J512" i="20"/>
  <c r="J28" i="20"/>
  <c r="J57" i="20"/>
  <c r="J86" i="20"/>
  <c r="J114" i="20"/>
  <c r="J143" i="20"/>
  <c r="J172" i="20"/>
  <c r="J201" i="20"/>
  <c r="J230" i="20"/>
  <c r="J258" i="20"/>
  <c r="J287" i="20"/>
  <c r="J316" i="20"/>
  <c r="J345" i="20"/>
  <c r="J375" i="20"/>
  <c r="J403" i="20"/>
  <c r="J432" i="20"/>
  <c r="J461" i="20"/>
  <c r="J490" i="20"/>
  <c r="J519" i="20"/>
  <c r="J543" i="20"/>
  <c r="J567" i="20"/>
  <c r="J591" i="20"/>
  <c r="J615" i="20"/>
  <c r="J639" i="20"/>
  <c r="J663" i="20"/>
  <c r="J687" i="20"/>
  <c r="J711" i="20"/>
  <c r="J735" i="20"/>
  <c r="J22" i="20"/>
  <c r="J51" i="20"/>
  <c r="J80" i="20"/>
  <c r="J108" i="20"/>
  <c r="J137" i="20"/>
  <c r="J166" i="20"/>
  <c r="J195" i="20"/>
  <c r="J224" i="20"/>
  <c r="J252" i="20"/>
  <c r="J281" i="20"/>
  <c r="J310" i="20"/>
  <c r="J339" i="20"/>
  <c r="J368" i="20"/>
  <c r="J397" i="20"/>
  <c r="J426" i="20"/>
  <c r="J747" i="20"/>
  <c r="J716" i="20"/>
  <c r="J688" i="20"/>
  <c r="J659" i="20"/>
  <c r="J630" i="20"/>
  <c r="J601" i="20"/>
  <c r="J572" i="20"/>
  <c r="J544" i="20"/>
  <c r="J514" i="20"/>
  <c r="J479" i="20"/>
  <c r="J443" i="20"/>
  <c r="J400" i="20"/>
  <c r="J356" i="20"/>
  <c r="J312" i="20"/>
  <c r="J269" i="20"/>
  <c r="J226" i="20"/>
  <c r="J183" i="20"/>
  <c r="J140" i="20"/>
  <c r="J96" i="20"/>
  <c r="J53" i="20"/>
  <c r="J746" i="20"/>
  <c r="J12" i="20"/>
  <c r="J37" i="20"/>
  <c r="J61" i="20"/>
  <c r="J85" i="20"/>
  <c r="J109" i="20"/>
  <c r="J133" i="20"/>
  <c r="J157" i="20"/>
  <c r="J181" i="20"/>
  <c r="J205" i="20"/>
  <c r="J229" i="20"/>
  <c r="J253" i="20"/>
  <c r="J277" i="20"/>
  <c r="J301" i="20"/>
  <c r="J325" i="20"/>
  <c r="J349" i="20"/>
  <c r="J374" i="20"/>
  <c r="J398" i="20"/>
  <c r="J422" i="20"/>
  <c r="J446" i="20"/>
  <c r="J470" i="20"/>
  <c r="J494" i="20"/>
  <c r="J518" i="20"/>
  <c r="J35" i="20"/>
  <c r="J64" i="20"/>
  <c r="J93" i="20"/>
  <c r="J122" i="20"/>
  <c r="J150" i="20"/>
  <c r="J179" i="20"/>
  <c r="J208" i="20"/>
  <c r="J237" i="20"/>
  <c r="J266" i="20"/>
  <c r="J294" i="20"/>
  <c r="J323" i="20"/>
  <c r="J352" i="20"/>
  <c r="J382" i="20"/>
  <c r="J411" i="20"/>
  <c r="J439" i="20"/>
  <c r="J468" i="20"/>
  <c r="J497" i="20"/>
  <c r="J525" i="20"/>
  <c r="J549" i="20"/>
  <c r="J573" i="20"/>
  <c r="J597" i="20"/>
  <c r="J621" i="20"/>
  <c r="J645" i="20"/>
  <c r="J669" i="20"/>
  <c r="J693" i="20"/>
  <c r="J717" i="20"/>
  <c r="J743" i="20"/>
  <c r="J29" i="20"/>
  <c r="J58" i="20"/>
  <c r="J87" i="20"/>
  <c r="J116" i="20"/>
  <c r="J144" i="20"/>
  <c r="J173" i="20"/>
  <c r="J202" i="20"/>
  <c r="J231" i="20"/>
  <c r="J260" i="20"/>
  <c r="J288" i="20"/>
  <c r="J317" i="20"/>
  <c r="J346" i="20"/>
  <c r="J376" i="20"/>
  <c r="J405" i="20"/>
  <c r="J433" i="20"/>
  <c r="J739" i="20"/>
  <c r="J709" i="20"/>
  <c r="J680" i="20"/>
  <c r="J652" i="20"/>
  <c r="J623" i="20"/>
  <c r="J594" i="20"/>
  <c r="J18" i="20"/>
  <c r="J67" i="20"/>
  <c r="J115" i="20"/>
  <c r="J163" i="20"/>
  <c r="J211" i="20"/>
  <c r="J259" i="20"/>
  <c r="J307" i="20"/>
  <c r="J355" i="20"/>
  <c r="J404" i="20"/>
  <c r="J452" i="20"/>
  <c r="J500" i="20"/>
  <c r="J42" i="20"/>
  <c r="J100" i="20"/>
  <c r="J158" i="20"/>
  <c r="J215" i="20"/>
  <c r="J273" i="20"/>
  <c r="J330" i="20"/>
  <c r="J389" i="20"/>
  <c r="J447" i="20"/>
  <c r="J504" i="20"/>
  <c r="J555" i="20"/>
  <c r="J603" i="20"/>
  <c r="J651" i="20"/>
  <c r="J699" i="20"/>
  <c r="J749" i="20"/>
  <c r="J65" i="20"/>
  <c r="J123" i="20"/>
  <c r="J180" i="20"/>
  <c r="J238" i="20"/>
  <c r="J296" i="20"/>
  <c r="J353" i="20"/>
  <c r="J412" i="20"/>
  <c r="J731" i="20"/>
  <c r="J673" i="20"/>
  <c r="J616" i="20"/>
  <c r="J565" i="20"/>
  <c r="J529" i="20"/>
  <c r="J487" i="20"/>
  <c r="J431" i="20"/>
  <c r="J378" i="20"/>
  <c r="J322" i="20"/>
  <c r="J257" i="20"/>
  <c r="J204" i="20"/>
  <c r="J149" i="20"/>
  <c r="J84" i="20"/>
  <c r="J32" i="20"/>
  <c r="J722" i="20"/>
  <c r="J694" i="20"/>
  <c r="J665" i="20"/>
  <c r="J636" i="20"/>
  <c r="J607" i="20"/>
  <c r="J578" i="20"/>
  <c r="J550" i="20"/>
  <c r="J521" i="20"/>
  <c r="J486" i="20"/>
  <c r="J451" i="20"/>
  <c r="J408" i="20"/>
  <c r="J364" i="20"/>
  <c r="J321" i="20"/>
  <c r="J278" i="20"/>
  <c r="J234" i="20"/>
  <c r="J191" i="20"/>
  <c r="J148" i="20"/>
  <c r="J105" i="20"/>
  <c r="J62" i="20"/>
  <c r="J17" i="20"/>
  <c r="J728" i="20"/>
  <c r="J700" i="20"/>
  <c r="J671" i="20"/>
  <c r="J642" i="20"/>
  <c r="J613" i="20"/>
  <c r="J584" i="20"/>
  <c r="J556" i="20"/>
  <c r="J527" i="20"/>
  <c r="J493" i="20"/>
  <c r="J459" i="20"/>
  <c r="J417" i="20"/>
  <c r="J373" i="20"/>
  <c r="J329" i="20"/>
  <c r="J286" i="20"/>
  <c r="J243" i="20"/>
  <c r="J200" i="20"/>
  <c r="J156" i="20"/>
  <c r="J113" i="20"/>
  <c r="J70" i="20"/>
  <c r="J27" i="20"/>
  <c r="J734" i="20"/>
  <c r="J706" i="20"/>
  <c r="J677" i="20"/>
  <c r="J648" i="20"/>
  <c r="J619" i="20"/>
  <c r="J590" i="20"/>
  <c r="J562" i="20"/>
  <c r="J533" i="20"/>
  <c r="J501" i="20"/>
  <c r="J466" i="20"/>
  <c r="J427" i="20"/>
  <c r="J384" i="20"/>
  <c r="J340" i="20"/>
  <c r="J297" i="20"/>
  <c r="J254" i="20"/>
  <c r="J210" i="20"/>
  <c r="J167" i="20"/>
  <c r="J124" i="20"/>
  <c r="J81" i="20"/>
  <c r="J38" i="20"/>
  <c r="J741" i="20"/>
  <c r="H10" i="24"/>
  <c r="H12" i="24"/>
  <c r="H14" i="24"/>
  <c r="H16" i="24"/>
  <c r="H18" i="24"/>
  <c r="H20" i="24"/>
  <c r="H22" i="24"/>
  <c r="H24" i="24"/>
  <c r="H26" i="24"/>
  <c r="H28" i="24"/>
  <c r="H30" i="24"/>
  <c r="K12" i="2"/>
  <c r="K16" i="2"/>
  <c r="K20" i="2"/>
  <c r="K24" i="2"/>
  <c r="K28" i="2"/>
  <c r="K32" i="2"/>
  <c r="K36" i="2"/>
  <c r="K40" i="2"/>
  <c r="K44" i="2"/>
  <c r="K48" i="2"/>
  <c r="K52" i="2"/>
  <c r="K56" i="2"/>
  <c r="K60" i="2"/>
  <c r="K64" i="2"/>
  <c r="J11" i="26"/>
  <c r="J15" i="26"/>
  <c r="J19" i="26"/>
  <c r="J23" i="26"/>
  <c r="J27" i="26"/>
  <c r="J31" i="26"/>
  <c r="J35" i="26"/>
  <c r="J39" i="26"/>
  <c r="J91" i="20"/>
  <c r="J627" i="20"/>
  <c r="J36" i="20"/>
  <c r="J209" i="20"/>
  <c r="J324" i="20"/>
  <c r="J441" i="20"/>
  <c r="J644" i="20"/>
  <c r="J505" i="20"/>
  <c r="J409" i="20"/>
  <c r="J291" i="20"/>
  <c r="J171" i="20"/>
  <c r="J63" i="20"/>
  <c r="J708" i="20"/>
  <c r="J622" i="20"/>
  <c r="J564" i="20"/>
  <c r="J503" i="20"/>
  <c r="J430" i="20"/>
  <c r="J342" i="20"/>
  <c r="J299" i="20"/>
  <c r="J256" i="20"/>
  <c r="J170" i="20"/>
  <c r="J25" i="20"/>
  <c r="J73" i="20"/>
  <c r="J121" i="20"/>
  <c r="J169" i="20"/>
  <c r="J217" i="20"/>
  <c r="J265" i="20"/>
  <c r="J313" i="20"/>
  <c r="J361" i="20"/>
  <c r="J410" i="20"/>
  <c r="J458" i="20"/>
  <c r="J506" i="20"/>
  <c r="J50" i="20"/>
  <c r="J107" i="20"/>
  <c r="J165" i="20"/>
  <c r="J222" i="20"/>
  <c r="J280" i="20"/>
  <c r="J338" i="20"/>
  <c r="J396" i="20"/>
  <c r="J454" i="20"/>
  <c r="J511" i="20"/>
  <c r="J561" i="20"/>
  <c r="J609" i="20"/>
  <c r="J657" i="20"/>
  <c r="J705" i="20"/>
  <c r="J14" i="20"/>
  <c r="J72" i="20"/>
  <c r="J130" i="20"/>
  <c r="J188" i="20"/>
  <c r="J245" i="20"/>
  <c r="J303" i="20"/>
  <c r="J360" i="20"/>
  <c r="J419" i="20"/>
  <c r="J724" i="20"/>
  <c r="J666" i="20"/>
  <c r="J608" i="20"/>
  <c r="J558" i="20"/>
  <c r="J522" i="20"/>
  <c r="J471" i="20"/>
  <c r="J421" i="20"/>
  <c r="J365" i="20"/>
  <c r="J300" i="20"/>
  <c r="J248" i="20"/>
  <c r="J192" i="20"/>
  <c r="J128" i="20"/>
  <c r="J75" i="20"/>
  <c r="J19" i="20"/>
  <c r="J715" i="20"/>
  <c r="J686" i="20"/>
  <c r="J658" i="20"/>
  <c r="J629" i="20"/>
  <c r="J600" i="20"/>
  <c r="J571" i="20"/>
  <c r="J542" i="20"/>
  <c r="J513" i="20"/>
  <c r="J478" i="20"/>
  <c r="J442" i="20"/>
  <c r="J399" i="20"/>
  <c r="J354" i="20"/>
  <c r="J311" i="20"/>
  <c r="J268" i="20"/>
  <c r="J225" i="20"/>
  <c r="J182" i="20"/>
  <c r="J138" i="20"/>
  <c r="J95" i="20"/>
  <c r="J52" i="20"/>
  <c r="J371" i="20"/>
  <c r="J721" i="20"/>
  <c r="J692" i="20"/>
  <c r="J664" i="20"/>
  <c r="J635" i="20"/>
  <c r="J606" i="20"/>
  <c r="J577" i="20"/>
  <c r="J548" i="20"/>
  <c r="J520" i="20"/>
  <c r="J485" i="20"/>
  <c r="J450" i="20"/>
  <c r="J407" i="20"/>
  <c r="J363" i="20"/>
  <c r="J320" i="20"/>
  <c r="J276" i="20"/>
  <c r="J233" i="20"/>
  <c r="J190" i="20"/>
  <c r="J147" i="20"/>
  <c r="J104" i="20"/>
  <c r="J60" i="20"/>
  <c r="J16" i="20"/>
  <c r="J727" i="20"/>
  <c r="J698" i="20"/>
  <c r="J670" i="20"/>
  <c r="J641" i="20"/>
  <c r="J612" i="20"/>
  <c r="J583" i="20"/>
  <c r="J554" i="20"/>
  <c r="J526" i="20"/>
  <c r="J492" i="20"/>
  <c r="J457" i="20"/>
  <c r="J415" i="20"/>
  <c r="J372" i="20"/>
  <c r="J328" i="20"/>
  <c r="J285" i="20"/>
  <c r="J242" i="20"/>
  <c r="J198" i="20"/>
  <c r="J155" i="20"/>
  <c r="J112" i="20"/>
  <c r="J69" i="20"/>
  <c r="J26" i="20"/>
  <c r="J737" i="20"/>
  <c r="H8" i="24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1" i="2"/>
  <c r="K65" i="2"/>
  <c r="J12" i="26"/>
  <c r="J16" i="26"/>
  <c r="J20" i="26"/>
  <c r="J24" i="26"/>
  <c r="J28" i="26"/>
  <c r="J32" i="26"/>
  <c r="J36" i="26"/>
  <c r="J43" i="20"/>
  <c r="J139" i="20"/>
  <c r="J187" i="20"/>
  <c r="J235" i="20"/>
  <c r="J283" i="20"/>
  <c r="J331" i="20"/>
  <c r="J380" i="20"/>
  <c r="J428" i="20"/>
  <c r="J476" i="20"/>
  <c r="J13" i="20"/>
  <c r="J71" i="20"/>
  <c r="J129" i="20"/>
  <c r="J186" i="20"/>
  <c r="J244" i="20"/>
  <c r="J302" i="20"/>
  <c r="J359" i="20"/>
  <c r="J418" i="20"/>
  <c r="J475" i="20"/>
  <c r="J531" i="20"/>
  <c r="J579" i="20"/>
  <c r="J675" i="20"/>
  <c r="J723" i="20"/>
  <c r="J94" i="20"/>
  <c r="J152" i="20"/>
  <c r="J267" i="20"/>
  <c r="J383" i="20"/>
  <c r="J702" i="20"/>
  <c r="J587" i="20"/>
  <c r="J551" i="20"/>
  <c r="J462" i="20"/>
  <c r="J344" i="20"/>
  <c r="J236" i="20"/>
  <c r="J118" i="20"/>
  <c r="J738" i="20"/>
  <c r="J679" i="20"/>
  <c r="J650" i="20"/>
  <c r="J593" i="20"/>
  <c r="J535" i="20"/>
  <c r="J469" i="20"/>
  <c r="J387" i="20"/>
  <c r="J49" i="20"/>
  <c r="J241" i="20"/>
  <c r="J434" i="20"/>
  <c r="J136" i="20"/>
  <c r="J366" i="20"/>
  <c r="J585" i="20"/>
  <c r="J44" i="20"/>
  <c r="J274" i="20"/>
  <c r="J695" i="20"/>
  <c r="J496" i="20"/>
  <c r="J279" i="20"/>
  <c r="J41" i="20"/>
  <c r="J643" i="20"/>
  <c r="J528" i="20"/>
  <c r="J377" i="20"/>
  <c r="J213" i="20"/>
  <c r="J117" i="20"/>
  <c r="J30" i="20"/>
  <c r="J707" i="20"/>
  <c r="J649" i="20"/>
  <c r="J592" i="20"/>
  <c r="J534" i="20"/>
  <c r="J467" i="20"/>
  <c r="J385" i="20"/>
  <c r="J298" i="20"/>
  <c r="J212" i="20"/>
  <c r="J125" i="20"/>
  <c r="J39" i="20"/>
  <c r="J713" i="20"/>
  <c r="J655" i="20"/>
  <c r="J598" i="20"/>
  <c r="J540" i="20"/>
  <c r="J474" i="20"/>
  <c r="J394" i="20"/>
  <c r="J306" i="20"/>
  <c r="J220" i="20"/>
  <c r="J134" i="20"/>
  <c r="J47" i="20"/>
  <c r="J20" i="20"/>
  <c r="H15" i="24"/>
  <c r="H23" i="24"/>
  <c r="K14" i="2"/>
  <c r="K22" i="2"/>
  <c r="K30" i="2"/>
  <c r="K38" i="2"/>
  <c r="K46" i="2"/>
  <c r="K54" i="2"/>
  <c r="K62" i="2"/>
  <c r="J13" i="26"/>
  <c r="J21" i="26"/>
  <c r="J29" i="26"/>
  <c r="J37" i="26"/>
  <c r="K34" i="2"/>
  <c r="J17" i="26"/>
  <c r="J33" i="26"/>
  <c r="J193" i="20"/>
  <c r="J557" i="20"/>
  <c r="J126" i="20"/>
  <c r="J714" i="20"/>
  <c r="J599" i="20"/>
  <c r="J477" i="20"/>
  <c r="J395" i="20"/>
  <c r="J221" i="20"/>
  <c r="J135" i="20"/>
  <c r="J720" i="20"/>
  <c r="J605" i="20"/>
  <c r="J484" i="20"/>
  <c r="J318" i="20"/>
  <c r="J146" i="20"/>
  <c r="H9" i="24"/>
  <c r="K19" i="2"/>
  <c r="K8" i="2"/>
  <c r="J18" i="26"/>
  <c r="J97" i="20"/>
  <c r="J289" i="20"/>
  <c r="J482" i="20"/>
  <c r="J194" i="20"/>
  <c r="J425" i="20"/>
  <c r="J633" i="20"/>
  <c r="J101" i="20"/>
  <c r="J332" i="20"/>
  <c r="J637" i="20"/>
  <c r="J453" i="20"/>
  <c r="J214" i="20"/>
  <c r="J730" i="20"/>
  <c r="J614" i="20"/>
  <c r="J495" i="20"/>
  <c r="J333" i="20"/>
  <c r="J203" i="20"/>
  <c r="J83" i="20"/>
  <c r="J745" i="20"/>
  <c r="J685" i="20"/>
  <c r="J628" i="20"/>
  <c r="J570" i="20"/>
  <c r="J510" i="20"/>
  <c r="J438" i="20"/>
  <c r="J351" i="20"/>
  <c r="J264" i="20"/>
  <c r="J178" i="20"/>
  <c r="J92" i="20"/>
  <c r="J752" i="20"/>
  <c r="J691" i="20"/>
  <c r="J634" i="20"/>
  <c r="J576" i="20"/>
  <c r="J517" i="20"/>
  <c r="J449" i="20"/>
  <c r="J362" i="20"/>
  <c r="J275" i="20"/>
  <c r="J189" i="20"/>
  <c r="J102" i="20"/>
  <c r="J15" i="20"/>
  <c r="H13" i="24"/>
  <c r="H21" i="24"/>
  <c r="H29" i="24"/>
  <c r="K15" i="2"/>
  <c r="K23" i="2"/>
  <c r="K31" i="2"/>
  <c r="K39" i="2"/>
  <c r="K47" i="2"/>
  <c r="K55" i="2"/>
  <c r="K63" i="2"/>
  <c r="J14" i="26"/>
  <c r="J22" i="26"/>
  <c r="J30" i="26"/>
  <c r="J38" i="26"/>
  <c r="J145" i="20"/>
  <c r="J337" i="20"/>
  <c r="J21" i="20"/>
  <c r="J251" i="20"/>
  <c r="J483" i="20"/>
  <c r="J681" i="20"/>
  <c r="J159" i="20"/>
  <c r="J390" i="20"/>
  <c r="J580" i="20"/>
  <c r="J388" i="20"/>
  <c r="J161" i="20"/>
  <c r="J701" i="20"/>
  <c r="J586" i="20"/>
  <c r="J460" i="20"/>
  <c r="J290" i="20"/>
  <c r="J160" i="20"/>
  <c r="J74" i="20"/>
  <c r="J736" i="20"/>
  <c r="J678" i="20"/>
  <c r="J620" i="20"/>
  <c r="J563" i="20"/>
  <c r="J502" i="20"/>
  <c r="J429" i="20"/>
  <c r="J341" i="20"/>
  <c r="J255" i="20"/>
  <c r="J168" i="20"/>
  <c r="J82" i="20"/>
  <c r="J744" i="20"/>
  <c r="J684" i="20"/>
  <c r="J626" i="20"/>
  <c r="J569" i="20"/>
  <c r="J509" i="20"/>
  <c r="J437" i="20"/>
  <c r="J350" i="20"/>
  <c r="J263" i="20"/>
  <c r="J177" i="20"/>
  <c r="J90" i="20"/>
  <c r="J11" i="20"/>
  <c r="H11" i="24"/>
  <c r="H19" i="24"/>
  <c r="H27" i="24"/>
  <c r="K10" i="2"/>
  <c r="K18" i="2"/>
  <c r="K26" i="2"/>
  <c r="K42" i="2"/>
  <c r="K50" i="2"/>
  <c r="K58" i="2"/>
  <c r="K66" i="2"/>
  <c r="J25" i="26"/>
  <c r="J386" i="20"/>
  <c r="J78" i="20"/>
  <c r="J309" i="20"/>
  <c r="J537" i="20"/>
  <c r="J729" i="20"/>
  <c r="J216" i="20"/>
  <c r="J448" i="20"/>
  <c r="J536" i="20"/>
  <c r="J334" i="20"/>
  <c r="J106" i="20"/>
  <c r="J672" i="20"/>
  <c r="J420" i="20"/>
  <c r="J246" i="20"/>
  <c r="J40" i="20"/>
  <c r="J656" i="20"/>
  <c r="J541" i="20"/>
  <c r="J308" i="20"/>
  <c r="J48" i="20"/>
  <c r="J662" i="20"/>
  <c r="J547" i="20"/>
  <c r="J406" i="20"/>
  <c r="J232" i="20"/>
  <c r="J59" i="20"/>
  <c r="H17" i="24"/>
  <c r="H25" i="24"/>
  <c r="K11" i="2"/>
  <c r="K27" i="2"/>
  <c r="K35" i="2"/>
  <c r="K43" i="2"/>
  <c r="K51" i="2"/>
  <c r="K59" i="2"/>
  <c r="J10" i="26"/>
  <c r="J26" i="26"/>
  <c r="J34" i="26"/>
  <c r="J10" i="20"/>
  <c r="J8" i="26"/>
  <c r="J9" i="26"/>
  <c r="D23" i="1"/>
  <c r="D18" i="1"/>
  <c r="D14" i="1"/>
  <c r="D34" i="1"/>
  <c r="D30" i="1"/>
  <c r="D26" i="1"/>
  <c r="D41" i="1"/>
  <c r="D13" i="1"/>
  <c r="D20" i="1"/>
  <c r="D16" i="1"/>
  <c r="D12" i="1"/>
  <c r="D32" i="1"/>
  <c r="D28" i="1"/>
  <c r="D24" i="1"/>
  <c r="D39" i="1"/>
  <c r="J9" i="20"/>
  <c r="D19" i="1"/>
  <c r="D15" i="1"/>
  <c r="D35" i="1"/>
  <c r="D31" i="1"/>
  <c r="D27" i="1"/>
  <c r="D38" i="1"/>
  <c r="D21" i="1"/>
  <c r="D17" i="1"/>
  <c r="D33" i="1"/>
  <c r="D29" i="1"/>
  <c r="D25" i="1"/>
  <c r="D40" i="1"/>
  <c r="D36" i="1"/>
  <c r="D42" i="1"/>
</calcChain>
</file>

<file path=xl/sharedStrings.xml><?xml version="1.0" encoding="utf-8"?>
<sst xmlns="http://schemas.openxmlformats.org/spreadsheetml/2006/main" count="22149" uniqueCount="4918">
  <si>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</si>
  <si>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</si>
  <si>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</si>
  <si>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</si>
  <si>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</si>
  <si>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</si>
  <si>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</si>
  <si>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</si>
  <si>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</si>
  <si>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</si>
  <si>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</si>
  <si>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</si>
  <si>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</si>
  <si>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</si>
  <si>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</si>
  <si>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</si>
  <si>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</si>
  <si>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</si>
  <si>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</si>
  <si>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</si>
  <si>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</si>
  <si>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</si>
  <si>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</si>
  <si>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</si>
  <si>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</si>
  <si>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</si>
  <si>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</si>
  <si>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</si>
  <si>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</si>
  <si>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</si>
  <si>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</si>
  <si>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</si>
  <si>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</si>
  <si>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</si>
  <si>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</si>
  <si>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</si>
  <si>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</si>
  <si>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</si>
  <si>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</si>
  <si>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</si>
  <si>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</si>
  <si>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</si>
  <si>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</si>
  <si>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</si>
  <si>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</si>
  <si>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</si>
  <si>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</si>
  <si>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</si>
  <si>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</si>
  <si>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</si>
  <si>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</si>
  <si>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</si>
  <si>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</si>
  <si>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</si>
  <si>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</si>
  <si>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</si>
  <si>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</si>
  <si>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</si>
  <si>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</si>
  <si>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</si>
  <si>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</si>
  <si>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</si>
  <si>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</si>
  <si>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</si>
  <si>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</si>
  <si>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</si>
  <si>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</si>
  <si>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</si>
  <si>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</si>
  <si>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</si>
  <si>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</si>
  <si>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</si>
  <si>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</si>
  <si>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</si>
  <si>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</si>
  <si>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</si>
  <si>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</si>
  <si>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</si>
  <si>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</si>
  <si>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</si>
  <si>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</si>
  <si>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</si>
  <si>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</si>
  <si>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</si>
  <si>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</si>
  <si>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</si>
  <si>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</si>
  <si>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</si>
  <si>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</si>
  <si>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</si>
  <si>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</si>
  <si>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</si>
  <si>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</si>
  <si>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</si>
  <si>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</si>
  <si>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</si>
  <si>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</si>
  <si>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</si>
  <si>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</si>
  <si>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</si>
  <si>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</si>
  <si>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</si>
  <si>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</si>
  <si>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</si>
  <si>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</si>
  <si>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</si>
  <si>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</si>
  <si>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</si>
  <si>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</si>
  <si>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</si>
  <si>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</si>
  <si>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</si>
  <si>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</si>
  <si>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</si>
  <si>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</si>
  <si>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</si>
  <si>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</si>
  <si>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</si>
  <si>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</si>
  <si>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</si>
  <si>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</si>
  <si>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</si>
  <si>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</si>
  <si>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</si>
  <si>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</si>
  <si>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</si>
  <si>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</si>
  <si>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</si>
  <si>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</si>
  <si>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</si>
  <si>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</si>
  <si>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</si>
  <si>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</si>
  <si>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</si>
  <si>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</si>
  <si>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</si>
  <si>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</si>
  <si>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</si>
  <si>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</si>
  <si>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</si>
  <si>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</si>
  <si>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</si>
  <si>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</si>
  <si>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</si>
  <si>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</si>
  <si>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</si>
  <si>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</si>
  <si>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</si>
  <si>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</si>
  <si>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</si>
  <si>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</si>
  <si>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</si>
  <si>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</si>
  <si>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</si>
  <si>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</si>
  <si>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</si>
  <si>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</si>
  <si>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</si>
  <si>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</si>
  <si>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</si>
  <si>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</si>
  <si>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</si>
  <si>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</si>
  <si>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</si>
  <si>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</si>
  <si>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</si>
  <si>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</si>
  <si>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</si>
  <si>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</si>
  <si>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</si>
  <si>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</si>
  <si>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</si>
  <si>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</si>
  <si>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</si>
  <si>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</si>
  <si>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</si>
  <si>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</si>
  <si>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1111111111- 11- בנק דיסקונט</t>
  </si>
  <si>
    <t>ilAAA</t>
  </si>
  <si>
    <t>S&amp;P מעלות</t>
  </si>
  <si>
    <t>1111111111- 12- בנק הפועלים</t>
  </si>
  <si>
    <t>1111111111- 26- יובנק בע"מ</t>
  </si>
  <si>
    <t>1111111111- 10- לאומי</t>
  </si>
  <si>
    <t>סה"כ יתרת מזומנים ועו"ש נקובים במט"ח</t>
  </si>
  <si>
    <t>0</t>
  </si>
  <si>
    <t>130018- 12- בנק הפועלים</t>
  </si>
  <si>
    <t>20001- 11- בנק דיסקונט</t>
  </si>
  <si>
    <t>20001- 12- בנק הפועלים</t>
  </si>
  <si>
    <t>20001- 26- יובנק בע"מ</t>
  </si>
  <si>
    <t>100006- 11- בנק דיסקונט</t>
  </si>
  <si>
    <t>100006- 12- בנק הפועלים</t>
  </si>
  <si>
    <t>20003- 11- בנק דיסקונט</t>
  </si>
  <si>
    <t>20003- 12- בנק הפועלים</t>
  </si>
  <si>
    <t>20003- 26- יובנק בע"מ</t>
  </si>
  <si>
    <t>80031- 12- בנק הפועלים</t>
  </si>
  <si>
    <t>200010- 12- בנק הפועלים</t>
  </si>
  <si>
    <t>200010- 10- לאומי</t>
  </si>
  <si>
    <t>70002- 11- בנק דיסקונט</t>
  </si>
  <si>
    <t>70002- 12- בנק הפועלים</t>
  </si>
  <si>
    <t>200066- 10-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</si>
  <si>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</si>
  <si>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</si>
  <si>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</si>
  <si>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</si>
  <si>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</si>
  <si>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</si>
  <si>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</si>
  <si>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</si>
  <si>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</si>
  <si>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</si>
  <si>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</si>
  <si>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</si>
  <si>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</si>
  <si>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</si>
  <si>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</si>
  <si>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24/05/17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</si>
  <si>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</si>
  <si>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</si>
  <si>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</si>
  <si>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</si>
  <si>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</si>
  <si>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</si>
  <si>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</si>
  <si>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</si>
  <si>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</si>
  <si>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</si>
  <si>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</si>
  <si>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</si>
  <si>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</si>
  <si>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</si>
  <si>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</si>
  <si>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</si>
  <si>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</si>
  <si>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</si>
  <si>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</si>
  <si>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</si>
  <si>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</si>
  <si>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</si>
  <si>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</si>
  <si>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1114- בנק ישראל- מק"מ</t>
  </si>
  <si>
    <t>8241119</t>
  </si>
  <si>
    <t>מלווה קצר מועד 114- בנק ישראל- מק"מ</t>
  </si>
  <si>
    <t>8240111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</si>
  <si>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</si>
  <si>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</si>
  <si>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</si>
  <si>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</si>
  <si>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</si>
  <si>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</si>
  <si>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</si>
  <si>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</si>
  <si>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</si>
  <si>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</si>
  <si>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מלווה קצר מועד 914- בנק ישראל- מק"מ</t>
  </si>
  <si>
    <t>8240913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</si>
  <si>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</si>
  <si>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</si>
  <si>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</si>
  <si>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</si>
  <si>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</si>
  <si>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</si>
  <si>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</si>
  <si>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</si>
  <si>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</si>
  <si>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</si>
  <si>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</si>
  <si>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</si>
  <si>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</si>
  <si>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</si>
  <si>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</si>
  <si>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</si>
  <si>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</si>
  <si>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</si>
  <si>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</si>
  <si>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</si>
  <si>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</si>
  <si>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</si>
  <si>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</si>
  <si>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</si>
  <si>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</si>
  <si>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</si>
  <si>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</si>
  <si>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</si>
  <si>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</si>
  <si>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</si>
  <si>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</si>
  <si>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</si>
  <si>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</si>
  <si>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</si>
  <si>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</si>
  <si>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</si>
  <si>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</si>
  <si>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</si>
  <si>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</si>
  <si>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</si>
  <si>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</si>
  <si>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</si>
  <si>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</si>
  <si>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</si>
  <si>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</si>
  <si>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</si>
  <si>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</si>
  <si>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</si>
  <si>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</si>
  <si>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</si>
  <si>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T 1 7/8 02/15/32- US TREASURY Bills</t>
  </si>
  <si>
    <t>US91282CDY49</t>
  </si>
  <si>
    <t>AA+</t>
  </si>
  <si>
    <t>T 4 02/15/26- Treasury Bill</t>
  </si>
  <si>
    <t>US91282CGL90</t>
  </si>
  <si>
    <t>S&amp;P</t>
  </si>
  <si>
    <t>T 4 3/4 11/15/53- Treasury Bill</t>
  </si>
  <si>
    <t>US912810TV08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</si>
  <si>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</si>
  <si>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</si>
  <si>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</si>
  <si>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</si>
  <si>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</si>
  <si>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</si>
  <si>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</si>
  <si>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</si>
  <si>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</si>
  <si>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</si>
  <si>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</si>
  <si>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</si>
  <si>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</si>
  <si>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מזרחי טפחות הנפ 9/24- מזרחי טפחות חברה להנפקות בע"מ</t>
  </si>
  <si>
    <t>2310217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</si>
  <si>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</si>
  <si>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</si>
  <si>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</si>
  <si>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</si>
  <si>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</si>
  <si>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</si>
  <si>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</si>
  <si>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</si>
  <si>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</si>
  <si>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</si>
  <si>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</si>
  <si>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</si>
  <si>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</si>
  <si>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</si>
  <si>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</si>
  <si>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</si>
  <si>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</si>
  <si>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</si>
  <si>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</si>
  <si>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</si>
  <si>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</si>
  <si>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</si>
  <si>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</si>
  <si>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</si>
  <si>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</si>
  <si>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</si>
  <si>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</si>
  <si>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</si>
  <si>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</si>
  <si>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</si>
  <si>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</si>
  <si>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</si>
  <si>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</si>
  <si>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</si>
  <si>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</si>
  <si>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</si>
  <si>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</si>
  <si>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</si>
  <si>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</si>
  <si>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</si>
  <si>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</si>
  <si>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</si>
  <si>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</si>
  <si>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31/12/12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</si>
  <si>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</si>
  <si>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</si>
  <si>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</si>
  <si>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</si>
  <si>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</si>
  <si>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</si>
  <si>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</si>
  <si>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</si>
  <si>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</si>
  <si>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</si>
  <si>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</si>
  <si>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</si>
  <si>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</si>
  <si>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</si>
  <si>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</si>
  <si>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</si>
  <si>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</si>
  <si>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</si>
  <si>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</si>
  <si>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</si>
  <si>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</si>
  <si>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</si>
  <si>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</si>
  <si>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</si>
  <si>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</si>
  <si>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</si>
  <si>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</si>
  <si>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</si>
  <si>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</si>
  <si>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</si>
  <si>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</si>
  <si>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</si>
  <si>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</si>
  <si>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</si>
  <si>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</si>
  <si>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</si>
  <si>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</si>
  <si>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</si>
  <si>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</si>
  <si>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</si>
  <si>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</si>
  <si>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</si>
  <si>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</si>
  <si>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</si>
  <si>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</si>
  <si>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</si>
  <si>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</si>
  <si>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</si>
  <si>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</si>
  <si>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</si>
  <si>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</si>
  <si>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</si>
  <si>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</si>
  <si>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</si>
  <si>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</si>
  <si>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</si>
  <si>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</si>
  <si>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</si>
  <si>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</si>
  <si>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</si>
  <si>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</si>
  <si>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</si>
  <si>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</si>
  <si>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30/01/20</t>
  </si>
  <si>
    <t>הפניקס אגח 5- הפניקס אחזקות בע"מ</t>
  </si>
  <si>
    <t>7670284</t>
  </si>
  <si>
    <t>520017450</t>
  </si>
  <si>
    <t>ביטוח</t>
  </si>
  <si>
    <t>30/09/20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</si>
  <si>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</si>
  <si>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</si>
  <si>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</si>
  <si>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</si>
  <si>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</si>
  <si>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</si>
  <si>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</si>
  <si>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</si>
  <si>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</si>
  <si>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</si>
  <si>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</si>
  <si>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</si>
  <si>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</si>
  <si>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</si>
  <si>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</si>
  <si>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</si>
  <si>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</si>
  <si>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</si>
  <si>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</si>
  <si>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</si>
  <si>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</si>
  <si>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</si>
  <si>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</si>
  <si>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</si>
  <si>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</si>
  <si>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</si>
  <si>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</si>
  <si>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</si>
  <si>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</si>
  <si>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</si>
  <si>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</si>
  <si>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</si>
  <si>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</si>
  <si>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31/01/23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</si>
  <si>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</si>
  <si>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</si>
  <si>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</si>
  <si>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</si>
  <si>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</si>
  <si>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</si>
  <si>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</si>
  <si>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</si>
  <si>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</si>
  <si>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</si>
  <si>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</si>
  <si>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</si>
  <si>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</si>
  <si>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</si>
  <si>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</si>
  <si>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</si>
  <si>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</si>
  <si>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</si>
  <si>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</si>
  <si>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</si>
  <si>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</si>
  <si>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</si>
  <si>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</si>
  <si>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</si>
  <si>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</si>
  <si>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</si>
  <si>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</si>
  <si>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</si>
  <si>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</si>
  <si>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</si>
  <si>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</si>
  <si>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</si>
  <si>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</si>
  <si>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</si>
  <si>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</si>
  <si>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</si>
  <si>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</si>
  <si>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</si>
  <si>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</si>
  <si>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</si>
  <si>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</si>
  <si>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</si>
  <si>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</si>
  <si>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</si>
  <si>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</si>
  <si>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</si>
  <si>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</si>
  <si>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</si>
  <si>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</si>
  <si>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</si>
  <si>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</si>
  <si>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</si>
  <si>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</si>
  <si>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</si>
  <si>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</si>
  <si>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</si>
  <si>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</si>
  <si>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</si>
  <si>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</si>
  <si>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</si>
  <si>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</si>
  <si>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</si>
  <si>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</si>
  <si>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</si>
  <si>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</si>
  <si>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</si>
  <si>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</si>
  <si>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</si>
  <si>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</si>
  <si>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</si>
  <si>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</si>
  <si>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</si>
  <si>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</si>
  <si>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</si>
  <si>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</si>
  <si>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</si>
  <si>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</si>
  <si>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</si>
  <si>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</si>
  <si>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</si>
  <si>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</si>
  <si>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</si>
  <si>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</si>
  <si>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</si>
  <si>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30/04/23</t>
  </si>
  <si>
    <t>*מגה אור   אגח ו- מגה אור החזקות בע"מ</t>
  </si>
  <si>
    <t>1138668</t>
  </si>
  <si>
    <t>25/07/18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</si>
  <si>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</si>
  <si>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</si>
  <si>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</si>
  <si>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</si>
  <si>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</si>
  <si>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</si>
  <si>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</si>
  <si>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</si>
  <si>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</si>
  <si>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</si>
  <si>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</si>
  <si>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</si>
  <si>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</si>
  <si>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</si>
  <si>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</si>
  <si>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</si>
  <si>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</si>
  <si>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</si>
  <si>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</si>
  <si>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</si>
  <si>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</si>
  <si>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</si>
  <si>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</si>
  <si>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</si>
  <si>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</si>
  <si>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</si>
  <si>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</si>
  <si>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</si>
  <si>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</si>
  <si>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</si>
  <si>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</si>
  <si>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</si>
  <si>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</si>
  <si>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</si>
  <si>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</si>
  <si>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</si>
  <si>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</si>
  <si>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</si>
  <si>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</si>
  <si>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</si>
  <si>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</si>
  <si>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</si>
  <si>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</si>
  <si>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</si>
  <si>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</si>
  <si>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</si>
  <si>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</si>
  <si>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</si>
  <si>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</si>
  <si>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</si>
  <si>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</si>
  <si>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</si>
  <si>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</si>
  <si>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</si>
  <si>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</si>
  <si>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</si>
  <si>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</si>
  <si>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</si>
  <si>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</si>
  <si>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</si>
  <si>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</si>
  <si>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</si>
  <si>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</si>
  <si>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</si>
  <si>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</si>
  <si>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</si>
  <si>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</si>
  <si>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</si>
  <si>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</si>
  <si>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</si>
  <si>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</si>
  <si>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</si>
  <si>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</si>
  <si>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</si>
  <si>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</si>
  <si>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</si>
  <si>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</si>
  <si>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</si>
  <si>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</si>
  <si>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</si>
  <si>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</si>
  <si>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</si>
  <si>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</si>
  <si>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</si>
  <si>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</si>
  <si>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</si>
  <si>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</si>
  <si>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</si>
  <si>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</si>
  <si>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</si>
  <si>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</si>
  <si>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</si>
  <si>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</si>
  <si>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</si>
  <si>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</si>
  <si>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</si>
  <si>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</si>
  <si>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</si>
  <si>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</si>
  <si>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</si>
  <si>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</si>
  <si>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</si>
  <si>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</si>
  <si>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</si>
  <si>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</si>
  <si>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</si>
  <si>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</si>
  <si>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</si>
  <si>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</si>
  <si>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</si>
  <si>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</si>
  <si>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</si>
  <si>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</si>
  <si>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</si>
  <si>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</si>
  <si>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</si>
  <si>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</si>
  <si>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</si>
  <si>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</si>
  <si>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</si>
  <si>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</si>
  <si>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</si>
  <si>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</si>
  <si>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</si>
  <si>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</si>
  <si>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</si>
  <si>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</si>
  <si>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</si>
  <si>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</si>
  <si>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</si>
  <si>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</si>
  <si>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</si>
  <si>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</si>
  <si>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</si>
  <si>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</si>
  <si>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</si>
  <si>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</si>
  <si>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</si>
  <si>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</si>
  <si>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</si>
  <si>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</si>
  <si>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</si>
  <si>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</si>
  <si>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</si>
  <si>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</si>
  <si>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</si>
  <si>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</si>
  <si>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</si>
  <si>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</si>
  <si>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</si>
  <si>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</si>
  <si>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</si>
  <si>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</si>
  <si>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</si>
  <si>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</si>
  <si>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</si>
  <si>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</si>
  <si>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</si>
  <si>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</si>
  <si>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</si>
  <si>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</si>
  <si>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</si>
  <si>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</si>
  <si>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</si>
  <si>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</si>
  <si>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</si>
  <si>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</si>
  <si>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</si>
  <si>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</si>
  <si>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</si>
  <si>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</si>
  <si>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</si>
  <si>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</si>
  <si>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</si>
  <si>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</si>
  <si>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</si>
  <si>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</si>
  <si>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</si>
  <si>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</si>
  <si>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</si>
  <si>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</si>
  <si>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</si>
  <si>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</si>
  <si>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</si>
  <si>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</si>
  <si>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</si>
  <si>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</si>
  <si>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</si>
  <si>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</si>
  <si>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</si>
  <si>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</si>
  <si>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</si>
  <si>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</si>
  <si>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</si>
  <si>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</si>
  <si>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</si>
  <si>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</si>
  <si>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</si>
  <si>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</si>
  <si>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</si>
  <si>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</si>
  <si>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</si>
  <si>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</si>
  <si>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</si>
  <si>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</si>
  <si>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</si>
  <si>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</si>
  <si>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</si>
  <si>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</si>
  <si>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</si>
  <si>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</si>
  <si>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</si>
  <si>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</si>
  <si>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</si>
  <si>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</si>
  <si>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</si>
  <si>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</si>
  <si>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</si>
  <si>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</si>
  <si>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</si>
  <si>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</si>
  <si>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</si>
  <si>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</si>
  <si>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</si>
  <si>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</si>
  <si>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</si>
  <si>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</si>
  <si>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</si>
  <si>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</si>
  <si>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</si>
  <si>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</si>
  <si>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</si>
  <si>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</si>
  <si>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</si>
  <si>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</si>
  <si>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</si>
  <si>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</si>
  <si>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</si>
  <si>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</si>
  <si>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</si>
  <si>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</si>
  <si>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</si>
  <si>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</si>
  <si>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</si>
  <si>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</si>
  <si>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</si>
  <si>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</si>
  <si>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</si>
  <si>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</si>
  <si>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</si>
  <si>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</si>
  <si>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</si>
  <si>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</si>
  <si>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</si>
  <si>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</si>
  <si>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</si>
  <si>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</si>
  <si>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</si>
  <si>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</si>
  <si>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</si>
  <si>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</si>
  <si>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</si>
  <si>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</si>
  <si>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</si>
  <si>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</si>
  <si>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</si>
  <si>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</si>
  <si>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</si>
  <si>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</si>
  <si>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</si>
  <si>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</si>
  <si>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</si>
  <si>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</si>
  <si>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</si>
  <si>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</si>
  <si>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</si>
  <si>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</si>
  <si>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</si>
  <si>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</si>
  <si>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</si>
  <si>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</si>
  <si>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</si>
  <si>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</si>
  <si>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</si>
  <si>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</si>
  <si>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</si>
  <si>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</si>
  <si>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</si>
  <si>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</si>
  <si>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</si>
  <si>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</si>
  <si>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</si>
  <si>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</si>
  <si>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</si>
  <si>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</si>
  <si>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</si>
  <si>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</si>
  <si>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</si>
  <si>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</si>
  <si>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</si>
  <si>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</si>
  <si>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</si>
  <si>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</si>
  <si>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</si>
  <si>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</si>
  <si>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</si>
  <si>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</si>
  <si>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</si>
  <si>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</si>
  <si>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</si>
  <si>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</si>
  <si>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</si>
  <si>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</si>
  <si>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</si>
  <si>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</si>
  <si>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</si>
  <si>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</si>
  <si>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30/09/21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</si>
  <si>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</si>
  <si>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</si>
  <si>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</si>
  <si>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</si>
  <si>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</si>
  <si>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</si>
  <si>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</si>
  <si>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</si>
  <si>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</si>
  <si>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</si>
  <si>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</si>
  <si>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</si>
  <si>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</si>
  <si>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</si>
  <si>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</si>
  <si>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</si>
  <si>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</si>
  <si>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</si>
  <si>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</si>
  <si>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</si>
  <si>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</si>
  <si>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</si>
  <si>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</si>
  <si>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</si>
  <si>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</si>
  <si>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</si>
  <si>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</si>
  <si>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</si>
  <si>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</si>
  <si>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</si>
  <si>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</si>
  <si>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</si>
  <si>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</si>
  <si>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</si>
  <si>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</si>
  <si>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</si>
  <si>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</si>
  <si>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</si>
  <si>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</si>
  <si>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</si>
  <si>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</si>
  <si>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</si>
  <si>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</si>
  <si>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</si>
  <si>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</si>
  <si>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</si>
  <si>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</si>
  <si>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</si>
  <si>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</si>
  <si>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</si>
  <si>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</si>
  <si>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</si>
  <si>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</si>
  <si>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</si>
  <si>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</si>
  <si>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</si>
  <si>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</si>
  <si>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</si>
  <si>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</si>
  <si>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</si>
  <si>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</si>
  <si>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</si>
  <si>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</si>
  <si>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</si>
  <si>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</si>
  <si>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</si>
  <si>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</si>
  <si>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</si>
  <si>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</si>
  <si>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</si>
  <si>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</si>
  <si>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</si>
  <si>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</si>
  <si>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</si>
  <si>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</si>
  <si>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</si>
  <si>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</si>
  <si>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</si>
  <si>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</si>
  <si>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</si>
  <si>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</si>
  <si>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</si>
  <si>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</si>
  <si>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</si>
  <si>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</si>
  <si>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</si>
  <si>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</si>
  <si>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</si>
  <si>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</si>
  <si>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</si>
  <si>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</si>
  <si>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</si>
  <si>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</si>
  <si>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</si>
  <si>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</si>
  <si>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</si>
  <si>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</si>
  <si>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</si>
  <si>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</si>
  <si>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</si>
  <si>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</si>
  <si>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</si>
  <si>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</si>
  <si>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</si>
  <si>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</si>
  <si>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</si>
  <si>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</si>
  <si>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</si>
  <si>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</si>
  <si>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</si>
  <si>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</si>
  <si>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</si>
  <si>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</si>
  <si>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</si>
  <si>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</si>
  <si>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</si>
  <si>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</si>
  <si>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</si>
  <si>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</si>
  <si>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</si>
  <si>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</si>
  <si>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</si>
  <si>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</si>
  <si>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</si>
  <si>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</si>
  <si>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</si>
  <si>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</si>
  <si>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</si>
  <si>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</si>
  <si>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</si>
  <si>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</si>
  <si>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</si>
  <si>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</si>
  <si>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</si>
  <si>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</si>
  <si>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</si>
  <si>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</si>
  <si>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</si>
  <si>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</si>
  <si>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</si>
  <si>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</si>
  <si>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</si>
  <si>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</si>
  <si>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</si>
  <si>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</si>
  <si>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</si>
  <si>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</si>
  <si>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</si>
  <si>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</si>
  <si>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</si>
  <si>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</si>
  <si>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</si>
  <si>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</si>
  <si>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</si>
  <si>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</si>
  <si>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</si>
  <si>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</si>
  <si>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</si>
  <si>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</si>
  <si>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</si>
  <si>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</si>
  <si>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</si>
  <si>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</si>
  <si>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</si>
  <si>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</si>
  <si>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</si>
  <si>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</si>
  <si>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</si>
  <si>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</si>
  <si>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</si>
  <si>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</si>
  <si>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</si>
  <si>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</si>
  <si>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</si>
  <si>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</si>
  <si>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</si>
  <si>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</si>
  <si>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</si>
  <si>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</si>
  <si>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</si>
  <si>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</si>
  <si>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</si>
  <si>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</si>
  <si>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</si>
  <si>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</si>
  <si>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</si>
  <si>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</si>
  <si>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</si>
  <si>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</si>
  <si>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</si>
  <si>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</si>
  <si>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</si>
  <si>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</si>
  <si>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</si>
  <si>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</si>
  <si>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</si>
  <si>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</si>
  <si>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</si>
  <si>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</si>
  <si>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</si>
  <si>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</si>
  <si>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</si>
  <si>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</si>
  <si>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</si>
  <si>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</si>
  <si>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</si>
  <si>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</si>
  <si>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</si>
  <si>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</si>
  <si>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</si>
  <si>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</si>
  <si>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</si>
  <si>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</si>
  <si>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</si>
  <si>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</si>
  <si>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</si>
  <si>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</si>
  <si>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</si>
  <si>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</si>
  <si>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</si>
  <si>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</si>
  <si>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</si>
  <si>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</si>
  <si>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</si>
  <si>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</si>
  <si>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</si>
  <si>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</si>
  <si>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</si>
  <si>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</si>
  <si>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</si>
  <si>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</si>
  <si>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</si>
  <si>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</si>
  <si>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</si>
  <si>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</si>
  <si>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</si>
  <si>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</si>
  <si>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</si>
  <si>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</si>
  <si>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</si>
  <si>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</si>
  <si>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</si>
  <si>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</si>
  <si>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</si>
  <si>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</si>
  <si>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</si>
  <si>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</si>
  <si>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</si>
  <si>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</si>
  <si>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</si>
  <si>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</si>
  <si>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</si>
  <si>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</si>
  <si>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</si>
  <si>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</si>
  <si>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</si>
  <si>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</si>
  <si>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</si>
  <si>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טבע(ריבית לקבל)- טבע תעשיות פרמצבטיות בע"מ</t>
  </si>
  <si>
    <t>6290140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</si>
  <si>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</si>
  <si>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</si>
  <si>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</si>
  <si>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</si>
  <si>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</si>
  <si>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</si>
  <si>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</si>
  <si>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</si>
  <si>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</si>
  <si>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</si>
  <si>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</si>
  <si>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</si>
  <si>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</si>
  <si>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</si>
  <si>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</si>
  <si>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</si>
  <si>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</si>
  <si>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</si>
  <si>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</si>
  <si>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</si>
  <si>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</si>
  <si>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</si>
  <si>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</si>
  <si>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</si>
  <si>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</si>
  <si>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</si>
  <si>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</si>
  <si>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</si>
  <si>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</si>
  <si>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</si>
  <si>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</si>
  <si>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</si>
  <si>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</si>
  <si>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</si>
  <si>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</si>
  <si>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</si>
  <si>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</si>
  <si>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</si>
  <si>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</si>
  <si>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</si>
  <si>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</si>
  <si>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</si>
  <si>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</si>
  <si>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</si>
  <si>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</si>
  <si>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</si>
  <si>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</si>
  <si>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</si>
  <si>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</si>
  <si>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</si>
  <si>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</si>
  <si>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</si>
  <si>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</si>
  <si>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</si>
  <si>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</si>
  <si>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</si>
  <si>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</si>
  <si>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</si>
  <si>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</si>
  <si>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</si>
  <si>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</si>
  <si>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</si>
  <si>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</si>
  <si>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</si>
  <si>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</si>
  <si>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</si>
  <si>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</si>
  <si>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</si>
  <si>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</si>
  <si>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</si>
  <si>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</si>
  <si>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</si>
  <si>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</si>
  <si>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</si>
  <si>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</si>
  <si>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</si>
  <si>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</si>
  <si>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</si>
  <si>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</si>
  <si>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</si>
  <si>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</si>
  <si>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</si>
  <si>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</si>
  <si>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</si>
  <si>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</si>
  <si>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</si>
  <si>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</si>
  <si>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</si>
  <si>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</si>
  <si>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</si>
  <si>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</si>
  <si>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</si>
  <si>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</si>
  <si>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</si>
  <si>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</si>
  <si>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</si>
  <si>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</si>
  <si>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</si>
  <si>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</si>
  <si>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</si>
  <si>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</si>
  <si>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</si>
  <si>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</si>
  <si>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</si>
  <si>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</si>
  <si>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</si>
  <si>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</si>
  <si>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</si>
  <si>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</si>
  <si>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</si>
  <si>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</si>
  <si>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</si>
  <si>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</si>
  <si>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</si>
  <si>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</si>
  <si>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</si>
  <si>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</si>
  <si>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</si>
  <si>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</si>
  <si>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</si>
  <si>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</si>
  <si>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</si>
  <si>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</si>
  <si>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</si>
  <si>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</si>
  <si>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</si>
  <si>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</si>
  <si>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</si>
  <si>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</si>
  <si>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</si>
  <si>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</si>
  <si>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</si>
  <si>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</si>
  <si>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</si>
  <si>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</si>
  <si>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</si>
  <si>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</si>
  <si>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</si>
  <si>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</si>
  <si>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</si>
  <si>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</si>
  <si>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</si>
  <si>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</si>
  <si>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</si>
  <si>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</si>
  <si>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</si>
  <si>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</si>
  <si>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</si>
  <si>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</si>
  <si>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</si>
  <si>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</si>
  <si>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</si>
  <si>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</si>
  <si>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</si>
  <si>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</si>
  <si>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</si>
  <si>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</si>
  <si>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</si>
  <si>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</si>
  <si>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</si>
  <si>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</si>
  <si>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</si>
  <si>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</si>
  <si>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</si>
  <si>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</si>
  <si>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</si>
  <si>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</si>
  <si>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</si>
  <si>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</si>
  <si>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</si>
  <si>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</si>
  <si>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</si>
  <si>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</si>
  <si>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</si>
  <si>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</si>
  <si>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</si>
  <si>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</si>
  <si>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</si>
  <si>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</si>
  <si>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</si>
  <si>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</si>
  <si>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</si>
  <si>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</si>
  <si>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</si>
  <si>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</si>
  <si>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</si>
  <si>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</si>
  <si>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</si>
  <si>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</si>
  <si>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</si>
  <si>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</si>
  <si>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</si>
  <si>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</si>
  <si>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</si>
  <si>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</si>
  <si>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</si>
  <si>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</si>
  <si>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</si>
  <si>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</si>
  <si>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</si>
  <si>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</si>
  <si>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</si>
  <si>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</si>
  <si>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</si>
  <si>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</si>
  <si>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</si>
  <si>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</si>
  <si>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</si>
  <si>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</si>
  <si>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</si>
  <si>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</si>
  <si>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</si>
  <si>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</si>
  <si>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</si>
  <si>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</si>
  <si>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</si>
  <si>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</si>
  <si>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</si>
  <si>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</si>
  <si>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</si>
  <si>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</si>
  <si>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</si>
  <si>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</si>
  <si>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</si>
  <si>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</si>
  <si>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</si>
  <si>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</si>
  <si>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</si>
  <si>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</si>
  <si>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</si>
  <si>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</si>
  <si>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</si>
  <si>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</si>
  <si>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</si>
  <si>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</si>
  <si>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</si>
  <si>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</si>
  <si>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</si>
  <si>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</si>
  <si>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</si>
  <si>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</si>
  <si>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</si>
  <si>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</si>
  <si>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</si>
  <si>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</si>
  <si>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</si>
  <si>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</si>
  <si>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</si>
  <si>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</si>
  <si>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</si>
  <si>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</si>
  <si>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</si>
  <si>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</si>
  <si>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</si>
  <si>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</si>
  <si>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</si>
  <si>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</si>
  <si>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</si>
  <si>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</si>
  <si>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</si>
  <si>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</si>
  <si>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</si>
  <si>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</si>
  <si>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</si>
  <si>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</si>
  <si>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</si>
  <si>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</si>
  <si>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</si>
  <si>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</si>
  <si>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</si>
  <si>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</si>
  <si>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</si>
  <si>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</si>
  <si>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</si>
  <si>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</si>
  <si>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</si>
  <si>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</si>
  <si>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</si>
  <si>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</si>
  <si>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</si>
  <si>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</si>
  <si>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</si>
  <si>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</si>
  <si>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</si>
  <si>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</si>
  <si>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</si>
  <si>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</si>
  <si>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</si>
  <si>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</si>
  <si>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</si>
  <si>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</si>
  <si>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</si>
  <si>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</si>
  <si>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</si>
  <si>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</si>
  <si>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</si>
  <si>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</si>
  <si>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</si>
  <si>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</si>
  <si>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</si>
  <si>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</si>
  <si>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</si>
  <si>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</si>
  <si>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</si>
  <si>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</si>
  <si>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</si>
  <si>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</si>
  <si>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</si>
  <si>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</si>
  <si>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</si>
  <si>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</si>
  <si>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</si>
  <si>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</si>
  <si>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</si>
  <si>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</si>
  <si>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</si>
  <si>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</si>
  <si>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</si>
  <si>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</si>
  <si>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</si>
  <si>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</si>
  <si>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</si>
  <si>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</si>
  <si>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</si>
  <si>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</si>
  <si>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</si>
  <si>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</si>
  <si>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</si>
  <si>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</si>
  <si>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</si>
  <si>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</si>
  <si>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</si>
  <si>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</si>
  <si>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</si>
  <si>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</si>
  <si>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</si>
  <si>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</si>
  <si>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</si>
  <si>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</si>
  <si>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</si>
  <si>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</si>
  <si>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</si>
  <si>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</si>
  <si>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</si>
  <si>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</si>
  <si>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</si>
  <si>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</si>
  <si>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</si>
  <si>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</si>
  <si>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</si>
  <si>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</si>
  <si>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</si>
  <si>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</si>
  <si>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</si>
  <si>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</si>
  <si>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</si>
  <si>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</si>
  <si>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</si>
  <si>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</si>
  <si>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</si>
  <si>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</si>
  <si>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</si>
  <si>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</si>
  <si>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</si>
  <si>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</si>
  <si>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</si>
  <si>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</si>
  <si>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</si>
  <si>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</si>
  <si>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</si>
  <si>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</si>
  <si>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</si>
  <si>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</si>
  <si>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</si>
  <si>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</si>
  <si>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</si>
  <si>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</si>
  <si>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</si>
  <si>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</si>
  <si>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</si>
  <si>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</si>
  <si>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</si>
  <si>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</si>
  <si>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</si>
  <si>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</si>
  <si>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</si>
  <si>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</si>
  <si>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</si>
  <si>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</si>
  <si>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</si>
  <si>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</si>
  <si>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</si>
  <si>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</si>
  <si>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</si>
  <si>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</si>
  <si>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</si>
  <si>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</si>
  <si>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</si>
  <si>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</si>
  <si>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</si>
  <si>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</si>
  <si>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</si>
  <si>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</si>
  <si>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</si>
  <si>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</si>
  <si>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</si>
  <si>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</si>
  <si>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</si>
  <si>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</si>
  <si>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</si>
  <si>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</si>
  <si>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</si>
  <si>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</si>
  <si>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</si>
  <si>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</si>
  <si>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</si>
  <si>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</si>
  <si>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</si>
  <si>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</si>
  <si>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</si>
  <si>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</si>
  <si>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</si>
  <si>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</si>
  <si>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</si>
  <si>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</si>
  <si>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</si>
  <si>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</si>
  <si>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</si>
  <si>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</si>
  <si>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</si>
  <si>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</si>
  <si>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</si>
  <si>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</si>
  <si>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</si>
  <si>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</si>
  <si>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</si>
  <si>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</si>
  <si>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</si>
  <si>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</si>
  <si>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</si>
  <si>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</si>
  <si>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</si>
  <si>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</si>
  <si>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</si>
  <si>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</si>
  <si>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</si>
  <si>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</si>
  <si>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</si>
  <si>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</si>
  <si>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</si>
  <si>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</si>
  <si>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</si>
  <si>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</si>
  <si>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</si>
  <si>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</si>
  <si>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</si>
  <si>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</si>
  <si>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</si>
  <si>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</si>
  <si>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</si>
  <si>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</si>
  <si>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</si>
  <si>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</si>
  <si>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</si>
  <si>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</si>
  <si>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</si>
  <si>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</si>
  <si>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</si>
  <si>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</si>
  <si>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</si>
  <si>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</si>
  <si>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</si>
  <si>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</si>
  <si>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</si>
  <si>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</si>
  <si>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</si>
  <si>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</si>
  <si>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</si>
  <si>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</si>
  <si>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</si>
  <si>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</si>
  <si>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</si>
  <si>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</si>
  <si>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</si>
  <si>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</si>
  <si>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</si>
  <si>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</si>
  <si>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</si>
  <si>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</si>
  <si>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UDEMY.INC- UDEMY INC</t>
  </si>
  <si>
    <t>US9026851066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</si>
  <si>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</si>
  <si>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</si>
  <si>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</si>
  <si>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</si>
  <si>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</si>
  <si>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</si>
  <si>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</si>
  <si>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</si>
  <si>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</si>
  <si>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</si>
  <si>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</si>
  <si>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</si>
  <si>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</si>
  <si>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</si>
  <si>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</si>
  <si>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</si>
  <si>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</si>
  <si>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</si>
  <si>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</si>
  <si>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</si>
  <si>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</si>
  <si>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</si>
  <si>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</si>
  <si>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</si>
  <si>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</si>
  <si>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</si>
  <si>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</si>
  <si>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</si>
  <si>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</si>
  <si>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</si>
  <si>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</si>
  <si>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</si>
  <si>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</si>
  <si>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</si>
  <si>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</si>
  <si>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</si>
  <si>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</si>
  <si>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</si>
  <si>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</si>
  <si>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</si>
  <si>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</si>
  <si>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</si>
  <si>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</si>
  <si>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</si>
  <si>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</si>
  <si>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</si>
  <si>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</si>
  <si>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</si>
  <si>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</si>
  <si>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</si>
  <si>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</si>
  <si>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</si>
  <si>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</si>
  <si>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</si>
  <si>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</si>
  <si>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</si>
  <si>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</si>
  <si>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</si>
  <si>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</si>
  <si>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</si>
  <si>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</si>
  <si>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</si>
  <si>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</si>
  <si>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</si>
  <si>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</si>
  <si>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</si>
  <si>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</si>
  <si>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</si>
  <si>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</si>
  <si>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</si>
  <si>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</si>
  <si>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</si>
  <si>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</si>
  <si>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</si>
  <si>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</si>
  <si>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</si>
  <si>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</si>
  <si>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</si>
  <si>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</si>
  <si>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</si>
  <si>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</si>
  <si>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</si>
  <si>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</si>
  <si>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</si>
  <si>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</si>
  <si>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</si>
  <si>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</si>
  <si>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</si>
  <si>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)40( כשרה ת"א 125- מיטב תכלית קרנות נאמנות בע"מ</t>
  </si>
  <si>
    <t>1155373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</si>
  <si>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</si>
  <si>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</si>
  <si>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</si>
  <si>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</si>
  <si>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</si>
  <si>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</si>
  <si>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</si>
  <si>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</si>
  <si>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</si>
  <si>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</si>
  <si>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</si>
  <si>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ETFי )4A( כשרה ת"א 125- פסגות קרנות נאמנות בע"מ</t>
  </si>
  <si>
    <t>1155324</t>
  </si>
  <si>
    <t>פסגות ת"א בנקים- פסגות קרנות נאמנות בע"מ</t>
  </si>
  <si>
    <t>1148774</t>
  </si>
  <si>
    <t>קסם )4A) ETF כשרה ת"א 125- קסם קרנות נאמנות בע"מ</t>
  </si>
  <si>
    <t>1155365</t>
  </si>
  <si>
    <t>510938608</t>
  </si>
  <si>
    <t>קסם ETF תא בנקים- קסם קרנות נאמנות בע"מ</t>
  </si>
  <si>
    <t>1146430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</si>
  <si>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</si>
  <si>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</si>
  <si>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</si>
  <si>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</si>
  <si>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</si>
  <si>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</si>
  <si>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קסם.תל ג-שק 2-5- קסם קרנות נאמנות בע"מ</t>
  </si>
  <si>
    <t>1146190</t>
  </si>
  <si>
    <t>קסם קרן סל תא פיננסים- קסם תעודות סל ומוצרי מדדים בע"מ</t>
  </si>
  <si>
    <t>1146554</t>
  </si>
  <si>
    <t>סה"כ שמחקות מדדי מניות בחו"ל</t>
  </si>
  <si>
    <t>תכלית 500 PR P&amp;S- מיטב תכלית קרנות נאמנות בע"מ</t>
  </si>
  <si>
    <t>1144385</t>
  </si>
  <si>
    <t>קסם S&amp;P 500 (4D) ETF- קסם קרנות נאמנות בע"מ</t>
  </si>
  <si>
    <t>1146471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</si>
  <si>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</si>
  <si>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</si>
  <si>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</si>
  <si>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</si>
  <si>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)00( כשרה תל בונד 60- הראל קרנות נאמנות בע"מ</t>
  </si>
  <si>
    <t>1155092</t>
  </si>
  <si>
    <t>הראל סל כש תלבונד שקלי- הראל קרנות נאמנות בע"מ</t>
  </si>
  <si>
    <t>1155191</t>
  </si>
  <si>
    <t>הראל סל תל בונד 60- הראל קרנות נאמנות בע"מ</t>
  </si>
  <si>
    <t>1150473</t>
  </si>
  <si>
    <t>הראל סל תלבונד ש 50- הראל קרנות נאמנות בע"מ</t>
  </si>
  <si>
    <t>1150713</t>
  </si>
  <si>
    <t>הראל קרן סל תלבונד 40- הראל קרנות נאמנות בע"מ</t>
  </si>
  <si>
    <t>1150499</t>
  </si>
  <si>
    <t>*MTF סל )00( כשרה תל בונד 60- מגדל קרנות נאמנות בע"מ</t>
  </si>
  <si>
    <t>1159698</t>
  </si>
  <si>
    <t>511303661</t>
  </si>
  <si>
    <t>*MTF סל )00( כשרה תל בונד שקלי- מגדל קרנות נאמנות בע"מ</t>
  </si>
  <si>
    <t>1159706</t>
  </si>
  <si>
    <t>מור סל )00( תל בונד 60- מור ניהול קרנות נאמנות בע"מ</t>
  </si>
  <si>
    <t>1195304</t>
  </si>
  <si>
    <t>514884485</t>
  </si>
  <si>
    <t>) שקליות ריבית קבועה ממש00) תכלית סל- מיטב תכלית קרנות נאמנות בע"מ</t>
  </si>
  <si>
    <t>1145168</t>
  </si>
  <si>
    <t>תכ.שחר2-5- מיטב תכלית קרנות נאמנות בע"מ</t>
  </si>
  <si>
    <t>1145150</t>
  </si>
  <si>
    <t>תכלית סל )00( צמודות מדד ממשלת- מיטב תכלית קרנות נאמנות בע"מ</t>
  </si>
  <si>
    <t>1145085</t>
  </si>
  <si>
    <t>תכלית סל גליל 5-10- מיטב תכלית קרנות נאמנות בע"מ</t>
  </si>
  <si>
    <t>1145176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</si>
  <si>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</si>
  <si>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</si>
  <si>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</si>
  <si>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</si>
  <si>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תכלית סל תלבונד תשו- מיטב תכלית קרנות נאמנות בע"מ</t>
  </si>
  <si>
    <t>1145259</t>
  </si>
  <si>
    <t>תכלית קרן סל (00) מק"מ- מיטב תכלית קרנות נאמנות בע"מ</t>
  </si>
  <si>
    <t>1144633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</si>
  <si>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</si>
  <si>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</si>
  <si>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</si>
  <si>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</si>
  <si>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</si>
  <si>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</si>
  <si>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פסגות ETF )00( כשרה תל בונד 60- פסגות קרנות נאמנות בע"מ</t>
  </si>
  <si>
    <t>1155076</t>
  </si>
  <si>
    <t>קסם ETF )00( כשרה תל בונד 60- קסם קרנות נאמנות בע"מ</t>
  </si>
  <si>
    <t>1155126</t>
  </si>
  <si>
    <t>קסם ETF גליל 5-10- קסם קרנות נאמנות בע"מ</t>
  </si>
  <si>
    <t>1145739</t>
  </si>
  <si>
    <t>קסם ETF כשרה תלבונד שקלי- קסם קרנות נאמנות בע"מ</t>
  </si>
  <si>
    <t>1155159</t>
  </si>
  <si>
    <t>קסם ETF שחר 0-2- קסם קרנות נאמנות בע"מ</t>
  </si>
  <si>
    <t>1146166</t>
  </si>
  <si>
    <t>קסם ETF תלבונד 20- קסם קרנות נאמנות בע"מ</t>
  </si>
  <si>
    <t>1145960</t>
  </si>
  <si>
    <t>קסם קרן סל תל בונד 40- קסם קרנות נאמנות בע"מ</t>
  </si>
  <si>
    <t>1146216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</si>
  <si>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</si>
  <si>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</si>
  <si>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</si>
  <si>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</si>
  <si>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</si>
  <si>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</si>
  <si>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קסם.מדד ממשל- קסם קרנות נאמנות בע"מ</t>
  </si>
  <si>
    <t>1146158</t>
  </si>
  <si>
    <t>קסם.שחר 5+- קסם קרנות נאמנות בע"מ</t>
  </si>
  <si>
    <t>1146174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</si>
  <si>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</si>
  <si>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</si>
  <si>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</si>
  <si>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</si>
  <si>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</si>
  <si>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</si>
  <si>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</si>
  <si>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</si>
  <si>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</si>
  <si>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</si>
  <si>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</si>
  <si>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</si>
  <si>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</si>
  <si>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AMUNDI S&amp;P 500 UCITS ETF- Amundi Asset Management</t>
  </si>
  <si>
    <t>LU1681049018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</si>
  <si>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</si>
  <si>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</si>
  <si>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</si>
  <si>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</si>
  <si>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</si>
  <si>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</si>
  <si>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</si>
  <si>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</si>
  <si>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</si>
  <si>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</si>
  <si>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</si>
  <si>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</si>
  <si>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</si>
  <si>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</si>
  <si>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</si>
  <si>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</si>
  <si>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S&amp;P500 Swap Ucits- BlackRock  Asset Managment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</si>
  <si>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</si>
  <si>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</si>
  <si>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</si>
  <si>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</si>
  <si>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</si>
  <si>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</si>
  <si>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</si>
  <si>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</si>
  <si>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DAIWA EXCHANGE TRAD- Daiwa ETF</t>
  </si>
  <si>
    <t>JP3027620008</t>
  </si>
  <si>
    <t>TSE</t>
  </si>
  <si>
    <t>UBS EM MKT A-USD- EMMUSA</t>
  </si>
  <si>
    <t>LU0480132876</t>
  </si>
  <si>
    <t>SIX</t>
  </si>
  <si>
    <t>FRANKLIN FTSE INDIA ETF- FRANKLIN ADVISERS INC</t>
  </si>
  <si>
    <t>US35473P7693</t>
  </si>
  <si>
    <t>HORIZON S&amp;P/TSX 60- GLOBAL HORIZON</t>
  </si>
  <si>
    <t>CA44056G1054</t>
  </si>
  <si>
    <t>HORIZONS S&amp;P/TSX- GLOBAL HORIZON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</si>
  <si>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</si>
  <si>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</si>
  <si>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</si>
  <si>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</si>
  <si>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</si>
  <si>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</si>
  <si>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</si>
  <si>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</si>
  <si>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EURSTX- LYXOR ETF</t>
  </si>
  <si>
    <t>LU0908500753</t>
  </si>
  <si>
    <t>LYX CORE EURSTX600 - LYXOR ETF</t>
  </si>
  <si>
    <t>Lyxor etf basic rs- LYXOR ETF</t>
  </si>
  <si>
    <t>lu1834983550</t>
  </si>
  <si>
    <t>LYXOR ETF DJ STX BANK- LYXOR ETF</t>
  </si>
  <si>
    <t>LU1834983477</t>
  </si>
  <si>
    <t>Lyxor Etf S&amp;P 500- LYXOR ETF</t>
  </si>
  <si>
    <t>LU0496786657</t>
  </si>
  <si>
    <t>.Nomura-Nikkei 225 I- Nomura asset management</t>
  </si>
  <si>
    <t>JP3027650005</t>
  </si>
  <si>
    <t>NOMURA ETF- Nomura asset management</t>
  </si>
  <si>
    <t>JP3027630007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</si>
  <si>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</si>
  <si>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</si>
  <si>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</si>
  <si>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</si>
  <si>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</si>
  <si>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</si>
  <si>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</si>
  <si>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</si>
  <si>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</si>
  <si>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</si>
  <si>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</si>
  <si>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</si>
  <si>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</si>
  <si>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</si>
  <si>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</si>
  <si>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</si>
  <si>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</si>
  <si>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</si>
  <si>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</si>
  <si>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</si>
  <si>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</si>
  <si>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</si>
  <si>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</si>
  <si>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</si>
  <si>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X S@P 500 SWAP 1D- Xtrackers</t>
  </si>
  <si>
    <t>LU2009147757</t>
  </si>
  <si>
    <t>סה"כ שמחקות מדדים אחרים</t>
  </si>
  <si>
    <t>Amundi Etf Euro- Amundi Asset Management</t>
  </si>
  <si>
    <t>LU1681039647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</si>
  <si>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</si>
  <si>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</si>
  <si>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</si>
  <si>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</si>
  <si>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</si>
  <si>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</si>
  <si>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</si>
  <si>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</si>
  <si>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ISHR $ Treasury bond  7-10yr- BlackRock  Asset Managment</t>
  </si>
  <si>
    <t>IE00B1FZS798</t>
  </si>
  <si>
    <t>AMUNDI EURO HIGH- CREDIT AGRICOLE SA</t>
  </si>
  <si>
    <t>LU1681040496</t>
  </si>
  <si>
    <t>DB x corp bnd- DB x TRACKERS</t>
  </si>
  <si>
    <t>LU0478205379</t>
  </si>
  <si>
    <t>X TRACKERS US TREASURY 1-3- DB x TRACKERS</t>
  </si>
  <si>
    <t>LU0429458895</t>
  </si>
  <si>
    <t>Xtrackers USD HY corp Bond- DWS INVESMENT S.A</t>
  </si>
  <si>
    <t>IE00BDR5HM97</t>
  </si>
  <si>
    <t>Pimco inv grade bond- PIMCO</t>
  </si>
  <si>
    <t>US72201R8170</t>
  </si>
  <si>
    <t>spdr barclays high yield- State Street Corp</t>
  </si>
  <si>
    <t>US78468R6229</t>
  </si>
  <si>
    <t>Spdr Corporate bond- State Street Corp</t>
  </si>
  <si>
    <t>US78464A3757</t>
  </si>
  <si>
    <t>SPDR PORT INTMED- State Street Corp</t>
  </si>
  <si>
    <t>US78464A6727</t>
  </si>
  <si>
    <t>VANGUARD CORP BOND $- Vanguard Group</t>
  </si>
  <si>
    <t>IE00BZ163K21</t>
  </si>
  <si>
    <t>Vanguard gov bnd- Vanguard Group</t>
  </si>
  <si>
    <t>US92206C1027</t>
  </si>
  <si>
    <t>סה"כ אג"ח ממשלתי</t>
  </si>
  <si>
    <t>סה"כ אגח קונצרני</t>
  </si>
  <si>
    <t>Ubs Lux Bnd- Ubs Fund Management</t>
  </si>
  <si>
    <t>LU0396367608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</si>
  <si>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</si>
  <si>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</si>
  <si>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</si>
  <si>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</si>
  <si>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</si>
  <si>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</si>
  <si>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</si>
  <si>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</si>
  <si>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</si>
  <si>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</si>
  <si>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</si>
  <si>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</si>
  <si>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</si>
  <si>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</si>
  <si>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</si>
  <si>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</si>
  <si>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</si>
  <si>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</si>
  <si>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</si>
  <si>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</si>
  <si>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</si>
  <si>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</si>
  <si>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</si>
  <si>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</si>
  <si>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</si>
  <si>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</si>
  <si>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</si>
  <si>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</si>
  <si>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</si>
  <si>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</si>
  <si>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</si>
  <si>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</si>
  <si>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</si>
  <si>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</si>
  <si>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</si>
  <si>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</si>
  <si>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</si>
  <si>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</si>
  <si>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</si>
  <si>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</si>
  <si>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</si>
  <si>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</si>
  <si>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</si>
  <si>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</si>
  <si>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</si>
  <si>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</si>
  <si>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</si>
  <si>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</si>
  <si>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</si>
  <si>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</si>
  <si>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</si>
  <si>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</si>
  <si>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</si>
  <si>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</si>
  <si>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</si>
  <si>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</si>
  <si>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</si>
  <si>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</si>
  <si>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</si>
  <si>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</si>
  <si>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</si>
  <si>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S&amp;P500 EMINI FUTURE MAR24-מחקה מדד</t>
  </si>
  <si>
    <t>13175321</t>
  </si>
  <si>
    <t>UXYH4_US 10yr Ultra Fut 0324- חוזים עתידיים בחול</t>
  </si>
  <si>
    <t>70182223</t>
  </si>
  <si>
    <t>WNH4_US ULTRA BOND Mar 24- חוזים עתידיים בחול</t>
  </si>
  <si>
    <t>70182525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</si>
  <si>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</si>
  <si>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</si>
  <si>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</si>
  <si>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</si>
  <si>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</si>
  <si>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</si>
  <si>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</si>
  <si>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</si>
  <si>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</si>
  <si>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</si>
  <si>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</si>
  <si>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</si>
  <si>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</si>
  <si>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</si>
  <si>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</si>
  <si>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</si>
  <si>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</si>
  <si>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</si>
  <si>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</si>
  <si>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</si>
  <si>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</si>
  <si>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</si>
  <si>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</si>
  <si>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</si>
  <si>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</si>
  <si>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</si>
  <si>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</si>
  <si>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</si>
  <si>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</si>
  <si>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</si>
  <si>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</si>
  <si>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02/03/17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</si>
  <si>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</si>
  <si>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</si>
  <si>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</si>
  <si>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</si>
  <si>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</si>
  <si>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</si>
  <si>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03/01/07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</si>
  <si>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</si>
  <si>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</si>
  <si>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</si>
  <si>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</si>
  <si>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</si>
  <si>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</si>
  <si>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</si>
  <si>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</si>
  <si>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</si>
  <si>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</si>
  <si>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</si>
  <si>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</si>
  <si>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</si>
  <si>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</si>
  <si>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</si>
  <si>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</si>
  <si>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</si>
  <si>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</si>
  <si>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</si>
  <si>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</si>
  <si>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</si>
  <si>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</si>
  <si>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</si>
  <si>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</si>
  <si>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</si>
  <si>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</si>
  <si>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</si>
  <si>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</si>
  <si>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</si>
  <si>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</si>
  <si>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</si>
  <si>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</si>
  <si>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</si>
  <si>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</si>
  <si>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</si>
  <si>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</si>
  <si>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</si>
  <si>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</si>
  <si>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</si>
  <si>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</si>
  <si>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</si>
  <si>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</si>
  <si>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</si>
  <si>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</si>
  <si>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</si>
  <si>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</si>
  <si>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</si>
  <si>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</si>
  <si>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</si>
  <si>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</si>
  <si>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</si>
  <si>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</si>
  <si>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</si>
  <si>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</si>
  <si>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</si>
  <si>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</si>
  <si>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</si>
  <si>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</si>
  <si>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</si>
  <si>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</si>
  <si>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</si>
  <si>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</si>
  <si>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</si>
  <si>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GES- GES</t>
  </si>
  <si>
    <t>9113</t>
  </si>
  <si>
    <t>511325326</t>
  </si>
  <si>
    <t>9266</t>
  </si>
  <si>
    <t>VELOX PURE DIGITAL- VELOX PURE DIGITAL Ltd</t>
  </si>
  <si>
    <t>8726</t>
  </si>
  <si>
    <t>514727430</t>
  </si>
  <si>
    <t>רוטקס- רוטקס (1980) בע"מ</t>
  </si>
  <si>
    <t>1104033</t>
  </si>
  <si>
    <t>510844913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</si>
  <si>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</si>
  <si>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</si>
  <si>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</si>
  <si>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</si>
  <si>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</si>
  <si>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</si>
  <si>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</si>
  <si>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</si>
  <si>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</si>
  <si>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</si>
  <si>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</si>
  <si>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</si>
  <si>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</si>
  <si>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</si>
  <si>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</si>
  <si>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</si>
  <si>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</si>
  <si>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</si>
  <si>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</si>
  <si>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</si>
  <si>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</si>
  <si>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</si>
  <si>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</si>
  <si>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</si>
  <si>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</si>
  <si>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</si>
  <si>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</si>
  <si>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</si>
  <si>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</si>
  <si>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</si>
  <si>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</si>
  <si>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</si>
  <si>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</si>
  <si>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</si>
  <si>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</si>
  <si>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</si>
  <si>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</si>
  <si>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</si>
  <si>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</si>
  <si>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</si>
  <si>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</si>
  <si>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</si>
  <si>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</si>
  <si>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</si>
  <si>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</si>
  <si>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</si>
  <si>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</si>
  <si>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</si>
  <si>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אלון דלק מניה לא סחירה- אלון חברת הדלק לישראל בע"מ</t>
  </si>
  <si>
    <t>499906</t>
  </si>
  <si>
    <t>TIPA CORP LTD- TIPA CORP LTD</t>
  </si>
  <si>
    <t>8838</t>
  </si>
  <si>
    <t>514420660</t>
  </si>
  <si>
    <t>*BIG USA מניה לא סחירה- ביג יו.אס.אי. בע"מ</t>
  </si>
  <si>
    <t>29991765</t>
  </si>
  <si>
    <t>514435395</t>
  </si>
  <si>
    <t>Lendbuzz Inc- Lendbuzz, Inc</t>
  </si>
  <si>
    <t>8564</t>
  </si>
  <si>
    <t>medlnvest capital s.a.r.l- Medinvest</t>
  </si>
  <si>
    <t>2751</t>
  </si>
  <si>
    <t>ORDH- ORDH</t>
  </si>
  <si>
    <t>8255</t>
  </si>
  <si>
    <t>*Fu Gen AG- Fu Gen AG</t>
  </si>
  <si>
    <t>9035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</si>
  <si>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</si>
  <si>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</si>
  <si>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</si>
  <si>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</si>
  <si>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</si>
  <si>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</si>
  <si>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NORDIC POWER 2- Nordic Power,1 Lp</t>
  </si>
  <si>
    <t>9116</t>
  </si>
  <si>
    <t>NORDIC POWER 3- Nordic Power,1 Lp</t>
  </si>
  <si>
    <t>9291</t>
  </si>
  <si>
    <t>NORDIC POWER 4- Nordic Power,1 Lp</t>
  </si>
  <si>
    <t>9300</t>
  </si>
  <si>
    <t>OPC Power Ventures LP- Power Ventures</t>
  </si>
  <si>
    <t>8215</t>
  </si>
  <si>
    <t>Keystone Dental Holdings Ltd- Keystone Dental Holdings, Inc</t>
  </si>
  <si>
    <t>8613</t>
  </si>
  <si>
    <t>FinTLV Opportunity 2 L.P- NEXT PLC</t>
  </si>
  <si>
    <t>7983</t>
  </si>
  <si>
    <t>S.P.V.N.I 2 Next 2021 L.P- NEXT PLC</t>
  </si>
  <si>
    <t>8773</t>
  </si>
  <si>
    <t>*אשבורן פלאזה- ESHBORN PLAZA</t>
  </si>
  <si>
    <t>5771</t>
  </si>
  <si>
    <t>*425 Lexington- Lexington Capital Partners</t>
  </si>
  <si>
    <t>544461</t>
  </si>
  <si>
    <t>MARKET- MARKET</t>
  </si>
  <si>
    <t>537053</t>
  </si>
  <si>
    <t>AEW RELog SCSp- ReLog</t>
  </si>
  <si>
    <t>8735</t>
  </si>
  <si>
    <t>*Rialto-Elite Portfolio- Rialto-Elite Portfolio</t>
  </si>
  <si>
    <t>496922</t>
  </si>
  <si>
    <t>*ROBIN- ROBIN</t>
  </si>
  <si>
    <t>6164</t>
  </si>
  <si>
    <t>*901 Fifth Seattle- Seattle Genetics Inc</t>
  </si>
  <si>
    <t>548386</t>
  </si>
  <si>
    <t>*Tanfield 1- tanfield</t>
  </si>
  <si>
    <t>6629</t>
  </si>
  <si>
    <t>USBT- us bank tower, la</t>
  </si>
  <si>
    <t>7854</t>
  </si>
  <si>
    <t>Danforth- VanBarton Group</t>
  </si>
  <si>
    <t>7425</t>
  </si>
  <si>
    <t>*WEST 35 STREET 240- WEST 35 STREET 240</t>
  </si>
  <si>
    <t>5814</t>
  </si>
  <si>
    <t>*Migdal WORE 2021-1- White Oak</t>
  </si>
  <si>
    <t>8784</t>
  </si>
  <si>
    <t>*WHITE OAK 2- White Oak</t>
  </si>
  <si>
    <t>457043</t>
  </si>
  <si>
    <t>*WHITE OAK 3- White Oak</t>
  </si>
  <si>
    <t>4570311</t>
  </si>
  <si>
    <t>SACRAMENTO 353- סקרמנטו</t>
  </si>
  <si>
    <t>475607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</si>
  <si>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</si>
  <si>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</si>
  <si>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</si>
  <si>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</si>
  <si>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</si>
  <si>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</si>
  <si>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</si>
  <si>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</si>
  <si>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</si>
  <si>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</si>
  <si>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</si>
  <si>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anatomy  2- קרן אנטומיה</t>
  </si>
  <si>
    <t>5260</t>
  </si>
  <si>
    <t>16/11/14</t>
  </si>
  <si>
    <t>anatomy- קרן אנטומיה</t>
  </si>
  <si>
    <t>52266</t>
  </si>
  <si>
    <t>01/01/12</t>
  </si>
  <si>
    <t>Stage One Venture Capital Fund IV</t>
  </si>
  <si>
    <t>8981</t>
  </si>
  <si>
    <t>30/12/21</t>
  </si>
  <si>
    <t>אביב (פנטין) קפיטל- Aviv Ventures II l.p</t>
  </si>
  <si>
    <t>600000271</t>
  </si>
  <si>
    <t>01/07/01</t>
  </si>
  <si>
    <t>F2 Capital Partners 3 LP- Capital Link Global Fintech Le</t>
  </si>
  <si>
    <t>8401</t>
  </si>
  <si>
    <t>01/03/22</t>
  </si>
  <si>
    <t>StageOne S.P.V R.S- stage one1</t>
  </si>
  <si>
    <t>8291</t>
  </si>
  <si>
    <t>24/03/21</t>
  </si>
  <si>
    <t>ויטהלייף ישראל קרן הון- ויטלייף פרטנרס (ישראל) ש.מ</t>
  </si>
  <si>
    <t>600000401</t>
  </si>
  <si>
    <t>28/02/02</t>
  </si>
  <si>
    <t>S.H. SKY 4 L.P- ס.ה. סקיי 4 ניהול שותפות מוגבלת</t>
  </si>
  <si>
    <t>8987</t>
  </si>
  <si>
    <t>20/01/22</t>
  </si>
  <si>
    <t>אורבימד 2- אורבימד ישראל</t>
  </si>
  <si>
    <t>5277</t>
  </si>
  <si>
    <t>21/04/16</t>
  </si>
  <si>
    <t>Greenfield Partners II L.P- Greenfield Partners</t>
  </si>
  <si>
    <t>7992</t>
  </si>
  <si>
    <t>31/12/20</t>
  </si>
  <si>
    <t>Greenfield Cobra Investments L.P- Greenlight Capital</t>
  </si>
  <si>
    <t>8269</t>
  </si>
  <si>
    <t>02/03/21</t>
  </si>
  <si>
    <t>Arkin Bio Ventures II L.P- Arkin Bio Ventures II L.P</t>
  </si>
  <si>
    <t>70341</t>
  </si>
  <si>
    <t>20/01/20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</si>
  <si>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</si>
  <si>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</si>
  <si>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</si>
  <si>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</si>
  <si>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</si>
  <si>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</si>
  <si>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</si>
  <si>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</si>
  <si>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</si>
  <si>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</si>
  <si>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ריאליטי קרן השקעות בנדל"ן IV</t>
  </si>
  <si>
    <t>70040</t>
  </si>
  <si>
    <t>29/05/19</t>
  </si>
  <si>
    <t>Reality Real Estate Investment Fund 3 L.P- Reality Real Estate Investment Fund 3 L.P</t>
  </si>
  <si>
    <t>5265</t>
  </si>
  <si>
    <t>15/06/15</t>
  </si>
  <si>
    <t>JTLV III LIMITED PARTNERSHIP- נוקד קפיטל בע"מ</t>
  </si>
  <si>
    <t>8510</t>
  </si>
  <si>
    <t>04/04/22</t>
  </si>
  <si>
    <t>סה"כ קרנות השקעה אחרות</t>
  </si>
  <si>
    <t>GESM Via Maris Limited Partnership- PARTNERS GROUP</t>
  </si>
  <si>
    <t>7079</t>
  </si>
  <si>
    <t>10/12/20</t>
  </si>
  <si>
    <t>RAM COASTAL ENERGY LIMITED PARTNERSHIP- RAM Lux Systematic Funds</t>
  </si>
  <si>
    <t>7067</t>
  </si>
  <si>
    <t>05/08/20</t>
  </si>
  <si>
    <t>Accelmed Growth Partners L.P 2- Accelmed Growth Partners L.P</t>
  </si>
  <si>
    <t>5271</t>
  </si>
  <si>
    <t>Ares Capital Europe VI</t>
  </si>
  <si>
    <t>9817</t>
  </si>
  <si>
    <t>03/08/22</t>
  </si>
  <si>
    <t>Fortissimo Partners VI</t>
  </si>
  <si>
    <t>9290</t>
  </si>
  <si>
    <t>19/10/22</t>
  </si>
  <si>
    <t>STAGEONE S.P.V D.R</t>
  </si>
  <si>
    <t>8420</t>
  </si>
  <si>
    <t>17/07/22</t>
  </si>
  <si>
    <t>FIMI 6- BRIDGES ISRAEL GP GROWTH FUND 1 LIMITED PARTNERSHI</t>
  </si>
  <si>
    <t>5272</t>
  </si>
  <si>
    <t>03/02/16</t>
  </si>
  <si>
    <t>fimi israel opportunity- BRIDGES ISRAEL GP GROWTH FUND 1 LIMITED PARTNERSHI</t>
  </si>
  <si>
    <t>50724</t>
  </si>
  <si>
    <t>11/10/05</t>
  </si>
  <si>
    <t>MIE III Co-Investment Fund II- CO-INVESTMENT</t>
  </si>
  <si>
    <t>9172</t>
  </si>
  <si>
    <t>01/07/22</t>
  </si>
  <si>
    <t>Fortissimo capital fund v- FORTISSIMO CAPITA FUND</t>
  </si>
  <si>
    <t>70381</t>
  </si>
  <si>
    <t>01/04/19</t>
  </si>
  <si>
    <t>Vintage Class A- Helios General 3 ltd</t>
  </si>
  <si>
    <t>70261</t>
  </si>
  <si>
    <t>17/10/19</t>
  </si>
  <si>
    <t>Vintage fund of funds ISRAEL V- Helios General 3 ltd</t>
  </si>
  <si>
    <t>6645</t>
  </si>
  <si>
    <t>01/01/19</t>
  </si>
  <si>
    <t>קרן תשתיות - ISRAEL INFRASTUC- I. INFRASTUCTURE</t>
  </si>
  <si>
    <t>65001010</t>
  </si>
  <si>
    <t>18/10/06</t>
  </si>
  <si>
    <t>טנא הון צמיחה (קרן להשקעות)- ION Asset Management Ltd. (מנהל כי אין שותף כללי)</t>
  </si>
  <si>
    <t>650011101</t>
  </si>
  <si>
    <t>01/09/06</t>
  </si>
  <si>
    <t>Noy 4 Infrastructure and energy- Noy 4 Infrastructure and Energy Investments</t>
  </si>
  <si>
    <t>8283</t>
  </si>
  <si>
    <t>01/05/21</t>
  </si>
  <si>
    <t>SKY 3- sky 3</t>
  </si>
  <si>
    <t>5289</t>
  </si>
  <si>
    <t>01/01/17</t>
  </si>
  <si>
    <t>ויולה פרייבט אקווטי 2- ג'נריישן ניהול בע"מ</t>
  </si>
  <si>
    <t>5257</t>
  </si>
  <si>
    <t>01/09/14</t>
  </si>
  <si>
    <t>Vertex II Israel Fund LP- ורטקס</t>
  </si>
  <si>
    <t>600000361</t>
  </si>
  <si>
    <t>16/01/01</t>
  </si>
  <si>
    <t>TENE GROWTH CAPITAL 4- טנא השקעות</t>
  </si>
  <si>
    <t>5310</t>
  </si>
  <si>
    <t>01/09/17</t>
  </si>
  <si>
    <t>Tene investment in QNERGY- טנא השקעות</t>
  </si>
  <si>
    <t>29993124</t>
  </si>
  <si>
    <t>01/01/15</t>
  </si>
  <si>
    <t>s.h. sky l.p- ס. ה. סקיי 11 ש.מ.</t>
  </si>
  <si>
    <t>50492</t>
  </si>
  <si>
    <t>01/08/05</t>
  </si>
  <si>
    <t>FIMI Israel Opportunity VII- פימי אופורטיוניטי 7 שותפות מוגבלת</t>
  </si>
  <si>
    <t>8292</t>
  </si>
  <si>
    <t>פלנוס טכנולוגיות לאומי- פלנוס טכנולוגיות בע"מ</t>
  </si>
  <si>
    <t>600000301</t>
  </si>
  <si>
    <t>27/11/00</t>
  </si>
  <si>
    <t>Kedma Capital III- קדמה קפיטל 3</t>
  </si>
  <si>
    <t>6662</t>
  </si>
  <si>
    <t>Evolution Venture Capital Fun I- קרן Evolution</t>
  </si>
  <si>
    <t>50286</t>
  </si>
  <si>
    <t>NOY ASHALIM קרן נוי- קרן נוי 1 להשקעה בתשתיות אנרגיה ש.מ</t>
  </si>
  <si>
    <t>5279</t>
  </si>
  <si>
    <t>08/08/16</t>
  </si>
  <si>
    <t>קרן נוי 2- קרן נוי 1 להשקעה בתשתיות אנרגיה ש.מ</t>
  </si>
  <si>
    <t>5259</t>
  </si>
  <si>
    <t>30/08/14</t>
  </si>
  <si>
    <t>Yesodot Gimmel- Yesodot Gimmel</t>
  </si>
  <si>
    <t>70291</t>
  </si>
  <si>
    <t>01/10/19</t>
  </si>
  <si>
    <t>Yesodot Senior Co Invest- Yesodot Gimmel</t>
  </si>
  <si>
    <t>7076</t>
  </si>
  <si>
    <t>Greenfield Partners Panorays LP- Greenfield Partners</t>
  </si>
  <si>
    <t>8320</t>
  </si>
  <si>
    <t>05/08/21</t>
  </si>
  <si>
    <t>DB Sunshine Holdings</t>
  </si>
  <si>
    <t>9703</t>
  </si>
  <si>
    <t>18/07/22</t>
  </si>
  <si>
    <t>Greenfield Partners Fund III LP</t>
  </si>
  <si>
    <t>9616</t>
  </si>
  <si>
    <t>16/06/23</t>
  </si>
  <si>
    <t>Green Lantern GL II LP- Green Lantern V</t>
  </si>
  <si>
    <t>8279</t>
  </si>
  <si>
    <t>25/04/21</t>
  </si>
  <si>
    <t>Green Lantern GLM LP- Green Lantern V</t>
  </si>
  <si>
    <t>8277</t>
  </si>
  <si>
    <t>*MA Movilim Renewable Energies L.P- אנלייט אנרגיה מתחדשת בע"מ</t>
  </si>
  <si>
    <t>5322</t>
  </si>
  <si>
    <t>06/06/16</t>
  </si>
  <si>
    <t>סה"כ קרנות הון סיכון בחו"ל</t>
  </si>
  <si>
    <t>IInsight Partners XI- Insight Associates XI, L.P.</t>
  </si>
  <si>
    <t>70461</t>
  </si>
  <si>
    <t>26/11/19</t>
  </si>
  <si>
    <t>Insight Partners XII LP- Insight Associates XI, L.P.</t>
  </si>
  <si>
    <t>8315</t>
  </si>
  <si>
    <t>21/05/21</t>
  </si>
  <si>
    <t>QUMRA OPPORTUNITY FUND I- Qumra Capital GP II, L.P.</t>
  </si>
  <si>
    <t>8282</t>
  </si>
  <si>
    <t>13/05/21</t>
  </si>
  <si>
    <t>Group 11 Fund IV- Group 11 Fund  L.P</t>
  </si>
  <si>
    <t>8287</t>
  </si>
  <si>
    <t>01/12/19</t>
  </si>
  <si>
    <t>Group 11 Fund V- Group 11 Fund  L.P</t>
  </si>
  <si>
    <t>8276</t>
  </si>
  <si>
    <t>01/04/21</t>
  </si>
  <si>
    <t>Arkin Bio Capital L.P- vanture capital</t>
  </si>
  <si>
    <t>8888</t>
  </si>
  <si>
    <t>07/10/21</t>
  </si>
  <si>
    <t>Zeev Opportunity Fund I- Zeev</t>
  </si>
  <si>
    <t>8316</t>
  </si>
  <si>
    <t>01/07/21</t>
  </si>
  <si>
    <t>סה"כ קרנות גידור בחו"ל</t>
  </si>
  <si>
    <t>CHEYNE REL.ES.C.HO.III (A)- Cheyn Capital</t>
  </si>
  <si>
    <t>XD0286426446</t>
  </si>
  <si>
    <t>20/05/20</t>
  </si>
  <si>
    <t>XD0289755437</t>
  </si>
  <si>
    <t>XD0286425612</t>
  </si>
  <si>
    <t>ION TECH FEEDER FUND- ION TECH FEEDER FUND</t>
  </si>
  <si>
    <t>KYG4939W1188</t>
  </si>
  <si>
    <t>24/02/22</t>
  </si>
  <si>
    <t>סה"כ קרנות נדל"ן בחו"ל</t>
  </si>
  <si>
    <t>Co Invest Antlia BSREP III BLOKER- BLOKER</t>
  </si>
  <si>
    <t>8298</t>
  </si>
  <si>
    <t>27/11/18</t>
  </si>
  <si>
    <t>Brookfield real estate partners II- Brookfield global</t>
  </si>
  <si>
    <t>5274</t>
  </si>
  <si>
    <t>31/03/16</t>
  </si>
  <si>
    <t>Brookfield SREP III- Brookfield global</t>
  </si>
  <si>
    <t>5328</t>
  </si>
  <si>
    <t>21/12/17</t>
  </si>
  <si>
    <t>Co-Invest Antlia BSREP III- CO-INVESTMENT</t>
  </si>
  <si>
    <t>5344</t>
  </si>
  <si>
    <t>05/12/18</t>
  </si>
  <si>
    <t>Blackstone R.E. partners VIII.F- Blackstone Management Associates VII L.L.C</t>
  </si>
  <si>
    <t>5264</t>
  </si>
  <si>
    <t>01/04/15</t>
  </si>
  <si>
    <t>Blackstone Real Estate Partners IX- Blackstone Management Associates VII L.L.C</t>
  </si>
  <si>
    <t>7064</t>
  </si>
  <si>
    <t>27/07/20</t>
  </si>
  <si>
    <t>WATERTON RESIDENTIAL P V XIII- PGCO 4 CO-MINGLED FUND</t>
  </si>
  <si>
    <t>5334</t>
  </si>
  <si>
    <t>06/04/17</t>
  </si>
  <si>
    <t>Portfolio EDGE- Portfolio EDGE</t>
  </si>
  <si>
    <t>5343</t>
  </si>
  <si>
    <t>09/10/18</t>
  </si>
  <si>
    <t>WATERTON EDGE- Portfolio EDGE</t>
  </si>
  <si>
    <t>7341</t>
  </si>
  <si>
    <t>Brack Capital Real Estate llp- איי ג'י איי - אר אי נדל"ן בע"מ</t>
  </si>
  <si>
    <t>29990961</t>
  </si>
  <si>
    <t>20/09/07</t>
  </si>
  <si>
    <t>EQT Exeter Industrial Value Fund VI L.P</t>
  </si>
  <si>
    <t>9525</t>
  </si>
  <si>
    <t>25/03/22</t>
  </si>
  <si>
    <t>Faropoint Industrial Value Fund III LP</t>
  </si>
  <si>
    <t>9488</t>
  </si>
  <si>
    <t>14/04/22</t>
  </si>
  <si>
    <t>LCN European Fund IV SLP- LCN European Fund 3 GP S.A R.L</t>
  </si>
  <si>
    <t>97830</t>
  </si>
  <si>
    <t>23/03/22</t>
  </si>
  <si>
    <t>ELECTRA AMERICA PRINCIPAL HOSPITALITY- Electra Capital PM</t>
  </si>
  <si>
    <t>8404</t>
  </si>
  <si>
    <t>Electra America Multifamily III- Electra America</t>
  </si>
  <si>
    <t>7989</t>
  </si>
  <si>
    <t>31/12/19</t>
  </si>
  <si>
    <t>סה"כ קרנות השקעה אחרות בחו"ל</t>
  </si>
  <si>
    <t>MICL SONNEDIX SOLAR CIV L.P- MICL SONNEDIX SOLAR CIV L.P</t>
  </si>
  <si>
    <t>8324</t>
  </si>
  <si>
    <t>17/08/21</t>
  </si>
  <si>
    <t>JP MORGAN IIF- Moneda Latin American Corporate</t>
  </si>
  <si>
    <t>6653</t>
  </si>
  <si>
    <t>01/07/07</t>
  </si>
  <si>
    <t>BVP Forge Institutional L.P</t>
  </si>
  <si>
    <t>9239</t>
  </si>
  <si>
    <t>GIP OAK CO-INVEST L.P</t>
  </si>
  <si>
    <t>9534</t>
  </si>
  <si>
    <t>22/03/23</t>
  </si>
  <si>
    <t>Klirmark Opportunity Fund IV</t>
  </si>
  <si>
    <t>9536</t>
  </si>
  <si>
    <t>WHLP Kennedy (A) LP- Accelmed Growth Partners L.P</t>
  </si>
  <si>
    <t>9409</t>
  </si>
  <si>
    <t>10/01/23</t>
  </si>
  <si>
    <t>BCP V Brand Co-Invest LP- BCP V Brand Co-Invest LP</t>
  </si>
  <si>
    <t>70321</t>
  </si>
  <si>
    <t>Brookfield Capital Partners V- Blackstone Management Associates VII L.L.C</t>
  </si>
  <si>
    <t>66481</t>
  </si>
  <si>
    <t>Brookfield HSO Co-Invest L.P - 7016- Blackstone Management Associates VII L.L.C</t>
  </si>
  <si>
    <t>70160</t>
  </si>
  <si>
    <t>11/06/19</t>
  </si>
  <si>
    <t>BCP V DEXKO CO-INVEST LP- Brookfield global</t>
  </si>
  <si>
    <t>8337</t>
  </si>
  <si>
    <t>01/10/21</t>
  </si>
  <si>
    <t>Brookfield Capital Partners Fund VI- Brookfield global</t>
  </si>
  <si>
    <t>9236</t>
  </si>
  <si>
    <t>Brookfield coinv JCI- Brookfield global</t>
  </si>
  <si>
    <t>6665</t>
  </si>
  <si>
    <t>23/04/19</t>
  </si>
  <si>
    <t>BROOKFIELD IV- Brookfield global</t>
  </si>
  <si>
    <t>5266</t>
  </si>
  <si>
    <t>GRAPH TECH BROOKFIELD- Brookfield global</t>
  </si>
  <si>
    <t>5270</t>
  </si>
  <si>
    <t>20/09/15</t>
  </si>
  <si>
    <t>ORCC III- ORACLE CORP</t>
  </si>
  <si>
    <t>70851</t>
  </si>
  <si>
    <t>01/06/20</t>
  </si>
  <si>
    <t>Oak Hill Advisors - OCREDIT- Surgix ltd</t>
  </si>
  <si>
    <t>9695</t>
  </si>
  <si>
    <t>01/07/23</t>
  </si>
  <si>
    <t>Copenhagen Energy Transition</t>
  </si>
  <si>
    <t>8413</t>
  </si>
  <si>
    <t>10/04/22</t>
  </si>
  <si>
    <t>COPENHAGEN INFRASTRUCTURE</t>
  </si>
  <si>
    <t>5315</t>
  </si>
  <si>
    <t>27/12/17</t>
  </si>
  <si>
    <t>Copenhagen Infrastructure Partners IV F1- Copenhagen Infrastructure Partners</t>
  </si>
  <si>
    <t>8280</t>
  </si>
  <si>
    <t>16/04/21</t>
  </si>
  <si>
    <t>Proxima Co-Invest L.P- Galaxy Protfolio</t>
  </si>
  <si>
    <t>9377</t>
  </si>
  <si>
    <t>02/11/21</t>
  </si>
  <si>
    <t>LS POWER FUND IV- Gatewood Capital Opportunity Fund</t>
  </si>
  <si>
    <t>5317</t>
  </si>
  <si>
    <t>01/04/18</t>
  </si>
  <si>
    <t>InfraRed Infrastructure Fund V- INFRARED INFRASTRUCTURE V GENERAL PARTNER LLP</t>
  </si>
  <si>
    <t>5309</t>
  </si>
  <si>
    <t>01/03/17</t>
  </si>
  <si>
    <t>EIP Renewables invest SCS- Renewables invest</t>
  </si>
  <si>
    <t>7999</t>
  </si>
  <si>
    <t>01/02/21</t>
  </si>
  <si>
    <t>ARCLIGHT AEP FEEDER FUND VII LLC- ארקלייט</t>
  </si>
  <si>
    <t>70250</t>
  </si>
  <si>
    <t>ArcLight Fund VII AIV L.P- ארקלייט</t>
  </si>
  <si>
    <t>93860</t>
  </si>
  <si>
    <t>01/12/22</t>
  </si>
  <si>
    <t>Accelmed Partners II- Accelmed Growth Partners L.P</t>
  </si>
  <si>
    <t>7055</t>
  </si>
  <si>
    <t>24/03/20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</si>
  <si>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</si>
  <si>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</si>
  <si>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</si>
  <si>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</si>
  <si>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</si>
  <si>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</si>
  <si>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01/06/22</t>
  </si>
  <si>
    <t>AP IX Connect Holdings L.P</t>
  </si>
  <si>
    <t>8842</t>
  </si>
  <si>
    <t>01/01/22</t>
  </si>
  <si>
    <t>Astorg MidCap</t>
  </si>
  <si>
    <t>8318</t>
  </si>
  <si>
    <t>01/03/21</t>
  </si>
  <si>
    <t>Audax Direct Lending Solutions</t>
  </si>
  <si>
    <t>8314</t>
  </si>
  <si>
    <t>09/03/21</t>
  </si>
  <si>
    <t>Core Infrastructure India Fund Pte Ltd</t>
  </si>
  <si>
    <t>5255</t>
  </si>
  <si>
    <t>14/04/13</t>
  </si>
  <si>
    <t>GIP CAPS II REX Co-Investment Fund L.P</t>
  </si>
  <si>
    <t>93851</t>
  </si>
  <si>
    <t>GIP IV Gutenberg Co-Invest SCsp</t>
  </si>
  <si>
    <t>9246</t>
  </si>
  <si>
    <t>19/09/22</t>
  </si>
  <si>
    <t>GIP IV Seaway Energy</t>
  </si>
  <si>
    <t>9245</t>
  </si>
  <si>
    <t>ICG SDP V</t>
  </si>
  <si>
    <t>9157</t>
  </si>
  <si>
    <t>21/07/22</t>
  </si>
  <si>
    <t>Pantheon Global Co-Inv Opportu</t>
  </si>
  <si>
    <t>8330</t>
  </si>
  <si>
    <t>20/06/20</t>
  </si>
  <si>
    <t>Proofpoint Co-Invest Fund L.P</t>
  </si>
  <si>
    <t>8317</t>
  </si>
  <si>
    <t>Vintage Fund of Funds VII (Access) LP</t>
  </si>
  <si>
    <t>9273</t>
  </si>
  <si>
    <t>18/10/22</t>
  </si>
  <si>
    <t>EC - 3 AUDAX CO INV- ECV IL OPP I</t>
  </si>
  <si>
    <t>7987</t>
  </si>
  <si>
    <t>30/06/17</t>
  </si>
  <si>
    <t>EC 6 ADLS co-inv- ECV IL OPP I</t>
  </si>
  <si>
    <t>8313</t>
  </si>
  <si>
    <t>10/06/21</t>
  </si>
  <si>
    <t>EC4 ADLS  co-inv- ECV IL OPP I</t>
  </si>
  <si>
    <t>7988</t>
  </si>
  <si>
    <t>EC-5- ECV IL OPP I</t>
  </si>
  <si>
    <t>8271</t>
  </si>
  <si>
    <t>ADLSCO FUND3- Accelmed Growth Partners L.P</t>
  </si>
  <si>
    <t>8336</t>
  </si>
  <si>
    <t>09/11/22</t>
  </si>
  <si>
    <t>ADVENT INTERNATIONAL 8- Advent International</t>
  </si>
  <si>
    <t>5273</t>
  </si>
  <si>
    <t>01/02/16</t>
  </si>
  <si>
    <t>Advent International GPE IX L.P- Advent International</t>
  </si>
  <si>
    <t>70061</t>
  </si>
  <si>
    <t>01/06/19</t>
  </si>
  <si>
    <t>APOLLO- Apollo &amp; Lunar Croydon</t>
  </si>
  <si>
    <t>5281</t>
  </si>
  <si>
    <t>21/08/16</t>
  </si>
  <si>
    <t>Apollo Fund IX -- Apollo &amp; Lunar Croydon</t>
  </si>
  <si>
    <t>5302</t>
  </si>
  <si>
    <t>01/08/17</t>
  </si>
  <si>
    <t>Arcmont SLF II- Arcmont</t>
  </si>
  <si>
    <t>70451</t>
  </si>
  <si>
    <t>19/03/20</t>
  </si>
  <si>
    <t>*AUDAX DIRECT LENDING SOLUTIONS- Ares special situation fund IB</t>
  </si>
  <si>
    <t>5339</t>
  </si>
  <si>
    <t>Girasol Investments S.A- BUYOUT</t>
  </si>
  <si>
    <t>8412</t>
  </si>
  <si>
    <t>01/09/21</t>
  </si>
  <si>
    <t>cdl 2- cdl</t>
  </si>
  <si>
    <t>5237</t>
  </si>
  <si>
    <t>29/09/17</t>
  </si>
  <si>
    <t>CRECH V- Cheyn Capital</t>
  </si>
  <si>
    <t>5294</t>
  </si>
  <si>
    <t>03/10/16</t>
  </si>
  <si>
    <t>ICG SDP 3- Cheyn Capital</t>
  </si>
  <si>
    <t>5304</t>
  </si>
  <si>
    <t>12/07/17</t>
  </si>
  <si>
    <t>Cheyne Real Estate Credit Holdings VII- Cheyne Capital</t>
  </si>
  <si>
    <t>9011</t>
  </si>
  <si>
    <t>24/03/22</t>
  </si>
  <si>
    <t>cicc growth capital fund- CICC Growth Capital</t>
  </si>
  <si>
    <t>52225</t>
  </si>
  <si>
    <t>01/05/11</t>
  </si>
  <si>
    <t>Concorde Co Invest L.P- CO-INVESTMENT</t>
  </si>
  <si>
    <t>8278</t>
  </si>
  <si>
    <t>Court Square Capital Lancet Holdings L.P- Court Square</t>
  </si>
  <si>
    <t>8327</t>
  </si>
  <si>
    <t>19/08/21</t>
  </si>
  <si>
    <t>Court Square IV- Court Square</t>
  </si>
  <si>
    <t>53321</t>
  </si>
  <si>
    <t>06/08/18</t>
  </si>
  <si>
    <t>CRESCENT- COVA Acquisition Corp</t>
  </si>
  <si>
    <t>5290</t>
  </si>
  <si>
    <t>21/12/15</t>
  </si>
  <si>
    <t>Crescent Direct Lending III- COVA Acquisition Corp</t>
  </si>
  <si>
    <t>8323</t>
  </si>
  <si>
    <t>CVC Capital partners VIII- CVC Capital Partners Strategic Opportunities II</t>
  </si>
  <si>
    <t>7060</t>
  </si>
  <si>
    <t>01/01/21</t>
  </si>
  <si>
    <t>ISQ Global infrastructure Fund- CVC Capital Partners Strategic Opportunities II</t>
  </si>
  <si>
    <t>8296</t>
  </si>
  <si>
    <t>11/09/20</t>
  </si>
  <si>
    <t>BLUEBAY - SLF1- Direct Lending Fund III General Partner</t>
  </si>
  <si>
    <t>5284</t>
  </si>
  <si>
    <t>10/06/16</t>
  </si>
  <si>
    <t>EC - 1 AUDAX CO INV- EC - AUDAX CO INV</t>
  </si>
  <si>
    <t>6657</t>
  </si>
  <si>
    <t>EC - 2 AUDAX CO INV- EC - AUDAX CO INV</t>
  </si>
  <si>
    <t>70091</t>
  </si>
  <si>
    <t>harbourvest A מאוחד- ECP V, LLC</t>
  </si>
  <si>
    <t>70000</t>
  </si>
  <si>
    <t>07/02/18</t>
  </si>
  <si>
    <t>Francisco Partners VI- Francisco</t>
  </si>
  <si>
    <t>7991</t>
  </si>
  <si>
    <t>01/10/20</t>
  </si>
  <si>
    <t>GIP CAPS II Panther Co-Investment L.P- GIP</t>
  </si>
  <si>
    <t>9229</t>
  </si>
  <si>
    <t>23/06/22</t>
  </si>
  <si>
    <t>GIP GEMINI FUND CAYMAN FEEDER II LP- GIP Gemini Fund LP</t>
  </si>
  <si>
    <t>70271</t>
  </si>
  <si>
    <t>30/09/19</t>
  </si>
  <si>
    <t>CAPSII co-inv- GLOBAL INDUSTRIES</t>
  </si>
  <si>
    <t>7057</t>
  </si>
  <si>
    <t>27/03/20</t>
  </si>
  <si>
    <t>CAPSII- GLOBAL INDUSTRIES</t>
  </si>
  <si>
    <t>70421</t>
  </si>
  <si>
    <t>03/04/19</t>
  </si>
  <si>
    <t>Global Infrastructure Partners IV L.P- Global Infrastructure Partners</t>
  </si>
  <si>
    <t>70181</t>
  </si>
  <si>
    <t>01/03/19</t>
  </si>
  <si>
    <t>Migdal HarbourVest Tranche B מאוחד- HarbourVest Adelaide</t>
  </si>
  <si>
    <t>5298</t>
  </si>
  <si>
    <t>29/03/18</t>
  </si>
  <si>
    <t>Strategic Investors Fund X- Helios General 3 ltd</t>
  </si>
  <si>
    <t>7068</t>
  </si>
  <si>
    <t>24/02/20</t>
  </si>
  <si>
    <t>Vintage Class B- Helios General 3 ltd</t>
  </si>
  <si>
    <t>70470</t>
  </si>
  <si>
    <t>23/04/20</t>
  </si>
  <si>
    <t>Vintage Class C- Helios General 3 ltd</t>
  </si>
  <si>
    <t>70751</t>
  </si>
  <si>
    <t>29/12/20</t>
  </si>
  <si>
    <t>Vintage Fund of Funds IV- Helios General 3 ltd</t>
  </si>
  <si>
    <t>5275</t>
  </si>
  <si>
    <t>01/03/16</t>
  </si>
  <si>
    <t>Vintage Fund of Funds V ACCESS- Helios General 3 ltd</t>
  </si>
  <si>
    <t>5333</t>
  </si>
  <si>
    <t>09/08/18</t>
  </si>
  <si>
    <t>Vintage Fund of Funds VI Access- Helios General 3 ltd</t>
  </si>
  <si>
    <t>8322</t>
  </si>
  <si>
    <t>Vintage Migdal Co-inv- Helios General 3 ltd</t>
  </si>
  <si>
    <t>5300</t>
  </si>
  <si>
    <t>16/05/17</t>
  </si>
  <si>
    <t>Horsley Bridge XII Ventures- Horsley Bridge</t>
  </si>
  <si>
    <t>5295</t>
  </si>
  <si>
    <t>ICGL V- ICG Fund</t>
  </si>
  <si>
    <t>5326</t>
  </si>
  <si>
    <t>30/04/18</t>
  </si>
  <si>
    <t>ICG SDP 4- ICG Senior Debt Partners Fund-ICG</t>
  </si>
  <si>
    <t>70430</t>
  </si>
  <si>
    <t>Astorg VII Co-Invest ERT- JOY GLOBAL INC</t>
  </si>
  <si>
    <t>70351</t>
  </si>
  <si>
    <t>17/01/20</t>
  </si>
  <si>
    <t>Astorg VII Co-Invest LGC- JOY GLOBAL INC</t>
  </si>
  <si>
    <t>70401</t>
  </si>
  <si>
    <t>01/03/20</t>
  </si>
  <si>
    <t>Astorg VII- JOY GLOBAL INC</t>
  </si>
  <si>
    <t>6650</t>
  </si>
  <si>
    <t>DIRECT LENDING FUND IV SLP- KARTESIA</t>
  </si>
  <si>
    <t>9317</t>
  </si>
  <si>
    <t>15/12/21</t>
  </si>
  <si>
    <t>Kartesia Credit Opportunities V- KARTESIA</t>
  </si>
  <si>
    <t>70111</t>
  </si>
  <si>
    <t>05/07/19</t>
  </si>
  <si>
    <t>KARTESIA- KARTESIA</t>
  </si>
  <si>
    <t>5303</t>
  </si>
  <si>
    <t>KARTESIA KASS- KARTESIA</t>
  </si>
  <si>
    <t>6923</t>
  </si>
  <si>
    <t>17/05/19</t>
  </si>
  <si>
    <t>KARTESIA KSO- KARTESIA</t>
  </si>
  <si>
    <t>6885</t>
  </si>
  <si>
    <t>23/05/19</t>
  </si>
  <si>
    <t>Kartesia Senior Opportunities- KARTESIA</t>
  </si>
  <si>
    <t>9014</t>
  </si>
  <si>
    <t>KCO VI- KARTESIA</t>
  </si>
  <si>
    <t>93841</t>
  </si>
  <si>
    <t>15/12/22</t>
  </si>
  <si>
    <t>KASS Unlevered - Compartment E- KASS Unlevered</t>
  </si>
  <si>
    <t>8319</t>
  </si>
  <si>
    <t>KASS Unlevered II S.a r.l- KASS Unlevered</t>
  </si>
  <si>
    <t>9015</t>
  </si>
  <si>
    <t>ISQ Kio Co-Invest Fund L.P- KION Group AG</t>
  </si>
  <si>
    <t>8333</t>
  </si>
  <si>
    <t>01/11/21</t>
  </si>
  <si>
    <t>KLIRMARK III- Klirmark Opportunity Fund</t>
  </si>
  <si>
    <t>70191</t>
  </si>
  <si>
    <t>01/09/19</t>
  </si>
  <si>
    <t>Klirmark Opportunity fund II MG- Klirmark Opportunity L.P</t>
  </si>
  <si>
    <t>29992298</t>
  </si>
  <si>
    <t>02/10/14</t>
  </si>
  <si>
    <t>Tikehau Direct Lending V- LendingClub Corp</t>
  </si>
  <si>
    <t>8312</t>
  </si>
  <si>
    <t>MTDL- MASTEC INC</t>
  </si>
  <si>
    <t>6651</t>
  </si>
  <si>
    <t>31/12/18</t>
  </si>
  <si>
    <t>Mayberry LP- Mayberry</t>
  </si>
  <si>
    <t>70541</t>
  </si>
  <si>
    <t>22/05/20</t>
  </si>
  <si>
    <t>MCP V- MCP V</t>
  </si>
  <si>
    <t>7077</t>
  </si>
  <si>
    <t>MERIDIAM 3- MERIDIAM</t>
  </si>
  <si>
    <t>5278</t>
  </si>
  <si>
    <t>24/04/16</t>
  </si>
  <si>
    <t>Mirasol Co Invest Fund L.P- Mirasol Co Invest Fund L.P</t>
  </si>
  <si>
    <t>8275</t>
  </si>
  <si>
    <t>MORE C-1- MORE GROUP</t>
  </si>
  <si>
    <t>8334</t>
  </si>
  <si>
    <t>04/08/21</t>
  </si>
  <si>
    <t>Boom Co-invest B LP- Nirvana Holdings I LP</t>
  </si>
  <si>
    <t>8111</t>
  </si>
  <si>
    <t>Pantheon Global Secondary Fund VI- Pantheon PGIF IV GP (Lux)</t>
  </si>
  <si>
    <t>5331</t>
  </si>
  <si>
    <t>31/05/18</t>
  </si>
  <si>
    <t>Patria Private Equity Fund VI- Patria Private</t>
  </si>
  <si>
    <t>5320</t>
  </si>
  <si>
    <t>PCS IV- PCS</t>
  </si>
  <si>
    <t>70131</t>
  </si>
  <si>
    <t>11/02/19</t>
  </si>
  <si>
    <t>PERMIRA- Permira VI</t>
  </si>
  <si>
    <t>5287</t>
  </si>
  <si>
    <t>31/12/16</t>
  </si>
  <si>
    <t>PERMIRA VII L.P.2 SCSP- Permira VI</t>
  </si>
  <si>
    <t>70281</t>
  </si>
  <si>
    <t>16/10/19</t>
  </si>
  <si>
    <t>Permira VIII - 2 SCSp- Permira VI</t>
  </si>
  <si>
    <t>8416</t>
  </si>
  <si>
    <t>PGCO 4 CO-MINGLED FUND SCSP- PGCO 4 CO-MINGLED FUND</t>
  </si>
  <si>
    <t>5335</t>
  </si>
  <si>
    <t>Project Stream Co-Invest Fund L.P- Project Maraschino</t>
  </si>
  <si>
    <t>8112</t>
  </si>
  <si>
    <t>ICG Real Estate Debt VI- Real Estate Credit Investments Pcc ltd</t>
  </si>
  <si>
    <t>8299</t>
  </si>
  <si>
    <t>RHONE V- RHONE</t>
  </si>
  <si>
    <t>5268</t>
  </si>
  <si>
    <t>30/06/15</t>
  </si>
  <si>
    <t>SPECTRUM co-inv - Saavi LP- SPECTRUM DYNAMICS</t>
  </si>
  <si>
    <t>7071</t>
  </si>
  <si>
    <t>12/08/20</t>
  </si>
  <si>
    <t>SPECTRUM- SPECTRUM DYNAMICS</t>
  </si>
  <si>
    <t>70411</t>
  </si>
  <si>
    <t>20/02/19</t>
  </si>
  <si>
    <t>Strategic Investors Fund IX L.P- SVB</t>
  </si>
  <si>
    <t>5327</t>
  </si>
  <si>
    <t>24/05/18</t>
  </si>
  <si>
    <t>Strategic Investors Fund VIII LP- SVB</t>
  </si>
  <si>
    <t>5288</t>
  </si>
  <si>
    <t>06/10/16</t>
  </si>
  <si>
    <t>TDL IV- TDL IV</t>
  </si>
  <si>
    <t>6646</t>
  </si>
  <si>
    <t>31/07/17</t>
  </si>
  <si>
    <t>Thoma Bravo Fund XIV-A- THOMA BRAVO</t>
  </si>
  <si>
    <t>80000</t>
  </si>
  <si>
    <t>TOMA BRAVO FUND 8- TOMA BRAVO FUND 8</t>
  </si>
  <si>
    <t>6647</t>
  </si>
  <si>
    <t>20/12/18</t>
  </si>
  <si>
    <t>TOMA BRAVO- TOMA BRAVO FUND 8</t>
  </si>
  <si>
    <t>5276</t>
  </si>
  <si>
    <t>23/02/16</t>
  </si>
  <si>
    <t>TPG Asia VII- TPG Partners</t>
  </si>
  <si>
    <t>5337</t>
  </si>
  <si>
    <t>07/09/17</t>
  </si>
  <si>
    <t>Trilantic capital partners V- trilantic</t>
  </si>
  <si>
    <t>5269</t>
  </si>
  <si>
    <t>01/04/14</t>
  </si>
  <si>
    <t>Trilantic Europe VI SCSp- trilantic</t>
  </si>
  <si>
    <t>70491</t>
  </si>
  <si>
    <t>01/04/20</t>
  </si>
  <si>
    <t>Vintage Co-Invest III- venture capital</t>
  </si>
  <si>
    <t>8331</t>
  </si>
  <si>
    <t>18/11/21</t>
  </si>
  <si>
    <t>Warburg Pincus China II L.P- WARBURG PINCUS</t>
  </si>
  <si>
    <t>6945</t>
  </si>
  <si>
    <t>05/06/19</t>
  </si>
  <si>
    <t>WARBURG PINCUS- WARBURG PINCUS</t>
  </si>
  <si>
    <t>5286</t>
  </si>
  <si>
    <t>S.C.A.SICAR-EDMOND DE ROTHILD- א. רוטשילד ת ניהול נכסים בע"מ</t>
  </si>
  <si>
    <t>650011001</t>
  </si>
  <si>
    <t>01/06/06</t>
  </si>
  <si>
    <t>קרן סילברפליט- קרן סילברפליט</t>
  </si>
  <si>
    <t>5267</t>
  </si>
  <si>
    <t>29/05/15</t>
  </si>
  <si>
    <t>*ACE 4- ACE</t>
  </si>
  <si>
    <t>5238</t>
  </si>
  <si>
    <t>01/05/18</t>
  </si>
  <si>
    <t>*ACE V- ACE</t>
  </si>
  <si>
    <t>70701</t>
  </si>
  <si>
    <t>01/09/20</t>
  </si>
  <si>
    <t>Ares private capital solutions II- APCS II</t>
  </si>
  <si>
    <t>7086</t>
  </si>
  <si>
    <t>25/11/20</t>
  </si>
  <si>
    <t>ArcLight Fund VII AIV Blocker- ARCLIGHT</t>
  </si>
  <si>
    <t>9619</t>
  </si>
  <si>
    <t>ARES EUROPEAN CREDIT INVESTMENTS VIII- Ares Capital Europe V (e) Holdings S.A.R.L</t>
  </si>
  <si>
    <t>8340</t>
  </si>
  <si>
    <t>31/07/22</t>
  </si>
  <si>
    <t>*APCS- Ares special situation fund IB</t>
  </si>
  <si>
    <t>5291</t>
  </si>
  <si>
    <t>21/02/17</t>
  </si>
  <si>
    <t>*ARES- Ares special situation fund IB</t>
  </si>
  <si>
    <t>7062</t>
  </si>
  <si>
    <t>selene- Sun Apollo India Fund</t>
  </si>
  <si>
    <t>52258</t>
  </si>
  <si>
    <t>29/12/11</t>
  </si>
  <si>
    <t>WSREDII- WSREDII</t>
  </si>
  <si>
    <t>6658</t>
  </si>
  <si>
    <t>13/09/18</t>
  </si>
  <si>
    <t>Greenfield Partners Silverfort Co-Invest</t>
  </si>
  <si>
    <t>98671</t>
  </si>
  <si>
    <t>23/10/23</t>
  </si>
  <si>
    <t>Qumra MS LP Minute Media- Qumra Capital GP II, L.P.</t>
  </si>
  <si>
    <t>8270</t>
  </si>
  <si>
    <t>IFM GIF- IFM GIF</t>
  </si>
  <si>
    <t>53411</t>
  </si>
  <si>
    <t>01/01/04</t>
  </si>
  <si>
    <t>Whitehorse IV- Whitehorse Ltd</t>
  </si>
  <si>
    <t>8273</t>
  </si>
  <si>
    <t>AIOF II Woolly Co-Invest Fund L.P</t>
  </si>
  <si>
    <t>9282</t>
  </si>
  <si>
    <t>14/10/22</t>
  </si>
  <si>
    <t>Ambition HOLDINGS OFFSHORE LP</t>
  </si>
  <si>
    <t>8400</t>
  </si>
  <si>
    <t>14/12/21</t>
  </si>
  <si>
    <t>CSC TS HOLDINGS L.P</t>
  </si>
  <si>
    <t>9697</t>
  </si>
  <si>
    <t>29/03/23</t>
  </si>
  <si>
    <t>F2 Select I LP</t>
  </si>
  <si>
    <t>8507</t>
  </si>
  <si>
    <t>Global Infrastructure Partners Core C</t>
  </si>
  <si>
    <t>9495</t>
  </si>
  <si>
    <t>23/02/23</t>
  </si>
  <si>
    <t>ISF III Overflow Fund L.P</t>
  </si>
  <si>
    <t>9457</t>
  </si>
  <si>
    <t>28/11/22</t>
  </si>
  <si>
    <t>Monarch MCP VI</t>
  </si>
  <si>
    <t>9667</t>
  </si>
  <si>
    <t>02/02/23</t>
  </si>
  <si>
    <t>NCA Co-Invest L.P</t>
  </si>
  <si>
    <t>8415</t>
  </si>
  <si>
    <t>Pantheon Global Secondary VII</t>
  </si>
  <si>
    <t>982811</t>
  </si>
  <si>
    <t>Cheyne Co-Invest 2023-1 SP- Cheyn Capital</t>
  </si>
  <si>
    <t>9730</t>
  </si>
  <si>
    <t>08/08/23</t>
  </si>
  <si>
    <t>Fitzgerald Fund US LP- Fitzgerald Fund US LP (OMERS|20-49</t>
  </si>
  <si>
    <t>9600</t>
  </si>
  <si>
    <t>10/02/23</t>
  </si>
  <si>
    <t>Clayton Dubilier &amp; Rice XI L.P- Group 11 Fund  L.P</t>
  </si>
  <si>
    <t>8329</t>
  </si>
  <si>
    <t>11/12/19</t>
  </si>
  <si>
    <t>Nirvana Holdings I LP- Nirvana Holdings I LP</t>
  </si>
  <si>
    <t>8310</t>
  </si>
  <si>
    <t>PORCUPINE HOLDINGS (OFFSHORE) LP- porcupine holdings</t>
  </si>
  <si>
    <t>8339</t>
  </si>
  <si>
    <t>09/12/21</t>
  </si>
  <si>
    <t>Thor Investment Trust 1- Threadneedle Investment funds</t>
  </si>
  <si>
    <t>9618</t>
  </si>
  <si>
    <t>04/04/23</t>
  </si>
  <si>
    <t>WHITEHORSE LIQUIDITY PARTNERS GPSOF- Whitehorse Ltd</t>
  </si>
  <si>
    <t>8321</t>
  </si>
  <si>
    <t>21/01/21</t>
  </si>
  <si>
    <t>Whitehorse Liquidity Partners V- Whitehorse Ltd</t>
  </si>
  <si>
    <t>8509</t>
  </si>
  <si>
    <t>01/12/21</t>
  </si>
  <si>
    <t>Israel Secondary fund III L.P- Israel secondary fund</t>
  </si>
  <si>
    <t>8338</t>
  </si>
  <si>
    <t>31/12/21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</si>
  <si>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</si>
  <si>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</si>
  <si>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</si>
  <si>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</si>
  <si>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</si>
  <si>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</si>
  <si>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</si>
  <si>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</si>
  <si>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16/02/22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</si>
  <si>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</si>
  <si>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</si>
  <si>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</si>
  <si>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</si>
  <si>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</si>
  <si>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</si>
  <si>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</si>
  <si>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אופצייה הגנה ממשלתית מסלול 43- Agritask Ltd</t>
  </si>
  <si>
    <t>9919</t>
  </si>
  <si>
    <t>אופציה על מניה לא סחירה Agritask- Agritask Ltd</t>
  </si>
  <si>
    <t>9122</t>
  </si>
  <si>
    <t>C +USD/-ILS 3.675 03-14 (11)</t>
  </si>
  <si>
    <t>702004365</t>
  </si>
  <si>
    <t>P -USD/+ILS 3.6 03-14 (11)</t>
  </si>
  <si>
    <t>702004364</t>
  </si>
  <si>
    <t>סה"כ מט"ח/מט"ח</t>
  </si>
  <si>
    <t>12/10/23</t>
  </si>
  <si>
    <t>סה"כ כנגד חסכון עמיתים/מבוטחים</t>
  </si>
  <si>
    <t>לא</t>
  </si>
  <si>
    <t>29991170</t>
  </si>
  <si>
    <t>29991172</t>
  </si>
  <si>
    <t>29994018</t>
  </si>
  <si>
    <t>סה"כ מבוטחות במשכנתא או תיקי משכנתאות</t>
  </si>
  <si>
    <t>435946</t>
  </si>
  <si>
    <t>448548</t>
  </si>
  <si>
    <t>435945</t>
  </si>
  <si>
    <t>448547</t>
  </si>
  <si>
    <t>496264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</si>
  <si>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</si>
  <si>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</si>
  <si>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</si>
  <si>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</si>
  <si>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</si>
  <si>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</si>
  <si>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</si>
  <si>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</si>
  <si>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</si>
  <si>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</si>
  <si>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</si>
  <si>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</si>
  <si>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</si>
  <si>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</si>
  <si>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</si>
  <si>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</si>
  <si>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</si>
  <si>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</si>
  <si>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</si>
  <si>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</si>
  <si>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</si>
  <si>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</si>
  <si>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</si>
  <si>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</si>
  <si>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</si>
  <si>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</si>
  <si>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</si>
  <si>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</si>
  <si>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</si>
  <si>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</si>
  <si>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</si>
  <si>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</si>
  <si>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</si>
  <si>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</si>
  <si>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4693</t>
  </si>
  <si>
    <t>425769</t>
  </si>
  <si>
    <t>455714</t>
  </si>
  <si>
    <t>474664</t>
  </si>
  <si>
    <t>7520</t>
  </si>
  <si>
    <t>8115</t>
  </si>
  <si>
    <t>8349</t>
  </si>
  <si>
    <t>90150400</t>
  </si>
  <si>
    <t>6387</t>
  </si>
  <si>
    <t>55061</t>
  </si>
  <si>
    <t>371197</t>
  </si>
  <si>
    <t>379497</t>
  </si>
  <si>
    <t>50013</t>
  </si>
  <si>
    <t>372051</t>
  </si>
  <si>
    <t>371707</t>
  </si>
  <si>
    <t>29991703</t>
  </si>
  <si>
    <t>AA</t>
  </si>
  <si>
    <t>66241</t>
  </si>
  <si>
    <t>8370</t>
  </si>
  <si>
    <t>513783</t>
  </si>
  <si>
    <t>519337</t>
  </si>
  <si>
    <t>530503</t>
  </si>
  <si>
    <t>70231</t>
  </si>
  <si>
    <t>7569</t>
  </si>
  <si>
    <t>7703</t>
  </si>
  <si>
    <t>7783</t>
  </si>
  <si>
    <t>8036</t>
  </si>
  <si>
    <t>8294</t>
  </si>
  <si>
    <t>8935</t>
  </si>
  <si>
    <t>535850</t>
  </si>
  <si>
    <t>6835</t>
  </si>
  <si>
    <t>7124</t>
  </si>
  <si>
    <t>7206</t>
  </si>
  <si>
    <t>7340</t>
  </si>
  <si>
    <t>7936</t>
  </si>
  <si>
    <t>AA-</t>
  </si>
  <si>
    <t>7937</t>
  </si>
  <si>
    <t>8063</t>
  </si>
  <si>
    <t>8145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</si>
  <si>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</si>
  <si>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</si>
  <si>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</si>
  <si>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</si>
  <si>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</si>
  <si>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</si>
  <si>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</si>
  <si>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</si>
  <si>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</si>
  <si>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</si>
  <si>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</si>
  <si>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</si>
  <si>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</si>
  <si>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11898120</t>
  </si>
  <si>
    <t>11898130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</si>
  <si>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</si>
  <si>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</si>
  <si>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</si>
  <si>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</si>
  <si>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</si>
  <si>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</si>
  <si>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</si>
  <si>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</si>
  <si>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</si>
  <si>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</si>
  <si>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</si>
  <si>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11898190</t>
  </si>
  <si>
    <t>2963</t>
  </si>
  <si>
    <t>2968</t>
  </si>
  <si>
    <t>4605</t>
  </si>
  <si>
    <t>4606</t>
  </si>
  <si>
    <t>88770</t>
  </si>
  <si>
    <t>11896140</t>
  </si>
  <si>
    <t>11896150</t>
  </si>
  <si>
    <t>11896160</t>
  </si>
  <si>
    <t>11898170</t>
  </si>
  <si>
    <t>472710</t>
  </si>
  <si>
    <t>11898200</t>
  </si>
  <si>
    <t>88769</t>
  </si>
  <si>
    <t>11896130</t>
  </si>
  <si>
    <t>9079</t>
  </si>
  <si>
    <t>9017</t>
  </si>
  <si>
    <t>9080</t>
  </si>
  <si>
    <t>9019</t>
  </si>
  <si>
    <t>371706</t>
  </si>
  <si>
    <t>95350501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</si>
  <si>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</si>
  <si>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</si>
  <si>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</si>
  <si>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</si>
  <si>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</si>
  <si>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</si>
  <si>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</si>
  <si>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</si>
  <si>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</si>
  <si>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</si>
  <si>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71270</t>
  </si>
  <si>
    <t>71280</t>
  </si>
  <si>
    <t>71300</t>
  </si>
  <si>
    <t>98721</t>
  </si>
  <si>
    <t>9874</t>
  </si>
  <si>
    <t>311829</t>
  </si>
  <si>
    <t>7491</t>
  </si>
  <si>
    <t>7490</t>
  </si>
  <si>
    <t>72971</t>
  </si>
  <si>
    <t>9365</t>
  </si>
  <si>
    <t>9509</t>
  </si>
  <si>
    <t>9316</t>
  </si>
  <si>
    <t>539178</t>
  </si>
  <si>
    <t>8405</t>
  </si>
  <si>
    <t>8581</t>
  </si>
  <si>
    <t>8761</t>
  </si>
  <si>
    <t>8946</t>
  </si>
  <si>
    <t>9031</t>
  </si>
  <si>
    <t>9797</t>
  </si>
  <si>
    <t>7898</t>
  </si>
  <si>
    <t>8154</t>
  </si>
  <si>
    <t>9796</t>
  </si>
  <si>
    <t>3364</t>
  </si>
  <si>
    <t>458869</t>
  </si>
  <si>
    <t>458870</t>
  </si>
  <si>
    <t>364477</t>
  </si>
  <si>
    <t>451305</t>
  </si>
  <si>
    <t>451301</t>
  </si>
  <si>
    <t>451304</t>
  </si>
  <si>
    <t>451302</t>
  </si>
  <si>
    <t>454754</t>
  </si>
  <si>
    <t>454874</t>
  </si>
  <si>
    <t>462345</t>
  </si>
  <si>
    <t>8171</t>
  </si>
  <si>
    <t>8362</t>
  </si>
  <si>
    <t>8698</t>
  </si>
  <si>
    <t>8953</t>
  </si>
  <si>
    <t>9890</t>
  </si>
  <si>
    <t>9146</t>
  </si>
  <si>
    <t>9458</t>
  </si>
  <si>
    <t>9713</t>
  </si>
  <si>
    <t>6853</t>
  </si>
  <si>
    <t>7573</t>
  </si>
  <si>
    <t>7801</t>
  </si>
  <si>
    <t>7980</t>
  </si>
  <si>
    <t>510443</t>
  </si>
  <si>
    <t>520411</t>
  </si>
  <si>
    <t>7192</t>
  </si>
  <si>
    <t>525737</t>
  </si>
  <si>
    <t>475998</t>
  </si>
  <si>
    <t>485027</t>
  </si>
  <si>
    <t>494921</t>
  </si>
  <si>
    <t>6685</t>
  </si>
  <si>
    <t>4410</t>
  </si>
  <si>
    <t>29991704</t>
  </si>
  <si>
    <t>8924</t>
  </si>
  <si>
    <t>9267</t>
  </si>
  <si>
    <t>9592</t>
  </si>
  <si>
    <t>9912</t>
  </si>
  <si>
    <t>392454</t>
  </si>
  <si>
    <t>71340</t>
  </si>
  <si>
    <t>487742</t>
  </si>
  <si>
    <t>4565</t>
  </si>
  <si>
    <t>8380</t>
  </si>
  <si>
    <t>439968</t>
  </si>
  <si>
    <t>445945</t>
  </si>
  <si>
    <t>455056</t>
  </si>
  <si>
    <t>472012</t>
  </si>
  <si>
    <t>490961</t>
  </si>
  <si>
    <t>520889</t>
  </si>
  <si>
    <t>414968</t>
  </si>
  <si>
    <t>8503</t>
  </si>
  <si>
    <t>8610</t>
  </si>
  <si>
    <t>9284</t>
  </si>
  <si>
    <t>429027</t>
  </si>
  <si>
    <t>482153</t>
  </si>
  <si>
    <t>9120</t>
  </si>
  <si>
    <t>93941</t>
  </si>
  <si>
    <t>7355</t>
  </si>
  <si>
    <t>539177</t>
  </si>
  <si>
    <t>8047</t>
  </si>
  <si>
    <t>7265</t>
  </si>
  <si>
    <t>7342</t>
  </si>
  <si>
    <t>501113</t>
  </si>
  <si>
    <t>514296</t>
  </si>
  <si>
    <t>520294</t>
  </si>
  <si>
    <t>6471</t>
  </si>
  <si>
    <t>529736</t>
  </si>
  <si>
    <t>6720</t>
  </si>
  <si>
    <t>6818</t>
  </si>
  <si>
    <t>6925</t>
  </si>
  <si>
    <t>70481</t>
  </si>
  <si>
    <t>75611</t>
  </si>
  <si>
    <t>9806</t>
  </si>
  <si>
    <t>8991</t>
  </si>
  <si>
    <t>9112</t>
  </si>
  <si>
    <t>9247</t>
  </si>
  <si>
    <t>9486</t>
  </si>
  <si>
    <t>9567</t>
  </si>
  <si>
    <t>7894</t>
  </si>
  <si>
    <t>80760</t>
  </si>
  <si>
    <t>9311</t>
  </si>
  <si>
    <t>8811</t>
  </si>
  <si>
    <t>455954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</si>
  <si>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</si>
  <si>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</si>
  <si>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</si>
  <si>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</si>
  <si>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</si>
  <si>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</si>
  <si>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</si>
  <si>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</si>
  <si>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</si>
  <si>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</si>
  <si>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</si>
  <si>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</si>
  <si>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</si>
  <si>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</si>
  <si>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</si>
  <si>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</si>
  <si>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</si>
  <si>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</si>
  <si>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</si>
  <si>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</si>
  <si>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</si>
  <si>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9280</t>
  </si>
  <si>
    <t>9281</t>
  </si>
  <si>
    <t>9277</t>
  </si>
  <si>
    <t>9278</t>
  </si>
  <si>
    <t>9279</t>
  </si>
  <si>
    <t>9637</t>
  </si>
  <si>
    <t>9577</t>
  </si>
  <si>
    <t>508309</t>
  </si>
  <si>
    <t>6826</t>
  </si>
  <si>
    <t>6528</t>
  </si>
  <si>
    <t>8860</t>
  </si>
  <si>
    <t>8918</t>
  </si>
  <si>
    <t>9037</t>
  </si>
  <si>
    <t>9130</t>
  </si>
  <si>
    <t>8829</t>
  </si>
  <si>
    <t>597852</t>
  </si>
  <si>
    <t>9295</t>
  </si>
  <si>
    <t>9475</t>
  </si>
  <si>
    <t>9535</t>
  </si>
  <si>
    <t>9641</t>
  </si>
  <si>
    <t>9798</t>
  </si>
  <si>
    <t>9915</t>
  </si>
  <si>
    <t>908395120</t>
  </si>
  <si>
    <t>4314</t>
  </si>
  <si>
    <t>443656</t>
  </si>
  <si>
    <t>908395160</t>
  </si>
  <si>
    <t>384577</t>
  </si>
  <si>
    <t>403836</t>
  </si>
  <si>
    <t>415814</t>
  </si>
  <si>
    <t>433981</t>
  </si>
  <si>
    <t>482977</t>
  </si>
  <si>
    <t>491620</t>
  </si>
  <si>
    <t>505821</t>
  </si>
  <si>
    <t>524544</t>
  </si>
  <si>
    <t>77390</t>
  </si>
  <si>
    <t>463236</t>
  </si>
  <si>
    <t>455012</t>
  </si>
  <si>
    <t>472334</t>
  </si>
  <si>
    <t>440022</t>
  </si>
  <si>
    <t>345369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</si>
  <si>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</si>
  <si>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</si>
  <si>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</si>
  <si>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</si>
  <si>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</si>
  <si>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</si>
  <si>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</si>
  <si>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</si>
  <si>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28/03/19</t>
  </si>
  <si>
    <t>508506</t>
  </si>
  <si>
    <t>75980</t>
  </si>
  <si>
    <t>9645</t>
  </si>
  <si>
    <t>9722</t>
  </si>
  <si>
    <t>9788</t>
  </si>
  <si>
    <t>9813</t>
  </si>
  <si>
    <t>9848</t>
  </si>
  <si>
    <t>8763</t>
  </si>
  <si>
    <t>9327</t>
  </si>
  <si>
    <t>9474</t>
  </si>
  <si>
    <t>9571</t>
  </si>
  <si>
    <t>9849</t>
  </si>
  <si>
    <t>93821</t>
  </si>
  <si>
    <t>9410</t>
  </si>
  <si>
    <t>9460</t>
  </si>
  <si>
    <t>9511</t>
  </si>
  <si>
    <t>9540</t>
  </si>
  <si>
    <t>9562</t>
  </si>
  <si>
    <t>9603</t>
  </si>
  <si>
    <t>9659</t>
  </si>
  <si>
    <t>9749</t>
  </si>
  <si>
    <t>9805</t>
  </si>
  <si>
    <t>9824</t>
  </si>
  <si>
    <t>9459</t>
  </si>
  <si>
    <t>9448</t>
  </si>
  <si>
    <t>98021</t>
  </si>
  <si>
    <t>98871</t>
  </si>
  <si>
    <t>22/12/23</t>
  </si>
  <si>
    <t>9617</t>
  </si>
  <si>
    <t>25/06/23</t>
  </si>
  <si>
    <t>9047</t>
  </si>
  <si>
    <t>9048</t>
  </si>
  <si>
    <t>9074</t>
  </si>
  <si>
    <t>9220</t>
  </si>
  <si>
    <t>9599</t>
  </si>
  <si>
    <t>9748</t>
  </si>
  <si>
    <t>9822</t>
  </si>
  <si>
    <t>98601</t>
  </si>
  <si>
    <t>6496</t>
  </si>
  <si>
    <t>31/08/18</t>
  </si>
  <si>
    <t>6624</t>
  </si>
  <si>
    <t>30/11/18</t>
  </si>
  <si>
    <t>6484</t>
  </si>
  <si>
    <t>6785</t>
  </si>
  <si>
    <t>28/02/19</t>
  </si>
  <si>
    <t>6828</t>
  </si>
  <si>
    <t>7088</t>
  </si>
  <si>
    <t>6711</t>
  </si>
  <si>
    <t>17/01/19</t>
  </si>
  <si>
    <t>7310</t>
  </si>
  <si>
    <t>404555</t>
  </si>
  <si>
    <t>6872</t>
  </si>
  <si>
    <t>6812</t>
  </si>
  <si>
    <t>7258</t>
  </si>
  <si>
    <t>6861</t>
  </si>
  <si>
    <t>6932</t>
  </si>
  <si>
    <t>9335</t>
  </si>
  <si>
    <t>464740</t>
  </si>
  <si>
    <t>7291</t>
  </si>
  <si>
    <t>491862</t>
  </si>
  <si>
    <t>491863</t>
  </si>
  <si>
    <t>491864</t>
  </si>
  <si>
    <t>9186</t>
  </si>
  <si>
    <t>9187</t>
  </si>
  <si>
    <t>469140</t>
  </si>
  <si>
    <t>9657</t>
  </si>
  <si>
    <t>8706</t>
  </si>
  <si>
    <t>8702</t>
  </si>
  <si>
    <t>9118</t>
  </si>
  <si>
    <t>9233</t>
  </si>
  <si>
    <t>9276</t>
  </si>
  <si>
    <t>9430</t>
  </si>
  <si>
    <t>9539</t>
  </si>
  <si>
    <t>8119</t>
  </si>
  <si>
    <t>8418</t>
  </si>
  <si>
    <t>8060</t>
  </si>
  <si>
    <t>8718</t>
  </si>
  <si>
    <t>8806</t>
  </si>
  <si>
    <t>9044</t>
  </si>
  <si>
    <t>9224</t>
  </si>
  <si>
    <t>9405</t>
  </si>
  <si>
    <t>9439</t>
  </si>
  <si>
    <t>9447</t>
  </si>
  <si>
    <t>9467</t>
  </si>
  <si>
    <t>9491</t>
  </si>
  <si>
    <t>9510</t>
  </si>
  <si>
    <t>9560</t>
  </si>
  <si>
    <t>9595</t>
  </si>
  <si>
    <t>9606</t>
  </si>
  <si>
    <t>6588</t>
  </si>
  <si>
    <t>6524</t>
  </si>
  <si>
    <t>471677</t>
  </si>
  <si>
    <t>9299</t>
  </si>
  <si>
    <t>8977</t>
  </si>
  <si>
    <t>8978</t>
  </si>
  <si>
    <t>8979</t>
  </si>
  <si>
    <t>9313</t>
  </si>
  <si>
    <t>9496</t>
  </si>
  <si>
    <t>9547</t>
  </si>
  <si>
    <t>9718</t>
  </si>
  <si>
    <t>9799</t>
  </si>
  <si>
    <t>7382</t>
  </si>
  <si>
    <t>9158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</si>
  <si>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</si>
  <si>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</si>
  <si>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</si>
  <si>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</si>
  <si>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</si>
  <si>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נדלן מקרקעין להשכרה - סטריט מול רמת ישי</t>
  </si>
  <si>
    <t>סה"כ לא מניב</t>
  </si>
  <si>
    <t>אחד העם 56, תל אביב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</si>
  <si>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</si>
  <si>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</si>
  <si>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</si>
  <si>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</si>
  <si>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</si>
  <si>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</si>
  <si>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</si>
  <si>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</si>
  <si>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</si>
  <si>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</si>
  <si>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</si>
  <si>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</si>
  <si>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</si>
  <si>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</si>
  <si>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</si>
  <si>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</si>
  <si>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עו'ש(לקבל)</t>
  </si>
  <si>
    <t>1111111111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</si>
  <si>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</si>
  <si>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</si>
  <si>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</si>
  <si>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</si>
  <si>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</si>
  <si>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</si>
  <si>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</si>
  <si>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</si>
  <si>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</si>
  <si>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</si>
  <si>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</si>
  <si>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</si>
  <si>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</si>
  <si>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</si>
  <si>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</si>
  <si>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</si>
  <si>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</si>
  <si>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</si>
  <si>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</si>
  <si>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</si>
  <si>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Tower Vision חייבים</t>
  </si>
  <si>
    <t>9794</t>
  </si>
  <si>
    <t>פקדון מרג'ין דולר מזרחי</t>
  </si>
  <si>
    <t>300012017</t>
  </si>
  <si>
    <t>זכאים עסקת תענך</t>
  </si>
  <si>
    <t>9724</t>
  </si>
  <si>
    <t>ביטחונות CSA במטבע 20001 (OTC)- מגדל-חייבים</t>
  </si>
  <si>
    <t>77721001</t>
  </si>
  <si>
    <t>ביטחונות חוזים עתידיים במטבע 20001</t>
  </si>
  <si>
    <t>88820001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</si>
  <si>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</si>
  <si>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</si>
  <si>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</si>
  <si>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</si>
  <si>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</si>
  <si>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</si>
  <si>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</si>
  <si>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</si>
  <si>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</si>
  <si>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בנק דיסקונט לישראל בע"מ</t>
  </si>
  <si>
    <t>בנק הפועלים בע"מ</t>
  </si>
  <si>
    <t>בנק מזרחי טפחות בע"מ</t>
  </si>
  <si>
    <t>בנק לאומי לישראל בע"מ</t>
  </si>
  <si>
    <t>יובנק בע"מ</t>
  </si>
  <si>
    <t>JP MORGAN</t>
  </si>
  <si>
    <t>20003- 85- JP MORGAN</t>
  </si>
  <si>
    <t>20001- 85- JP MORGAN</t>
  </si>
  <si>
    <t>80031- 85- JP MORGAN</t>
  </si>
  <si>
    <t>1111111111- 20- בנק מזרחי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</si>
  <si>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</si>
  <si>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</si>
  <si>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</si>
  <si>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</si>
  <si>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</si>
  <si>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20001- 10- בנק לאומי</t>
  </si>
  <si>
    <t>20001- 20- בנק מזרחי</t>
  </si>
  <si>
    <t>200040- 10- לאומי</t>
  </si>
  <si>
    <t>100006- 10- בנק לאומי</t>
  </si>
  <si>
    <t>100006- 20- בנק מזרחי</t>
  </si>
  <si>
    <t>80031- 10- בנק לאומי</t>
  </si>
  <si>
    <t>80031- 20- בנק מזרחי</t>
  </si>
  <si>
    <t>280028- 10- בנק לאומי</t>
  </si>
  <si>
    <t>200005- 10- בנק לאומי</t>
  </si>
  <si>
    <t>200005- 20- בנק מזרחי</t>
  </si>
  <si>
    <t>70002- 10- בנק לאומי</t>
  </si>
  <si>
    <t>70002- 20- בנק מזרחי</t>
  </si>
  <si>
    <t>30005- 10- בנק לאומי</t>
  </si>
  <si>
    <t>מגדל מקפת קרנות פנסיה וקופות גמל בע"מ</t>
  </si>
  <si>
    <t>רשימה מאוחדת</t>
  </si>
  <si>
    <t>Accelmed Growth Partners</t>
  </si>
  <si>
    <t>ANATOMY 2</t>
  </si>
  <si>
    <t>ANATOMY I</t>
  </si>
  <si>
    <t>Arkin Bio Ventures II</t>
  </si>
  <si>
    <t>F2 Capital Partners 3 LP</t>
  </si>
  <si>
    <t>Fimi Israel Opportunity 6</t>
  </si>
  <si>
    <t>Fimi Israel Opportunity II</t>
  </si>
  <si>
    <t>FIMI Israel Opportunity VII</t>
  </si>
  <si>
    <t>Fortissimo Capital Fund V</t>
  </si>
  <si>
    <t>GESM Via Maris Limited Partnership</t>
  </si>
  <si>
    <t>Greenfield Cobra Investments L.P</t>
  </si>
  <si>
    <t>Greenfield Partners II, L.P</t>
  </si>
  <si>
    <t>Greenfield Partners Panorays LP</t>
  </si>
  <si>
    <t>Israel Infrastructure Fund I</t>
  </si>
  <si>
    <t>JTLV III</t>
  </si>
  <si>
    <t>Kedma Capital Partners III</t>
  </si>
  <si>
    <t>Kedma Capital Partners IV LP</t>
  </si>
  <si>
    <t>M.A Movilim Renewable Energies, Limited Partnership</t>
  </si>
  <si>
    <t>Manor Evergreen Investments Fund L.P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</si>
  <si>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</si>
  <si>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</si>
  <si>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</si>
  <si>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</si>
  <si>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</si>
  <si>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</si>
  <si>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</si>
  <si>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</si>
  <si>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S.H. SKY 3 L.P</t>
  </si>
  <si>
    <t>S.H. SKY 4 L.P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</si>
  <si>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</si>
  <si>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</si>
  <si>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</si>
  <si>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</si>
  <si>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</si>
  <si>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Tene Growth Capital IV</t>
  </si>
  <si>
    <t>Tene Investment In Qnergy</t>
  </si>
  <si>
    <t>Vintage Investment Partners Fund of Funds V (Israel), L.P</t>
  </si>
  <si>
    <t>Vintage Migdal Co-Investment II</t>
  </si>
  <si>
    <t>Viola Growth II, L.P</t>
  </si>
  <si>
    <t>Yesodot C Senior Co-Investment</t>
  </si>
  <si>
    <t>Yesodot Gimmel</t>
  </si>
  <si>
    <t>Accelmed Partners II, L.P</t>
  </si>
  <si>
    <t>Advent International GPE IX-B</t>
  </si>
  <si>
    <t>AIOF II Woolly Co-Invest Parallel Fund L.P</t>
  </si>
  <si>
    <t>Apollo Investment Fund IX</t>
  </si>
  <si>
    <t>Apollo Natural Resources Partners II LP</t>
  </si>
  <si>
    <t>Arclight Energy Partners Fund VII L.P</t>
  </si>
  <si>
    <t>ArcLight Fund VII AIV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</si>
  <si>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</si>
  <si>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</si>
  <si>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</si>
  <si>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</si>
  <si>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</si>
  <si>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Ares Special Situations Fund IV</t>
  </si>
  <si>
    <t>Arkin Bio Capital L.P</t>
  </si>
  <si>
    <t>Astorg VII</t>
  </si>
  <si>
    <t>Astorg VII Co-Invest ERT</t>
  </si>
  <si>
    <t>Astorg VIII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</si>
  <si>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</si>
  <si>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</si>
  <si>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</si>
  <si>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</si>
  <si>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</si>
  <si>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Europe VII SCSp</t>
  </si>
  <si>
    <t>Blackstone Real Estate Partners IX</t>
  </si>
  <si>
    <t>Blackstone Real Estate Partners VIII</t>
  </si>
  <si>
    <t>Bluebay Senior Loan Fund I</t>
  </si>
  <si>
    <t>Brookfield Capital Partners Fund VI</t>
  </si>
  <si>
    <t>Brookfield Capital Partners IV</t>
  </si>
  <si>
    <t>Brookfield Capital Partners V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</si>
  <si>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</si>
  <si>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</si>
  <si>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</si>
  <si>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</si>
  <si>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</si>
  <si>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Cheyne Real Estate Credit Holdings VII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</si>
  <si>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</si>
  <si>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</si>
  <si>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</si>
  <si>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</si>
  <si>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</si>
  <si>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Core Infrastructure India Fund PTE. Ltd</t>
  </si>
  <si>
    <t>Court Sqaure Capital Partners V</t>
  </si>
  <si>
    <t>Court Square Capital Partners IV</t>
  </si>
  <si>
    <t>Crescent Direct Lending II</t>
  </si>
  <si>
    <t>Crescent Direct Lending III</t>
  </si>
  <si>
    <t>Crescent Mezzanine VII</t>
  </si>
  <si>
    <t>CVC Capital Partners IX (A) L.P</t>
  </si>
  <si>
    <t>CVC Capital partners VIII</t>
  </si>
  <si>
    <t>DIRECT LENDING FUND IV (EUR) SLP</t>
  </si>
  <si>
    <t>DLF IV Co-invest Vehicle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</si>
  <si>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</si>
  <si>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</si>
  <si>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</si>
  <si>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</si>
  <si>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</si>
  <si>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</si>
  <si>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EIP Renewables invest SCS</t>
  </si>
  <si>
    <t>ELECTRA AMERICA MULTIFAMILY III</t>
  </si>
  <si>
    <t>ELECTRA AMERICA PRINCIPAL HOSPITALITY LP</t>
  </si>
  <si>
    <t>Francisco Partners VI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</si>
  <si>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</si>
  <si>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</si>
  <si>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</si>
  <si>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</si>
  <si>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Gemini Fund</t>
  </si>
  <si>
    <t>GIP IV Gutenberg Co Invest SCsp</t>
  </si>
  <si>
    <t>GIP Spectrum Fund (Parallel), L.P</t>
  </si>
  <si>
    <t>GIP Spectrum Mayberry Fund</t>
  </si>
  <si>
    <t>GIP Spectrum Saavi Fund</t>
  </si>
  <si>
    <t>Girasol Investments S.A</t>
  </si>
  <si>
    <t>Global Infrastrcture Partners V</t>
  </si>
  <si>
    <t>Global Infrastructure Partners Core C L.P</t>
  </si>
  <si>
    <t>Global Infrastructure Partners IV</t>
  </si>
  <si>
    <t>GrafTech Co-Investment</t>
  </si>
  <si>
    <t>Greenfield Partners FloLIVE Co-Investment</t>
  </si>
  <si>
    <t>Group 11 Fund IV</t>
  </si>
  <si>
    <t>Horsley Bridge XII Ventures</t>
  </si>
  <si>
    <t>ICG Longbow V</t>
  </si>
  <si>
    <t>ICG Real Estate Debt VI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</si>
  <si>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</si>
  <si>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</si>
  <si>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</si>
  <si>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</si>
  <si>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</si>
  <si>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</si>
  <si>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</si>
  <si>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</si>
  <si>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</si>
  <si>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</si>
  <si>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</si>
  <si>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</si>
  <si>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</si>
  <si>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</si>
  <si>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</si>
  <si>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</si>
  <si>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</si>
  <si>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</si>
  <si>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</t>
  </si>
  <si>
    <t>Klirmark Opportunity III</t>
  </si>
  <si>
    <t>LCN European Fund IV SLP</t>
  </si>
  <si>
    <t>LS Power Fund IV</t>
  </si>
  <si>
    <t>Meridiam Infrastructure Europe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</si>
  <si>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</si>
  <si>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</si>
  <si>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</si>
  <si>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</si>
  <si>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</si>
  <si>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</si>
  <si>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Nirvana Holdings I LP</t>
  </si>
  <si>
    <t>Oak Hill Advisors - OCREDIT</t>
  </si>
  <si>
    <t>Pantheon Global Co-Investment Opportunities Fund V</t>
  </si>
  <si>
    <t>Pantheon Global Co-Investment Opportunities IV</t>
  </si>
  <si>
    <t>Pantheon Global Secondary Fund VI</t>
  </si>
  <si>
    <t>Pantheon Global Secondary Fund VII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</si>
  <si>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</si>
  <si>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</si>
  <si>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</si>
  <si>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</si>
  <si>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</si>
  <si>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PORCUPINE HOLDINGS (OFFSHORE) LP</t>
  </si>
  <si>
    <t>Project Stream Co-Invest Fund, L.P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</si>
  <si>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</si>
  <si>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</si>
  <si>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</si>
  <si>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</si>
  <si>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</si>
  <si>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</si>
  <si>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</si>
  <si>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</si>
  <si>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</si>
  <si>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</si>
  <si>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XIII</t>
  </si>
  <si>
    <t>Thoma Bravo Fund XIV L.P.</t>
  </si>
  <si>
    <t>Thor Investment Trust 1</t>
  </si>
  <si>
    <t>Tikehau Direct Lending IV</t>
  </si>
  <si>
    <t>Tikehau Direct Lending V</t>
  </si>
  <si>
    <t>TPG Asia VII, L.P</t>
  </si>
  <si>
    <t>Trilantic Capital Partners V (Europe) L.P</t>
  </si>
  <si>
    <t>Trilantic Europe VI SCSp</t>
  </si>
  <si>
    <t>Vintage Co-Invest III</t>
  </si>
  <si>
    <t>Vintage Fund of Funds VI (Access, LP)</t>
  </si>
  <si>
    <t>Vintage Funds of Funds IV Migdal</t>
  </si>
  <si>
    <t>Vintage Growth Fund IV L.P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</si>
  <si>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</si>
  <si>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</si>
  <si>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</si>
  <si>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</si>
  <si>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</si>
  <si>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</si>
  <si>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GPSOF</t>
  </si>
  <si>
    <t>Whitehorse Liquidity Partners IV</t>
  </si>
  <si>
    <t>Whitehorse Liquidity Partners V</t>
  </si>
  <si>
    <t>Whitehorse Liquidity Partners VI</t>
  </si>
  <si>
    <t>WHLP Kennedy (A) LP</t>
  </si>
  <si>
    <t>Zeev Opportunity Fund I</t>
  </si>
  <si>
    <t>נדלן ויוה חדרה</t>
  </si>
  <si>
    <t>השכרה</t>
  </si>
  <si>
    <t>חדרה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</si>
  <si>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</si>
  <si>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</si>
  <si>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</si>
  <si>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</si>
  <si>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</si>
  <si>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</si>
  <si>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</si>
  <si>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</si>
  <si>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</si>
  <si>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מתחם האלף</t>
  </si>
  <si>
    <t>ראשל"צ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</si>
  <si>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</si>
  <si>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</si>
  <si>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</si>
  <si>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</si>
  <si>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</si>
  <si>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</si>
  <si>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</si>
  <si>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</si>
  <si>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</si>
  <si>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</si>
  <si>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</si>
  <si>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</si>
  <si>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</si>
  <si>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</si>
  <si>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</si>
  <si>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</si>
  <si>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</si>
  <si>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</si>
  <si>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</si>
  <si>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</si>
  <si>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</si>
  <si>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</si>
  <si>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</si>
  <si>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</si>
  <si>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</si>
  <si>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</si>
  <si>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</si>
  <si>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</si>
  <si>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</si>
  <si>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</si>
  <si>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</si>
  <si>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</si>
  <si>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</si>
  <si>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3.6223 28-05-24 (10) -207</t>
  </si>
  <si>
    <t>10000983</t>
  </si>
  <si>
    <t>+ILS/-USD 3.652 28-05-24 (12) -365</t>
  </si>
  <si>
    <t>10000978</t>
  </si>
  <si>
    <t>+ILS/-USD 3.6527 25-01-24 (12) -333</t>
  </si>
  <si>
    <t>10003972</t>
  </si>
  <si>
    <t>+ILS/-USD 3.6536 28-05-24 (10) -344</t>
  </si>
  <si>
    <t>10000980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</si>
  <si>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</si>
  <si>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</si>
  <si>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</si>
  <si>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</si>
  <si>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</si>
  <si>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</si>
  <si>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</si>
  <si>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</si>
  <si>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</si>
  <si>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</si>
  <si>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</si>
  <si>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</si>
  <si>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</si>
  <si>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</si>
  <si>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</si>
  <si>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</si>
  <si>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</si>
  <si>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</si>
  <si>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</si>
  <si>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</si>
  <si>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</si>
  <si>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</si>
  <si>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</si>
  <si>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</si>
  <si>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</si>
  <si>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</si>
  <si>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</si>
  <si>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</si>
  <si>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</si>
  <si>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</si>
  <si>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</si>
  <si>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</si>
  <si>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</si>
  <si>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</si>
  <si>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</si>
  <si>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</si>
  <si>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</si>
  <si>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</si>
  <si>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</si>
  <si>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</si>
  <si>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</si>
  <si>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</si>
  <si>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</si>
  <si>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</si>
  <si>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</si>
  <si>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</si>
  <si>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</si>
  <si>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</si>
  <si>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</si>
  <si>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</si>
  <si>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</si>
  <si>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</si>
  <si>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</si>
  <si>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</si>
  <si>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</si>
  <si>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</si>
  <si>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</si>
  <si>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</si>
  <si>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</si>
  <si>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</si>
  <si>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</si>
  <si>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</si>
  <si>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</si>
  <si>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</si>
  <si>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</si>
  <si>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</si>
  <si>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</si>
  <si>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</si>
  <si>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</si>
  <si>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</si>
  <si>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</si>
  <si>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</si>
  <si>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</si>
  <si>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</si>
  <si>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</si>
  <si>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</si>
  <si>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</si>
  <si>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</si>
  <si>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</si>
  <si>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</si>
  <si>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</si>
  <si>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</si>
  <si>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</si>
  <si>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</si>
  <si>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</si>
  <si>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</si>
  <si>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</si>
  <si>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</si>
  <si>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</si>
  <si>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</si>
  <si>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</si>
  <si>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</si>
  <si>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</si>
  <si>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</si>
  <si>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</si>
  <si>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</si>
  <si>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</si>
  <si>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</si>
  <si>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</si>
  <si>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</si>
  <si>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</si>
  <si>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</si>
  <si>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</si>
  <si>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</si>
  <si>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</si>
  <si>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</si>
  <si>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</si>
  <si>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</si>
  <si>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</si>
  <si>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</si>
  <si>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</si>
  <si>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</si>
  <si>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</si>
  <si>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</si>
  <si>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</si>
  <si>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</si>
  <si>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</si>
  <si>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</si>
  <si>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</si>
  <si>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</si>
  <si>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</si>
  <si>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</si>
  <si>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</si>
  <si>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</si>
  <si>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</si>
  <si>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</si>
  <si>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</si>
  <si>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</si>
  <si>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</si>
  <si>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</si>
  <si>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</si>
  <si>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</si>
  <si>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</si>
  <si>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</si>
  <si>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</si>
  <si>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</si>
  <si>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</si>
  <si>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</si>
  <si>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</si>
  <si>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</si>
  <si>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</si>
  <si>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</si>
  <si>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</si>
  <si>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</si>
  <si>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</si>
  <si>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</si>
  <si>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</si>
  <si>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</si>
  <si>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</si>
  <si>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</si>
  <si>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</si>
  <si>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</si>
  <si>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</si>
  <si>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</si>
  <si>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</si>
  <si>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</si>
  <si>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</si>
  <si>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</si>
  <si>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</si>
  <si>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</si>
  <si>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</si>
  <si>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</si>
  <si>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</si>
  <si>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</si>
  <si>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</si>
  <si>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</si>
  <si>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</si>
  <si>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</si>
  <si>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</si>
  <si>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</si>
  <si>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</si>
  <si>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</si>
  <si>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</si>
  <si>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</si>
  <si>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</si>
  <si>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</si>
  <si>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</si>
  <si>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</si>
  <si>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</si>
  <si>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</si>
  <si>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</si>
  <si>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</si>
  <si>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</si>
  <si>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</si>
  <si>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</si>
  <si>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</si>
  <si>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</si>
  <si>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</si>
  <si>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</si>
  <si>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</si>
  <si>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</si>
  <si>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</si>
  <si>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</si>
  <si>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</si>
  <si>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</si>
  <si>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</si>
  <si>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</si>
  <si>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</si>
  <si>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</si>
  <si>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</si>
  <si>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</si>
  <si>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</si>
  <si>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</si>
  <si>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</si>
  <si>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</si>
  <si>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</si>
  <si>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</si>
  <si>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</si>
  <si>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</si>
  <si>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</si>
  <si>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</si>
  <si>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</si>
  <si>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</si>
  <si>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</si>
  <si>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</si>
  <si>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</si>
  <si>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</si>
  <si>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</si>
  <si>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</si>
  <si>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</si>
  <si>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</si>
  <si>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</si>
  <si>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</si>
  <si>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</si>
  <si>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</si>
  <si>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</si>
  <si>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</si>
  <si>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</si>
  <si>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</si>
  <si>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</si>
  <si>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</si>
  <si>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</si>
  <si>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</si>
  <si>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</si>
  <si>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</si>
  <si>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</si>
  <si>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</si>
  <si>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</si>
  <si>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</si>
  <si>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</si>
  <si>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</si>
  <si>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</si>
  <si>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</si>
  <si>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</si>
  <si>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</si>
  <si>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</si>
  <si>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</si>
  <si>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</si>
  <si>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</si>
  <si>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</si>
  <si>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</si>
  <si>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</si>
  <si>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</si>
  <si>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</si>
  <si>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</si>
  <si>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</si>
  <si>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</si>
  <si>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</si>
  <si>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</si>
  <si>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</si>
  <si>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</si>
  <si>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</si>
  <si>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</si>
  <si>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</si>
  <si>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</si>
  <si>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</si>
  <si>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</si>
  <si>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</si>
  <si>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</si>
  <si>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</si>
  <si>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</si>
  <si>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</si>
  <si>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</si>
  <si>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</si>
  <si>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</si>
  <si>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</si>
  <si>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</si>
  <si>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</si>
  <si>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</si>
  <si>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</si>
  <si>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</si>
  <si>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</si>
  <si>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</si>
  <si>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</si>
  <si>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</si>
  <si>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</si>
  <si>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</si>
  <si>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</si>
  <si>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</si>
  <si>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</si>
  <si>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</si>
  <si>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</si>
  <si>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</si>
  <si>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</si>
  <si>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</si>
  <si>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</si>
  <si>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</si>
  <si>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</si>
  <si>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</si>
  <si>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</si>
  <si>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</si>
  <si>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</si>
  <si>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</si>
  <si>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</si>
  <si>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</si>
  <si>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</si>
  <si>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</si>
  <si>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</si>
  <si>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</si>
  <si>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</si>
  <si>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</si>
  <si>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</si>
  <si>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</si>
  <si>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</si>
  <si>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</si>
  <si>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</si>
  <si>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</si>
  <si>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</si>
  <si>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</si>
  <si>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</si>
  <si>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</si>
  <si>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</si>
  <si>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</si>
  <si>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</si>
  <si>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</si>
  <si>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</si>
  <si>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</si>
  <si>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</si>
  <si>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</si>
  <si>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</si>
  <si>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</si>
  <si>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</si>
  <si>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</si>
  <si>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</si>
  <si>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</si>
  <si>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</si>
  <si>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</si>
  <si>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</si>
  <si>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</si>
  <si>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</si>
  <si>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</si>
  <si>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</si>
  <si>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</si>
  <si>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</si>
  <si>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</si>
  <si>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</si>
  <si>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</si>
  <si>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</si>
  <si>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</si>
  <si>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</si>
  <si>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</si>
  <si>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</si>
  <si>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</si>
  <si>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</si>
  <si>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</si>
  <si>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</si>
  <si>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</si>
  <si>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</si>
  <si>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</si>
  <si>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</si>
  <si>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</si>
  <si>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</si>
  <si>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</si>
  <si>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</si>
  <si>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</si>
  <si>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</si>
  <si>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</si>
  <si>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+ILS/-USD 3.6019 28-05-24 (10) -201</t>
  </si>
  <si>
    <t>10001226</t>
  </si>
  <si>
    <t>10001263</t>
  </si>
  <si>
    <t>10000335</t>
  </si>
  <si>
    <t>+ILS/-USD 3.6036 28-05-24 (10) -214</t>
  </si>
  <si>
    <t>10000995</t>
  </si>
  <si>
    <t>10001302</t>
  </si>
  <si>
    <t>+ILS/-USD 3.6042 28-05-24 (10) -218</t>
  </si>
  <si>
    <t>10000891</t>
  </si>
  <si>
    <t>+ILS/-USD 3.625 28-05-24 (10) -235</t>
  </si>
  <si>
    <t>10000327</t>
  </si>
  <si>
    <t>10001284</t>
  </si>
  <si>
    <t>10000654</t>
  </si>
  <si>
    <t>10001126</t>
  </si>
  <si>
    <t>10000311</t>
  </si>
  <si>
    <t>10001030</t>
  </si>
  <si>
    <t>10001546</t>
  </si>
  <si>
    <t>10001249</t>
  </si>
  <si>
    <t>10000895</t>
  </si>
  <si>
    <t>10001352</t>
  </si>
  <si>
    <t>10001381</t>
  </si>
  <si>
    <t>+ILS/-USD 3.6557 28-05-24 (10) -228</t>
  </si>
  <si>
    <t>10001884</t>
  </si>
  <si>
    <t>+ILS/-USD 3.6606 22-01-24 (10) -359</t>
  </si>
  <si>
    <t>10002273</t>
  </si>
  <si>
    <t>10001959</t>
  </si>
  <si>
    <t>10008118</t>
  </si>
  <si>
    <t>10002322</t>
  </si>
  <si>
    <t>10008120</t>
  </si>
  <si>
    <t>+ILS/-USD 3.6678 28-05-24 (10) -322</t>
  </si>
  <si>
    <t>10000880</t>
  </si>
  <si>
    <t>10001215</t>
  </si>
  <si>
    <t>+ILS/-USD 3.67 22-01-24 (11) -340</t>
  </si>
  <si>
    <t>10008006</t>
  </si>
  <si>
    <t>10008114</t>
  </si>
  <si>
    <t>10008116</t>
  </si>
  <si>
    <t>+ILS/-USD 3.672 28-05-24 (10) -322</t>
  </si>
  <si>
    <t>10000318</t>
  </si>
  <si>
    <t>10008106</t>
  </si>
  <si>
    <t>+ILS/-USD 3.676 28-05-24 (10) -280</t>
  </si>
  <si>
    <t>10001883</t>
  </si>
  <si>
    <t>+ILS/-USD 3.6765 28-05-24 (10) -335</t>
  </si>
  <si>
    <t>10000316</t>
  </si>
  <si>
    <t>10001149</t>
  </si>
  <si>
    <t>10001127</t>
  </si>
  <si>
    <t>10001285</t>
  </si>
  <si>
    <t>+ILS/-USD 3.6768 28-05-24 (10) -287</t>
  </si>
  <si>
    <t>10000322</t>
  </si>
  <si>
    <t>+ILS/-USD 3.678 03-06-24 (11) -313</t>
  </si>
  <si>
    <t>10008132</t>
  </si>
  <si>
    <t>+ILS/-USD 3.6793 06-08-24 (10) -522</t>
  </si>
  <si>
    <t>10008122</t>
  </si>
  <si>
    <t>10002001</t>
  </si>
  <si>
    <t>10002563</t>
  </si>
  <si>
    <t>10002324</t>
  </si>
  <si>
    <t>+ILS/-USD 3.68 06-08-24 (11) -520</t>
  </si>
  <si>
    <t>10008124</t>
  </si>
  <si>
    <t>10008130</t>
  </si>
  <si>
    <t>+ILS/-USD 3.6823 28-05-24 (10) -307</t>
  </si>
  <si>
    <t>10001128</t>
  </si>
  <si>
    <t>10001353</t>
  </si>
  <si>
    <t>10001286</t>
  </si>
  <si>
    <t>10000320</t>
  </si>
  <si>
    <t>10000065</t>
  </si>
  <si>
    <t>10008108</t>
  </si>
  <si>
    <t>+ILS/-USD 3.7002 05-02-24 (10) -58</t>
  </si>
  <si>
    <t>10002564</t>
  </si>
  <si>
    <t>+ILS/-USD 3.7126 05-02-24 (10) -124</t>
  </si>
  <si>
    <t>10002558</t>
  </si>
  <si>
    <t>10008110</t>
  </si>
  <si>
    <t>10008112</t>
  </si>
  <si>
    <t>10002320</t>
  </si>
  <si>
    <t>+ILS/-USD 3.737 08-05-24 (11) -375</t>
  </si>
  <si>
    <t>10008102</t>
  </si>
  <si>
    <t>10008104</t>
  </si>
  <si>
    <t>10008026</t>
  </si>
  <si>
    <t>+ILS/-USD 3.7656 21-02-24 (12) -324</t>
  </si>
  <si>
    <t>10008028</t>
  </si>
  <si>
    <t>10008039</t>
  </si>
  <si>
    <t>10002297</t>
  </si>
  <si>
    <t>10008050</t>
  </si>
  <si>
    <t>+ILS/-USD 3.78 06-03-24 (10) -331</t>
  </si>
  <si>
    <t>10008048</t>
  </si>
  <si>
    <t>+ILS/-USD 3.78 12-03-24 (12) -327</t>
  </si>
  <si>
    <t>10008053</t>
  </si>
  <si>
    <t>10008042</t>
  </si>
  <si>
    <t>10008055</t>
  </si>
  <si>
    <t>10008046</t>
  </si>
  <si>
    <t>10008099</t>
  </si>
  <si>
    <t>10008035</t>
  </si>
  <si>
    <t>+ILS/-USD 3.8162 05-02-24 (10) -158</t>
  </si>
  <si>
    <t>10002317</t>
  </si>
  <si>
    <t>+ILS/-USD 3.85 05-02-24 (10) -200</t>
  </si>
  <si>
    <t>10002556</t>
  </si>
  <si>
    <t>+ILS/-USD 3.8538 05-02-24 (10) -232</t>
  </si>
  <si>
    <t>10002554</t>
  </si>
  <si>
    <t>+ILS/-USD 3.92 14-02-24 (12) -314</t>
  </si>
  <si>
    <t>10008063</t>
  </si>
  <si>
    <t>10008065</t>
  </si>
  <si>
    <t>10001986</t>
  </si>
  <si>
    <t>10008067</t>
  </si>
  <si>
    <t>+ILS/-USD 3.96 17-01-24 (12) -292</t>
  </si>
  <si>
    <t>10008069</t>
  </si>
  <si>
    <t>+ILS/-USD 3.983 19-03-24 (12) -384</t>
  </si>
  <si>
    <t>10008093</t>
  </si>
  <si>
    <t>+ILS/-USD 3.984 28-02-24 (10) -315</t>
  </si>
  <si>
    <t>10008095</t>
  </si>
  <si>
    <t>+ILS/-USD 3.9935 08-02-24 (11) -335</t>
  </si>
  <si>
    <t>10008075</t>
  </si>
  <si>
    <t>+ILS/-USD 3.994 08-02-24 (10) -332</t>
  </si>
  <si>
    <t>10002304</t>
  </si>
  <si>
    <t>10001988</t>
  </si>
  <si>
    <t>+ILS/-USD 4.002 31-01-24 (10) -308</t>
  </si>
  <si>
    <t>10008077</t>
  </si>
  <si>
    <t>+ILS/-USD 4.018 07-02-24 (12) -305</t>
  </si>
  <si>
    <t>10001994</t>
  </si>
  <si>
    <t>10008083</t>
  </si>
  <si>
    <t>10002307</t>
  </si>
  <si>
    <t>10001991</t>
  </si>
  <si>
    <t>10002314</t>
  </si>
  <si>
    <t>10008090</t>
  </si>
  <si>
    <t>+ILS/-USD 4.0217 13-03-24 (11) -363</t>
  </si>
  <si>
    <t>10008091</t>
  </si>
  <si>
    <t>10008081</t>
  </si>
  <si>
    <t>10008085</t>
  </si>
  <si>
    <t>+ILS/-USD 4.05 05-02-24 (10) -277</t>
  </si>
  <si>
    <t>10008088</t>
  </si>
  <si>
    <t>10001997</t>
  </si>
  <si>
    <t>10002311</t>
  </si>
  <si>
    <t>+USD/-ILS 3.592 28-05-24 (10) -190</t>
  </si>
  <si>
    <t>10001224</t>
  </si>
  <si>
    <t>10001261</t>
  </si>
  <si>
    <t>10000894</t>
  </si>
  <si>
    <t>+USD/-ILS 3.6 28-05-24 (10) -190</t>
  </si>
  <si>
    <t>10000543</t>
  </si>
  <si>
    <t>+USD/-ILS 3.6036 28-05-24 (10) -214</t>
  </si>
  <si>
    <t>10000893</t>
  </si>
  <si>
    <t>+USD/-ILS 3.6038 28-05-24 (10) -202</t>
  </si>
  <si>
    <t>10000541</t>
  </si>
  <si>
    <t>+USD/-ILS 3.6048 28-05-24 (10) -202</t>
  </si>
  <si>
    <t>10000542</t>
  </si>
  <si>
    <t>+USD/-ILS 3.6223 28-05-24 (10) -207</t>
  </si>
  <si>
    <t>10001257</t>
  </si>
  <si>
    <t>10000888</t>
  </si>
  <si>
    <t>10001220</t>
  </si>
  <si>
    <t>+USD/-ILS 3.6371 28-05-24 (10) -224</t>
  </si>
  <si>
    <t>10000066</t>
  </si>
  <si>
    <t>10000886</t>
  </si>
  <si>
    <t>10001548</t>
  </si>
  <si>
    <t>10001255</t>
  </si>
  <si>
    <t>+USD/-ILS 3.6536 28-05-24 (10) -344</t>
  </si>
  <si>
    <t>10001210</t>
  </si>
  <si>
    <t>10000625</t>
  </si>
  <si>
    <t>10000523</t>
  </si>
  <si>
    <t>10002561</t>
  </si>
  <si>
    <t>10001301</t>
  </si>
  <si>
    <t>10001882</t>
  </si>
  <si>
    <t>10000994</t>
  </si>
  <si>
    <t>10000875</t>
  </si>
  <si>
    <t>10000064</t>
  </si>
  <si>
    <t>10000918</t>
  </si>
  <si>
    <t>10003379</t>
  </si>
  <si>
    <t>10001246</t>
  </si>
  <si>
    <t>+USD/-ILS 3.6557 28-05-24 (10) -228</t>
  </si>
  <si>
    <t>10001254</t>
  </si>
  <si>
    <t>10001218</t>
  </si>
  <si>
    <t>+USD/-ILS 3.672 28-05-24 (10) -310</t>
  </si>
  <si>
    <t>10000529</t>
  </si>
  <si>
    <t>+USD/-ILS 3.675 28-05-24 (10) -320</t>
  </si>
  <si>
    <t>10001213</t>
  </si>
  <si>
    <t>10000919</t>
  </si>
  <si>
    <t>10001247</t>
  </si>
  <si>
    <t>10000878</t>
  </si>
  <si>
    <t>10000896</t>
  </si>
  <si>
    <t>+USD/-ILS 3.6817 28-05-24 (10) -298</t>
  </si>
  <si>
    <t>10000530</t>
  </si>
  <si>
    <t>+USD/-ILS 3.6823 28-05-24 (10) -307</t>
  </si>
  <si>
    <t>10000881</t>
  </si>
  <si>
    <t>+USD/-ILS 3.6835 28-05-24 (10) -265</t>
  </si>
  <si>
    <t>10000534</t>
  </si>
  <si>
    <t>+USD/-ILS 3.6875 28-05-24 (10) -295</t>
  </si>
  <si>
    <t>10000531</t>
  </si>
  <si>
    <t>+USD/-ILS 3.6895 28-05-24 (10) -330</t>
  </si>
  <si>
    <t>10000626</t>
  </si>
  <si>
    <t>10000877</t>
  </si>
  <si>
    <t>10001211</t>
  </si>
  <si>
    <t>+USD/-ILS 3.694 28-05-24 (10) -320</t>
  </si>
  <si>
    <t>10000525</t>
  </si>
  <si>
    <t>+USD/-ILS 4.05 05-02-24 (10) -277</t>
  </si>
  <si>
    <t>10002553</t>
  </si>
  <si>
    <t>10001378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</si>
  <si>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</si>
  <si>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</si>
  <si>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</si>
  <si>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</si>
  <si>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</si>
  <si>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</si>
  <si>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</si>
  <si>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</si>
  <si>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</si>
  <si>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</si>
  <si>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</si>
  <si>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</si>
  <si>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</si>
  <si>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</si>
  <si>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</si>
  <si>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</si>
  <si>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</si>
  <si>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</si>
  <si>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</si>
  <si>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</si>
  <si>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</si>
  <si>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</si>
  <si>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</si>
  <si>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</si>
  <si>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</si>
  <si>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</si>
  <si>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</si>
  <si>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</si>
  <si>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</si>
  <si>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</si>
  <si>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</si>
  <si>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</si>
  <si>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</si>
  <si>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</si>
  <si>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</si>
  <si>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</si>
  <si>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</si>
  <si>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</si>
  <si>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</si>
  <si>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</si>
  <si>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</si>
  <si>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</si>
  <si>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</si>
  <si>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</si>
  <si>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</si>
  <si>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</si>
  <si>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</si>
  <si>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</si>
  <si>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</si>
  <si>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</si>
  <si>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</si>
  <si>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</si>
  <si>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</si>
  <si>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</si>
  <si>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</si>
  <si>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</si>
  <si>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</si>
  <si>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</si>
  <si>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</si>
  <si>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</si>
  <si>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</si>
  <si>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</si>
  <si>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</si>
  <si>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</si>
  <si>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</si>
  <si>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+USD/-AUD 0.68645 16-01-24 (12) +34.5</t>
  </si>
  <si>
    <t>10000943</t>
  </si>
  <si>
    <t>+USD/-AUD 0.68695 16-01-24 (10) +34.5</t>
  </si>
  <si>
    <t>10000015</t>
  </si>
  <si>
    <t>10000941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</si>
  <si>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</si>
  <si>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</si>
  <si>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</si>
  <si>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</si>
  <si>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</si>
  <si>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</si>
  <si>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</si>
  <si>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</si>
  <si>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1.06305 13-02-24 (10) +70.5</t>
  </si>
  <si>
    <t>10000962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</si>
  <si>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</si>
  <si>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</si>
  <si>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</si>
  <si>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</si>
  <si>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</si>
  <si>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</si>
  <si>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</si>
  <si>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</si>
  <si>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</si>
  <si>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</si>
  <si>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</si>
  <si>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</si>
  <si>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</si>
  <si>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</si>
  <si>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</si>
  <si>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</si>
  <si>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</si>
  <si>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</si>
  <si>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</si>
  <si>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</si>
  <si>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</si>
  <si>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</si>
  <si>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</si>
  <si>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</si>
  <si>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</si>
  <si>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</si>
  <si>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</si>
  <si>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</si>
  <si>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</si>
  <si>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</si>
  <si>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</si>
  <si>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</si>
  <si>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</si>
  <si>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</si>
  <si>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</si>
  <si>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</si>
  <si>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</si>
  <si>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</si>
  <si>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</si>
  <si>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</si>
  <si>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</si>
  <si>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</si>
  <si>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</si>
  <si>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1.1099 13-02-24 (10) +109</t>
  </si>
  <si>
    <t>10000955</t>
  </si>
  <si>
    <t>+USD/-EUR 1.1099 13-02-24 (12) +109</t>
  </si>
  <si>
    <t>10000953</t>
  </si>
  <si>
    <t>+USD/-EUR 1.1105 02-01-24 (10) +0</t>
  </si>
  <si>
    <t>10004377</t>
  </si>
  <si>
    <t>+USD/-EUR 1.11079 10-01-24 (10) +112.9</t>
  </si>
  <si>
    <t>10000979</t>
  </si>
  <si>
    <t>10000253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</si>
  <si>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</si>
  <si>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</si>
  <si>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</si>
  <si>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</si>
  <si>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</si>
  <si>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</si>
  <si>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</si>
  <si>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</si>
  <si>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</si>
  <si>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</si>
  <si>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</si>
  <si>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</si>
  <si>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</si>
  <si>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</si>
  <si>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</si>
  <si>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</si>
  <si>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</si>
  <si>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</si>
  <si>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</si>
  <si>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</si>
  <si>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</si>
  <si>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</si>
  <si>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</si>
  <si>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</si>
  <si>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</si>
  <si>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</si>
  <si>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</si>
  <si>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</si>
  <si>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</si>
  <si>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</si>
  <si>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</si>
  <si>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</si>
  <si>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</si>
  <si>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</si>
  <si>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</si>
  <si>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</si>
  <si>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</si>
  <si>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</si>
  <si>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</si>
  <si>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10000938</t>
  </si>
  <si>
    <t>10003888</t>
  </si>
  <si>
    <t>+USD/-GBP 1.27077 11-01-24 (12) -13.3</t>
  </si>
  <si>
    <t>10003886</t>
  </si>
  <si>
    <t>10000936</t>
  </si>
  <si>
    <t>+USD/-GBP 1.2711 11-01-24 (11) -13</t>
  </si>
  <si>
    <t>10003884</t>
  </si>
  <si>
    <t>+USD/-JPY 135.623 16-01-24 (10) -393.5</t>
  </si>
  <si>
    <t>10000946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</si>
  <si>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</si>
  <si>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</si>
  <si>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</si>
  <si>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</si>
  <si>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</si>
  <si>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</si>
  <si>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</si>
  <si>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</si>
  <si>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</si>
  <si>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</si>
  <si>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</si>
  <si>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</si>
  <si>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</si>
  <si>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</si>
  <si>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</si>
  <si>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</si>
  <si>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+AUD/-USD 0.641715 16-01-24 (10) +30.15</t>
  </si>
  <si>
    <t>10001370</t>
  </si>
  <si>
    <t>10001022</t>
  </si>
  <si>
    <t>10000647</t>
  </si>
  <si>
    <t>10008022</t>
  </si>
  <si>
    <t>+AUD/-USD 0.65415 16-01-24 (12) +33.5</t>
  </si>
  <si>
    <t>10001974</t>
  </si>
  <si>
    <t>+CAD/-USD 1.3176 22-01-24 (10) -33</t>
  </si>
  <si>
    <t>10001223</t>
  </si>
  <si>
    <t>10001073</t>
  </si>
  <si>
    <t>10001083</t>
  </si>
  <si>
    <t>+CAD/-USD 1.3603 22-01-24 (10) -12</t>
  </si>
  <si>
    <t>10001146</t>
  </si>
  <si>
    <t>+CAD/-USD 1.3604 16-01-24 (10) -11</t>
  </si>
  <si>
    <t>+CAD/-USD 1.38101 22-01-24 (10) -20.9</t>
  </si>
  <si>
    <t>10001265</t>
  </si>
  <si>
    <t>+EUR/-USD 1.0572 13-02-24 (10) +66.5</t>
  </si>
  <si>
    <t>10001256</t>
  </si>
  <si>
    <t>+EUR/-USD 1.0647 13-02-24 (10) +53</t>
  </si>
  <si>
    <t>10001271</t>
  </si>
  <si>
    <t>+EUR/-USD 1.1099 13-02-24 (10) +109</t>
  </si>
  <si>
    <t>10000887</t>
  </si>
  <si>
    <t>10001164</t>
  </si>
  <si>
    <t>10001871</t>
  </si>
  <si>
    <t>10003367</t>
  </si>
  <si>
    <t>10000034</t>
  </si>
  <si>
    <t>10000218</t>
  </si>
  <si>
    <t>10001282</t>
  </si>
  <si>
    <t>10000617</t>
  </si>
  <si>
    <t>10000976</t>
  </si>
  <si>
    <t>10001185</t>
  </si>
  <si>
    <t>+EUR/-USD 1.1308 18-01-24 (10) +102</t>
  </si>
  <si>
    <t>10002522</t>
  </si>
  <si>
    <t>+GBP/-USD 1.21859 11-01-24 (10) +7.9</t>
  </si>
  <si>
    <t>10001298</t>
  </si>
  <si>
    <t>10000991</t>
  </si>
  <si>
    <t>+GBP/-USD 1.2189 20-02-24 (10) +11</t>
  </si>
  <si>
    <t>10002551</t>
  </si>
  <si>
    <t>+JPY/-USD 144.72 16-01-24 (10) -286</t>
  </si>
  <si>
    <t>+JPY/-USD 146.675 16-01-24 (10) -236.5</t>
  </si>
  <si>
    <t>10001109</t>
  </si>
  <si>
    <t>10001528</t>
  </si>
  <si>
    <t>+JPY/-USD 147.86 16-01-24 (10) -203</t>
  </si>
  <si>
    <t>10000990</t>
  </si>
  <si>
    <t>10001297</t>
  </si>
  <si>
    <t>10002550</t>
  </si>
  <si>
    <t>+JPY/-USD 147.862 16-01-24 (10) -194.8</t>
  </si>
  <si>
    <t>10001268</t>
  </si>
  <si>
    <t>+USD/-AUD 0.651 16-01-24 (10) +32</t>
  </si>
  <si>
    <t>10001018</t>
  </si>
  <si>
    <t>10001365</t>
  </si>
  <si>
    <t>+USD/-AUD 0.6511 16-01-24 (10) +33</t>
  </si>
  <si>
    <t>10001516</t>
  </si>
  <si>
    <t>10001099</t>
  </si>
  <si>
    <t>+USD/-AUD 0.6789 16-01-24 (10) +37</t>
  </si>
  <si>
    <t>10001958</t>
  </si>
  <si>
    <t>10001358</t>
  </si>
  <si>
    <t>10001951</t>
  </si>
  <si>
    <t>10007989</t>
  </si>
  <si>
    <t>10007997</t>
  </si>
  <si>
    <t>10002261</t>
  </si>
  <si>
    <t>10001013</t>
  </si>
  <si>
    <t>10007988</t>
  </si>
  <si>
    <t>10001949</t>
  </si>
  <si>
    <t>10000874</t>
  </si>
  <si>
    <t>10001356</t>
  </si>
  <si>
    <t>10007995</t>
  </si>
  <si>
    <t>10001324</t>
  </si>
  <si>
    <t>10000637</t>
  </si>
  <si>
    <t>10002259</t>
  </si>
  <si>
    <t>10001077</t>
  </si>
  <si>
    <t>10007990</t>
  </si>
  <si>
    <t>10000639</t>
  </si>
  <si>
    <t>10002524</t>
  </si>
  <si>
    <t>10002263</t>
  </si>
  <si>
    <t>10001065</t>
  </si>
  <si>
    <t>10001354</t>
  </si>
  <si>
    <t>10001479</t>
  </si>
  <si>
    <t>10001015</t>
  </si>
  <si>
    <t>10000879</t>
  </si>
  <si>
    <t>10007992</t>
  </si>
  <si>
    <t>+USD/-CAD 1.31825 16-01-24 (10) -30.5</t>
  </si>
  <si>
    <t>10001229</t>
  </si>
  <si>
    <t>10001078</t>
  </si>
  <si>
    <t>10001490</t>
  </si>
  <si>
    <t>10001089</t>
  </si>
  <si>
    <t>+USD/-CAD 1.3424 22-01-24 (10) -32</t>
  </si>
  <si>
    <t>10000644</t>
  </si>
  <si>
    <t>10001366</t>
  </si>
  <si>
    <t>+USD/-EUR 1.05772 13-02-24 (10) +68.2</t>
  </si>
  <si>
    <t>10001105</t>
  </si>
  <si>
    <t>10001235</t>
  </si>
  <si>
    <t>10001253</t>
  </si>
  <si>
    <t>10001373</t>
  </si>
  <si>
    <t>10001292</t>
  </si>
  <si>
    <t>10001521</t>
  </si>
  <si>
    <t>10003373</t>
  </si>
  <si>
    <t>10001118</t>
  </si>
  <si>
    <t>10000986</t>
  </si>
  <si>
    <t>10001874</t>
  </si>
  <si>
    <t>10001337</t>
  </si>
  <si>
    <t>+USD/-EUR 1.06732 03-04-24 (11) +73.2</t>
  </si>
  <si>
    <t>10008097</t>
  </si>
  <si>
    <t>+USD/-EUR 1.07355 13-02-24 (10) +72.5</t>
  </si>
  <si>
    <t>10001024</t>
  </si>
  <si>
    <t>10000620</t>
  </si>
  <si>
    <t>10001335</t>
  </si>
  <si>
    <t>10000984</t>
  </si>
  <si>
    <t>10001520</t>
  </si>
  <si>
    <t>10001234</t>
  </si>
  <si>
    <t>10001290</t>
  </si>
  <si>
    <t>10001250</t>
  </si>
  <si>
    <t>10001372</t>
  </si>
  <si>
    <t>10001116</t>
  </si>
  <si>
    <t>10000649</t>
  </si>
  <si>
    <t>+USD/-EUR 1.0755 25-03-24 (10) +92</t>
  </si>
  <si>
    <t>10001982</t>
  </si>
  <si>
    <t>10002543</t>
  </si>
  <si>
    <t>10002295</t>
  </si>
  <si>
    <t>+USD/-EUR 1.07673 13-02-24 (10) +44.3</t>
  </si>
  <si>
    <t>10008037</t>
  </si>
  <si>
    <t>+USD/-EUR 1.08159 18-03-24 (12) +105.9</t>
  </si>
  <si>
    <t>10002292</t>
  </si>
  <si>
    <t>10001979</t>
  </si>
  <si>
    <t>10008032</t>
  </si>
  <si>
    <t>10002290</t>
  </si>
  <si>
    <t>10001977</t>
  </si>
  <si>
    <t>10008030</t>
  </si>
  <si>
    <t>10002294</t>
  </si>
  <si>
    <t>10001981</t>
  </si>
  <si>
    <t>10008044</t>
  </si>
  <si>
    <t>+USD/-EUR 1.0885 18-01-24 (10) +82</t>
  </si>
  <si>
    <t>10001971</t>
  </si>
  <si>
    <t>+USD/-EUR 1.09012 13-02-24 (10) +98.2</t>
  </si>
  <si>
    <t>10001020</t>
  </si>
  <si>
    <t>10000645</t>
  </si>
  <si>
    <t>+USD/-EUR 1.0975 13-02-24 (10) +91</t>
  </si>
  <si>
    <t>10001111</t>
  </si>
  <si>
    <t>+USD/-EUR 1.0981 13-02-24 (10) +24</t>
  </si>
  <si>
    <t>10000627</t>
  </si>
  <si>
    <t>10001549</t>
  </si>
  <si>
    <t>10001252</t>
  </si>
  <si>
    <t>10001287</t>
  </si>
  <si>
    <t>10000655</t>
  </si>
  <si>
    <t>10001129</t>
  </si>
  <si>
    <t>+USD/-EUR 1.09835 12-02-24 (10) +93.5</t>
  </si>
  <si>
    <t>10008024</t>
  </si>
  <si>
    <t>+USD/-EUR 1.09835 12-02-24 (12) +93.5</t>
  </si>
  <si>
    <t>10008023</t>
  </si>
  <si>
    <t>+USD/-EUR 1.0984 13-02-24 (10) +94</t>
  </si>
  <si>
    <t>10001367</t>
  </si>
  <si>
    <t>+USD/-EUR 1.09924 13-02-24 (10) +38.4</t>
  </si>
  <si>
    <t>10000871</t>
  </si>
  <si>
    <t>10001207</t>
  </si>
  <si>
    <t>10001243</t>
  </si>
  <si>
    <t>+USD/-EUR 1.09965 18-03-24 (10) +39.5</t>
  </si>
  <si>
    <t>10008134</t>
  </si>
  <si>
    <t>10002004</t>
  </si>
  <si>
    <t>+USD/-EUR 1.1075 13-02-24 (10) +22</t>
  </si>
  <si>
    <t>10001152</t>
  </si>
  <si>
    <t>10000333</t>
  </si>
  <si>
    <t>10000900</t>
  </si>
  <si>
    <t>10001096</t>
  </si>
  <si>
    <t>10001081</t>
  </si>
  <si>
    <t>10000641</t>
  </si>
  <si>
    <t>10001497</t>
  </si>
  <si>
    <t>10001363</t>
  </si>
  <si>
    <t>10001017</t>
  </si>
  <si>
    <t>10001331</t>
  </si>
  <si>
    <t>10001232</t>
  </si>
  <si>
    <t>10000889</t>
  </si>
  <si>
    <t>10001361</t>
  </si>
  <si>
    <t>10007961</t>
  </si>
  <si>
    <t>+USD/-EUR 1.1108 10-01-24 (12) +113</t>
  </si>
  <si>
    <t>10002248</t>
  </si>
  <si>
    <t>10001939</t>
  </si>
  <si>
    <t>10007963</t>
  </si>
  <si>
    <t>+USD/-EUR 1.11325 27-02-24 (11) +110.5</t>
  </si>
  <si>
    <t>10008011</t>
  </si>
  <si>
    <t>10008009</t>
  </si>
  <si>
    <t>10001961</t>
  </si>
  <si>
    <t>10002276</t>
  </si>
  <si>
    <t>+USD/-EUR 1.11355 18-01-24 (10) +97.5</t>
  </si>
  <si>
    <t>10002528</t>
  </si>
  <si>
    <t>+USD/-EUR 1.1137 13-02-24 (10) +19</t>
  </si>
  <si>
    <t>10001228</t>
  </si>
  <si>
    <t>+USD/-EUR 1.1158 18-01-24 (10) +98</t>
  </si>
  <si>
    <t>10001956</t>
  </si>
  <si>
    <t>10002271</t>
  </si>
  <si>
    <t>+USD/-EUR 1.11605 27-02-24 (12) +110.5</t>
  </si>
  <si>
    <t>10002278</t>
  </si>
  <si>
    <t>10008013</t>
  </si>
  <si>
    <t>10001963</t>
  </si>
  <si>
    <t>+USD/-EUR 1.1167 18-01-24 (10) +100</t>
  </si>
  <si>
    <t>10001957</t>
  </si>
  <si>
    <t>10002272</t>
  </si>
  <si>
    <t>10008005</t>
  </si>
  <si>
    <t>10008004</t>
  </si>
  <si>
    <t>10008002</t>
  </si>
  <si>
    <t>10002257</t>
  </si>
  <si>
    <t>10001947</t>
  </si>
  <si>
    <t>10007987</t>
  </si>
  <si>
    <t>+USD/-GBP 1.21621 11-01-24 (10) +9.1</t>
  </si>
  <si>
    <t>10000621</t>
  </si>
  <si>
    <t>10000846</t>
  </si>
  <si>
    <t>10001106</t>
  </si>
  <si>
    <t>10001522</t>
  </si>
  <si>
    <t>10000882</t>
  </si>
  <si>
    <t>10001025</t>
  </si>
  <si>
    <t>10001236</t>
  </si>
  <si>
    <t>10001374</t>
  </si>
  <si>
    <t>10000650</t>
  </si>
  <si>
    <t>+USD/-GBP 1.21654 11-03-24 (10) +12.4</t>
  </si>
  <si>
    <t>10001983</t>
  </si>
  <si>
    <t>+USD/-GBP 1.25739 11-01-24 (10) +3.9</t>
  </si>
  <si>
    <t>10001251</t>
  </si>
  <si>
    <t>10001217</t>
  </si>
  <si>
    <t>10001969</t>
  </si>
  <si>
    <t>10002284</t>
  </si>
  <si>
    <t>10008021</t>
  </si>
  <si>
    <t>10008017</t>
  </si>
  <si>
    <t>10002280</t>
  </si>
  <si>
    <t>10001965</t>
  </si>
  <si>
    <t>10008019</t>
  </si>
  <si>
    <t>10002282</t>
  </si>
  <si>
    <t>10002533</t>
  </si>
  <si>
    <t>10001967</t>
  </si>
  <si>
    <t>+USD/-GBP 1.2694 11-03-24 (12) +1</t>
  </si>
  <si>
    <t>10008015</t>
  </si>
  <si>
    <t>10000872</t>
  </si>
  <si>
    <t>10001062</t>
  </si>
  <si>
    <t>10001349</t>
  </si>
  <si>
    <t>10000969</t>
  </si>
  <si>
    <t>10001069</t>
  </si>
  <si>
    <t>10001476</t>
  </si>
  <si>
    <t>10001863</t>
  </si>
  <si>
    <t>10001321</t>
  </si>
  <si>
    <t>10001348</t>
  </si>
  <si>
    <t>10000634</t>
  </si>
  <si>
    <t>10001275</t>
  </si>
  <si>
    <t>+USD/-GBP 1.29182 11-01-24 (10) -0.8</t>
  </si>
  <si>
    <t>10001074</t>
  </si>
  <si>
    <t>10001486</t>
  </si>
  <si>
    <t>+USD/-JPY 135.582 16-01-24 (12) -391.8</t>
  </si>
  <si>
    <t>10001953</t>
  </si>
  <si>
    <t>10002265</t>
  </si>
  <si>
    <t>10000973</t>
  </si>
  <si>
    <t>10001481</t>
  </si>
  <si>
    <t>10000196</t>
  </si>
  <si>
    <t>10002268</t>
  </si>
  <si>
    <t>10001067</t>
  </si>
  <si>
    <t>10007993</t>
  </si>
  <si>
    <t>10007999</t>
  </si>
  <si>
    <t>10000810</t>
  </si>
  <si>
    <t>10000029</t>
  </si>
  <si>
    <t>10003362</t>
  </si>
  <si>
    <t>10002526</t>
  </si>
  <si>
    <t>10001326</t>
  </si>
  <si>
    <t>10001866</t>
  </si>
  <si>
    <t>10001279</t>
  </si>
  <si>
    <t>+USD/-JPY 136.53 16-01-24 (10) -390</t>
  </si>
  <si>
    <t>10001488</t>
  </si>
  <si>
    <t>10001227</t>
  </si>
  <si>
    <t>10001076</t>
  </si>
  <si>
    <t>10001087</t>
  </si>
  <si>
    <t>+USD/-JPY 138.6 16-01-24 (10) -368</t>
  </si>
  <si>
    <t>10001494</t>
  </si>
  <si>
    <t>10000216</t>
  </si>
  <si>
    <t>10001093</t>
  </si>
  <si>
    <t>+USD/-JPY 142.08 16-01-24 (10) -356</t>
  </si>
  <si>
    <t>10001509</t>
  </si>
  <si>
    <t>10000230</t>
  </si>
  <si>
    <t>+USD/-JPY 142.15 16-01-24 (10) -350</t>
  </si>
  <si>
    <t>10000236</t>
  </si>
  <si>
    <t>+USD/-JPY 146.36 16-01-24 (10) -127</t>
  </si>
  <si>
    <t>10001278</t>
  </si>
  <si>
    <t>10001540</t>
  </si>
  <si>
    <t>10001120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</si>
  <si>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</si>
  <si>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</si>
  <si>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</si>
  <si>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</si>
  <si>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</si>
  <si>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</si>
  <si>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</si>
  <si>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</si>
  <si>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</si>
  <si>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</si>
  <si>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</si>
  <si>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</si>
  <si>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</si>
  <si>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</si>
  <si>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</si>
  <si>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</si>
  <si>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</si>
  <si>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</si>
  <si>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</si>
  <si>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</si>
  <si>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₪ / סה"כ מט"ח</t>
  </si>
  <si>
    <t>הלוואות לעמיתים</t>
  </si>
  <si>
    <t>NR</t>
  </si>
  <si>
    <t>15/11/23</t>
  </si>
  <si>
    <t>גורם 01</t>
  </si>
  <si>
    <t>גורם 02</t>
  </si>
  <si>
    <t>גורם 7</t>
  </si>
  <si>
    <t>03/07/23</t>
  </si>
  <si>
    <t>23/01/20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</si>
  <si>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</si>
  <si>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</si>
  <si>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</si>
  <si>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</si>
  <si>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</si>
  <si>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</si>
  <si>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</si>
  <si>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</si>
  <si>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</si>
  <si>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</si>
  <si>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</si>
  <si>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167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</si>
  <si>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</si>
  <si>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</si>
  <si>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</si>
  <si>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</si>
  <si>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</si>
  <si>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</si>
  <si>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</si>
  <si>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</si>
  <si>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</si>
  <si>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</si>
  <si>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</si>
  <si>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</si>
  <si>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</si>
  <si>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</si>
  <si>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</si>
  <si>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</si>
  <si>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</si>
  <si>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</si>
  <si>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</si>
  <si>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</si>
  <si>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</si>
  <si>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</si>
  <si>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</si>
  <si>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</si>
  <si>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</si>
  <si>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</si>
  <si>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</si>
  <si>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</si>
  <si>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188</t>
  </si>
  <si>
    <t>גורם 89</t>
  </si>
  <si>
    <t>*גורם 70</t>
  </si>
  <si>
    <t>גורם 184</t>
  </si>
  <si>
    <t>גורם 189</t>
  </si>
  <si>
    <t>01/12/23</t>
  </si>
  <si>
    <t>גורם 183</t>
  </si>
  <si>
    <t>גורם 43</t>
  </si>
  <si>
    <t>גורם 173</t>
  </si>
  <si>
    <t>גורם 178</t>
  </si>
  <si>
    <t>גורם 191</t>
  </si>
  <si>
    <t>גורם 148</t>
  </si>
  <si>
    <t>05/02/23</t>
  </si>
  <si>
    <t>גורם 181</t>
  </si>
  <si>
    <t>גורם 102</t>
  </si>
  <si>
    <t>24/08/18</t>
  </si>
  <si>
    <t>גורם 131</t>
  </si>
  <si>
    <t>גורם 132</t>
  </si>
  <si>
    <t>גורם 117</t>
  </si>
  <si>
    <t>גורם 84</t>
  </si>
  <si>
    <t>גורם 100</t>
  </si>
  <si>
    <t>גורם 101</t>
  </si>
  <si>
    <t>25/10/22</t>
  </si>
  <si>
    <t>26/09/18</t>
  </si>
  <si>
    <t>גורם 110</t>
  </si>
  <si>
    <t>גורם 112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</si>
  <si>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</si>
  <si>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</si>
  <si>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</si>
  <si>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</si>
  <si>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</si>
  <si>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</si>
  <si>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</si>
  <si>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</si>
  <si>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</si>
  <si>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143</t>
  </si>
  <si>
    <t>12/12/21</t>
  </si>
  <si>
    <t>גורם 146</t>
  </si>
  <si>
    <t>גורם 153</t>
  </si>
  <si>
    <t>גורם 160</t>
  </si>
  <si>
    <t>גורם 177</t>
  </si>
  <si>
    <t>גורם 186</t>
  </si>
  <si>
    <t>גורם 97</t>
  </si>
  <si>
    <t>גורם 171</t>
  </si>
  <si>
    <t>גורם 07</t>
  </si>
  <si>
    <t>גורם 192</t>
  </si>
  <si>
    <t>גורם 195</t>
  </si>
  <si>
    <t>גורם 196</t>
  </si>
  <si>
    <t>גורם 194</t>
  </si>
  <si>
    <t>גורם 193</t>
  </si>
  <si>
    <t>גורם 197</t>
  </si>
  <si>
    <t>גורם 190</t>
  </si>
  <si>
    <t>גורם 168</t>
  </si>
  <si>
    <t>גורם 176</t>
  </si>
  <si>
    <t>*גורם 115</t>
  </si>
  <si>
    <t>12/31/2023</t>
  </si>
  <si>
    <t>ריק במקור</t>
  </si>
  <si>
    <t>ריק במקור2</t>
  </si>
  <si>
    <t>ריק במקור3</t>
  </si>
  <si>
    <t>ריק במקור4</t>
  </si>
  <si>
    <t>ריק במקור5</t>
  </si>
  <si>
    <t>ריק במקור6</t>
  </si>
  <si>
    <t>ריק במקור7</t>
  </si>
  <si>
    <t>ריק במקור8</t>
  </si>
  <si>
    <t>ריק במקור9</t>
  </si>
  <si>
    <t>ריק במקור10</t>
  </si>
  <si>
    <t>ריק במקור11</t>
  </si>
  <si>
    <t>ריק במקור12</t>
  </si>
  <si>
    <t>ריק במקור13</t>
  </si>
  <si>
    <t>ריק במקור14</t>
  </si>
  <si>
    <t>ריק במקור15</t>
  </si>
  <si>
    <t>ריק במקור16</t>
  </si>
  <si>
    <t>ריק במקור17</t>
  </si>
  <si>
    <t>ריק במקור18</t>
  </si>
  <si>
    <t>ריק במקור19</t>
  </si>
  <si>
    <t>ריק במקור20</t>
  </si>
  <si>
    <t>ריק במקור21</t>
  </si>
  <si>
    <t>ריק במקור22</t>
  </si>
  <si>
    <t>ריק במקור23</t>
  </si>
  <si>
    <t>ריק במקור24</t>
  </si>
  <si>
    <t>ריק במקור25</t>
  </si>
  <si>
    <t>ריק במקור26</t>
  </si>
  <si>
    <t>ריק במקור27</t>
  </si>
  <si>
    <t>ריק במקור28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</si>
</sst>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dd/mm/yyyy;@"/>
    <numFmt numFmtId="170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right"/>
    </xf>
    <xf numFmtId="168" fontId="0" fillId="0" borderId="0" xfId="11" applyNumberFormat="1" applyFont="1"/>
    <xf numFmtId="10" fontId="18" fillId="4" borderId="0" xfId="12" applyNumberFormat="1" applyFont="1" applyFill="1"/>
    <xf numFmtId="164" fontId="0" fillId="0" borderId="0" xfId="11" applyFont="1" applyFill="1" applyBorder="1"/>
    <xf numFmtId="14" fontId="0" fillId="0" borderId="0" xfId="0" applyNumberFormat="1"/>
    <xf numFmtId="169" fontId="0" fillId="0" borderId="0" xfId="0" applyNumberFormat="1"/>
    <xf numFmtId="10" fontId="2" fillId="0" borderId="0" xfId="12" applyNumberFormat="1" applyFont="1" applyAlignment="1">
      <alignment horizontal="center"/>
    </xf>
    <xf numFmtId="10" fontId="8" fillId="2" borderId="3" xfId="12" applyNumberFormat="1" applyFont="1" applyFill="1" applyBorder="1" applyAlignment="1">
      <alignment horizontal="center" vertical="center" wrapText="1"/>
    </xf>
    <xf numFmtId="10" fontId="8" fillId="2" borderId="4" xfId="12" applyNumberFormat="1" applyFont="1" applyFill="1" applyBorder="1" applyAlignment="1">
      <alignment horizontal="center" vertical="center" wrapText="1"/>
    </xf>
    <xf numFmtId="10" fontId="7" fillId="2" borderId="4" xfId="12" applyNumberFormat="1" applyFont="1" applyFill="1" applyBorder="1" applyAlignment="1">
      <alignment horizontal="center" wrapText="1"/>
    </xf>
    <xf numFmtId="10" fontId="0" fillId="0" borderId="0" xfId="12" applyNumberFormat="1" applyFont="1"/>
    <xf numFmtId="10" fontId="18" fillId="0" borderId="0" xfId="12" applyNumberFormat="1" applyFont="1" applyFill="1"/>
    <xf numFmtId="10" fontId="0" fillId="0" borderId="0" xfId="12" applyNumberFormat="1" applyFont="1" applyFill="1"/>
    <xf numFmtId="10" fontId="1" fillId="0" borderId="0" xfId="12" applyNumberFormat="1" applyFont="1" applyFill="1"/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69" fontId="2" fillId="0" borderId="0" xfId="0" applyNumberFormat="1" applyFont="1" applyAlignment="1">
      <alignment horizontal="center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0" fillId="0" borderId="0" xfId="0" applyAlignment="1">
      <alignment horizontal="right"/>
    </xf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170" fontId="2" fillId="0" borderId="0" xfId="1" applyNumberFormat="1" applyFont="1" applyAlignment="1">
      <alignment horizontal="center"/>
    </xf>
    <xf numFmtId="0" fontId="4" fillId="2" borderId="19" xfId="1" applyFont="1" applyFill="1" applyBorder="1" applyAlignment="1">
      <alignment horizontal="center" vertical="center" wrapText="1"/>
    </xf>
    <xf numFmtId="170" fontId="4" fillId="2" borderId="20" xfId="1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center" vertical="center" wrapText="1"/>
    </xf>
    <xf numFmtId="170" fontId="5" fillId="0" borderId="0" xfId="1" applyNumberFormat="1" applyFont="1" applyAlignment="1">
      <alignment horizontal="center" vertical="center" wrapText="1"/>
    </xf>
    <xf numFmtId="170" fontId="6" fillId="2" borderId="2" xfId="1" applyNumberFormat="1" applyFont="1" applyFill="1" applyBorder="1" applyAlignment="1">
      <alignment horizontal="center" vertical="center" wrapText="1" readingOrder="2"/>
    </xf>
    <xf numFmtId="170" fontId="9" fillId="0" borderId="0" xfId="1" applyNumberFormat="1" applyFont="1" applyAlignment="1">
      <alignment horizontal="center" wrapText="1"/>
    </xf>
    <xf numFmtId="170" fontId="6" fillId="2" borderId="3" xfId="1" applyNumberFormat="1" applyFont="1" applyFill="1" applyBorder="1" applyAlignment="1">
      <alignment horizontal="center" vertical="center" wrapText="1" readingOrder="2"/>
    </xf>
    <xf numFmtId="170" fontId="7" fillId="2" borderId="0" xfId="0" applyNumberFormat="1" applyFont="1" applyFill="1" applyAlignment="1">
      <alignment horizontal="center" wrapText="1"/>
    </xf>
    <xf numFmtId="170" fontId="7" fillId="2" borderId="0" xfId="1" applyNumberFormat="1" applyFont="1" applyFill="1" applyAlignment="1">
      <alignment horizontal="center" wrapText="1"/>
    </xf>
    <xf numFmtId="170" fontId="8" fillId="0" borderId="0" xfId="1" applyNumberFormat="1" applyFont="1" applyAlignment="1">
      <alignment horizontal="center"/>
    </xf>
    <xf numFmtId="170" fontId="1" fillId="0" borderId="0" xfId="1" applyNumberFormat="1" applyAlignment="1">
      <alignment horizontal="center"/>
    </xf>
    <xf numFmtId="170" fontId="10" fillId="0" borderId="0" xfId="2" applyNumberFormat="1" applyFill="1" applyBorder="1" applyAlignment="1" applyProtection="1">
      <alignment horizontal="center" readingOrder="2"/>
    </xf>
    <xf numFmtId="170" fontId="2" fillId="0" borderId="0" xfId="1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70" fontId="8" fillId="2" borderId="2" xfId="0" applyNumberFormat="1" applyFont="1" applyFill="1" applyBorder="1" applyAlignment="1">
      <alignment horizontal="center" vertical="center" wrapText="1"/>
    </xf>
    <xf numFmtId="170" fontId="8" fillId="2" borderId="3" xfId="0" applyNumberFormat="1" applyFont="1" applyFill="1" applyBorder="1" applyAlignment="1">
      <alignment horizontal="center" vertical="center" wrapText="1"/>
    </xf>
    <xf numFmtId="170" fontId="7" fillId="2" borderId="2" xfId="0" applyNumberFormat="1" applyFont="1" applyFill="1" applyBorder="1" applyAlignment="1">
      <alignment horizontal="center" wrapText="1"/>
    </xf>
    <xf numFmtId="170" fontId="7" fillId="2" borderId="3" xfId="0" applyNumberFormat="1" applyFont="1" applyFill="1" applyBorder="1" applyAlignment="1">
      <alignment horizontal="center" wrapText="1"/>
    </xf>
    <xf numFmtId="170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70" fontId="0" fillId="0" borderId="0" xfId="0" applyNumberFormat="1"/>
    <xf numFmtId="170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70" fontId="8" fillId="2" borderId="13" xfId="0" applyNumberFormat="1" applyFont="1" applyFill="1" applyBorder="1" applyAlignment="1">
      <alignment horizontal="center" vertical="center" wrapText="1"/>
    </xf>
    <xf numFmtId="170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70" fontId="7" fillId="2" borderId="5" xfId="0" applyNumberFormat="1" applyFont="1" applyFill="1" applyBorder="1" applyAlignment="1">
      <alignment horizontal="center" wrapText="1"/>
    </xf>
    <xf numFmtId="170" fontId="7" fillId="2" borderId="3" xfId="0" applyNumberFormat="1" applyFont="1" applyFill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 vertical="center" wrapText="1"/>
    </xf>
    <xf numFmtId="10" fontId="7" fillId="2" borderId="20" xfId="12" applyNumberFormat="1" applyFont="1" applyFill="1" applyBorder="1" applyAlignment="1">
      <alignment horizontal="center" vertical="center" wrapText="1"/>
    </xf>
    <xf numFmtId="10" fontId="7" fillId="2" borderId="21" xfId="12" applyNumberFormat="1" applyFont="1" applyFill="1" applyBorder="1" applyAlignment="1">
      <alignment horizontal="center" vertical="center" wrapText="1"/>
    </xf>
    <xf numFmtId="170" fontId="18" fillId="4" borderId="0" xfId="0" applyNumberFormat="1" applyFont="1" applyFill="1"/>
    <xf numFmtId="170" fontId="18" fillId="0" borderId="0" xfId="0" applyNumberFormat="1" applyFont="1"/>
    <xf numFmtId="170" fontId="3" fillId="0" borderId="0" xfId="1" applyNumberFormat="1" applyFont="1" applyAlignment="1">
      <alignment horizontal="right"/>
    </xf>
    <xf numFmtId="170" fontId="8" fillId="2" borderId="18" xfId="0" applyNumberFormat="1" applyFont="1" applyFill="1" applyBorder="1" applyAlignment="1">
      <alignment horizontal="center" vertical="center" wrapText="1"/>
    </xf>
    <xf numFmtId="170" fontId="8" fillId="2" borderId="4" xfId="0" applyNumberFormat="1" applyFont="1" applyFill="1" applyBorder="1" applyAlignment="1">
      <alignment horizontal="center" vertical="center" wrapText="1"/>
    </xf>
    <xf numFmtId="170" fontId="7" fillId="2" borderId="4" xfId="0" applyNumberFormat="1" applyFont="1" applyFill="1" applyBorder="1" applyAlignment="1">
      <alignment horizontal="center" wrapText="1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49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169" formatCode="dd/mm/yyyy;@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D2EFE0-74C3-4A46-94D8-65580C464531}" name="RowTitleRegion1.b1.c4.1" displayName="RowTitleRegion1.b1.c4.1" ref="B1:C4" totalsRowShown="0" tableBorderDxfId="496">
  <autoFilter ref="B1:C4" xr:uid="{1AD2EFE0-74C3-4A46-94D8-65580C464531}">
    <filterColumn colId="0" hiddenButton="1"/>
    <filterColumn colId="1" hiddenButton="1"/>
  </autoFilter>
  <tableColumns count="2">
    <tableColumn id="1" xr3:uid="{4CEB29DB-127D-462E-8D2D-CE4F0CE68FB3}" name="תאריך הדיווח" dataDxfId="495" dataCellStyle="Normal_2007-16618"/>
    <tableColumn id="2" xr3:uid="{4BF7D047-84F1-417D-AB9F-C76AA7A098EC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6CC850-768A-4E0A-9F6B-416E0FC42597}" name="TitleRegion1.a5.ac57.2" displayName="TitleRegion1.a5.ac57.2" ref="A5:AC57" totalsRowShown="0" headerRowDxfId="465" dataDxfId="466" headerRowCellStyle="Normal_2007-16618" dataCellStyle="Normal_2007-16618">
  <autoFilter ref="A5:AC57" xr:uid="{C06CC850-768A-4E0A-9F6B-416E0FC425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E827954E-6193-4BB6-AF5C-7EF422602744}" name="ריק במקור" dataDxfId="494" dataCellStyle="Normal_2007-16618"/>
    <tableColumn id="2" xr3:uid="{78923AD4-B35E-49A8-9233-1FC7F16737F3}" name="סכום נכסי ההשקעה:" dataDxfId="493" dataCellStyle="Normal_2007-16618"/>
    <tableColumn id="3" xr3:uid="{1FEE5EFD-7931-49C0-A8BE-F85766B7501D}" name="ריק במקור2"/>
    <tableColumn id="4" xr3:uid="{0CB66250-3FC1-4CA9-AF57-08181DB68837}" name="ריק במקור3" dataDxfId="492" dataCellStyle="Comma"/>
    <tableColumn id="5" xr3:uid="{C4FFEBE5-B845-444B-BCC3-1F15DD4ED25F}" name="ריק במקור4" dataDxfId="491" dataCellStyle="Normal_2007-16618"/>
    <tableColumn id="6" xr3:uid="{BDD924C7-8D49-463B-8F43-2B640EACC17A}" name="ריק במקור5" dataDxfId="490" dataCellStyle="Normal_2007-16618"/>
    <tableColumn id="7" xr3:uid="{C0488BC6-348E-4554-8316-97A0EF7AB7C7}" name="ריק במקור6" dataDxfId="489" dataCellStyle="Normal_2007-16618"/>
    <tableColumn id="8" xr3:uid="{00C6B1BA-7FF2-4C3C-91A2-F68D0B2F82C2}" name="ריק במקור7" dataDxfId="488" dataCellStyle="Normal_2007-16618"/>
    <tableColumn id="9" xr3:uid="{99E60D82-26CB-41D7-9439-05B10B3694CA}" name="ריק במקור8" dataDxfId="487" dataCellStyle="Normal_2007-16618"/>
    <tableColumn id="10" xr3:uid="{5A704162-7493-428E-AA38-6E86651C201E}" name="ריק במקור9" dataDxfId="486" dataCellStyle="Normal_2007-16618"/>
    <tableColumn id="11" xr3:uid="{196493DE-CFE9-4951-87CD-4EEA500E38D8}" name="ריק במקור10" dataDxfId="485" dataCellStyle="Normal_2007-16618"/>
    <tableColumn id="12" xr3:uid="{A15D3CE9-6367-4ABD-91EE-F16761D76CFE}" name="ריק במקור11" dataDxfId="484" dataCellStyle="Normal_2007-16618"/>
    <tableColumn id="13" xr3:uid="{F402B775-CB66-4C52-9B65-70985A185242}" name="ריק במקור12" dataDxfId="483" dataCellStyle="Normal_2007-16618"/>
    <tableColumn id="14" xr3:uid="{E3B68FE7-2B66-4403-BA6D-71AD84408AEE}" name="ריק במקור13" dataDxfId="482" dataCellStyle="Normal_2007-16618"/>
    <tableColumn id="15" xr3:uid="{61A07924-830E-4A60-B4CC-6CEEE2E03B73}" name="ריק במקור14" dataDxfId="481" dataCellStyle="Normal_2007-16618"/>
    <tableColumn id="16" xr3:uid="{6A2702E5-2F1A-4B8D-ADE0-ADD31B3230A0}" name="ריק במקור15" dataDxfId="480" dataCellStyle="Normal_2007-16618"/>
    <tableColumn id="17" xr3:uid="{B22FD8F8-A6D6-4670-B7A4-B68C9C14C50D}" name="ריק במקור16" dataDxfId="479" dataCellStyle="Normal_2007-16618"/>
    <tableColumn id="18" xr3:uid="{264BAF7E-9EA4-43BE-AFD8-2C234B4392DB}" name="ריק במקור17" dataDxfId="478" dataCellStyle="Normal_2007-16618"/>
    <tableColumn id="19" xr3:uid="{025D26E3-5C2A-4336-A04A-2E39B0C32AA4}" name="ריק במקור18" dataDxfId="477" dataCellStyle="Normal_2007-16618"/>
    <tableColumn id="20" xr3:uid="{2A37EB74-06C2-4C64-8EDC-C3E986B1D7C3}" name="ריק במקור19" dataDxfId="476" dataCellStyle="Normal_2007-16618"/>
    <tableColumn id="21" xr3:uid="{7C435A6F-A44C-47BC-8806-BBF32A9AE023}" name="ריק במקור20" dataDxfId="475" dataCellStyle="Normal_2007-16618"/>
    <tableColumn id="22" xr3:uid="{9283E129-3D80-4E1A-88E1-905BC2A7A360}" name="ריק במקור21" dataDxfId="474" dataCellStyle="Normal_2007-16618"/>
    <tableColumn id="23" xr3:uid="{472094E8-8C70-4F39-BAFE-9936F14E4F2D}" name="ריק במקור22" dataDxfId="473" dataCellStyle="Normal_2007-16618"/>
    <tableColumn id="24" xr3:uid="{7A90F4D0-BDB8-4391-BA68-B12F5FB2417C}" name="ריק במקור23" dataDxfId="472" dataCellStyle="Normal_2007-16618"/>
    <tableColumn id="25" xr3:uid="{0CEC4CC3-9C9F-462E-BB87-17E10A4A1634}" name="ריק במקור24" dataDxfId="471" dataCellStyle="Normal_2007-16618"/>
    <tableColumn id="26" xr3:uid="{94446DF1-DABD-46E7-BF5E-70E9E45F6E89}" name="ריק במקור25" dataDxfId="470" dataCellStyle="Normal_2007-16618"/>
    <tableColumn id="27" xr3:uid="{5F41DE56-7178-4A5E-8BB9-17015E657CDB}" name="ריק במקור26" dataDxfId="469" dataCellStyle="Normal_2007-16618"/>
    <tableColumn id="28" xr3:uid="{0C443453-0EAB-46F7-83F9-B75EDD90DF54}" name="ריק במקור27" dataDxfId="468" dataCellStyle="Normal_2007-16618"/>
    <tableColumn id="29" xr3:uid="{120E87A6-FEB5-4BBB-941E-D3A8B7E6F3A7}" name="ריק במקור28" dataDxfId="467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431D7B-1912-47C4-97ED-D6288766879D}" name="RowTitleRegion1.a1.b4.1" displayName="RowTitleRegion1.a1.b4.1" ref="A1:B4" totalsRowShown="0">
  <autoFilter ref="A1:B4" xr:uid="{70431D7B-1912-47C4-97ED-D6288766879D}">
    <filterColumn colId="0" hiddenButton="1"/>
    <filterColumn colId="1" hiddenButton="1"/>
  </autoFilter>
  <tableColumns count="2">
    <tableColumn id="1" xr3:uid="{CAC74F27-FA4B-414E-978F-39512A22C9E7}" name="תאריך הדיווח" dataDxfId="464" dataCellStyle="Normal_2007-16618"/>
    <tableColumn id="2" xr3:uid="{DE2ED1A2-9CFE-4408-8ECC-554B10CAD62C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B78321B-EFB9-48AA-95B8-3CDD131FD4B4}" name="TitleRegion1.a5.k67.1" displayName="TitleRegion1.a5.k67.1" ref="A5:K67" totalsRowShown="0" headerRowDxfId="454" headerRowBorderDxfId="462" tableBorderDxfId="463">
  <autoFilter ref="A5:K67" xr:uid="{2B78321B-EFB9-48AA-95B8-3CDD131FD4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68411E4-829B-4432-B6DE-85F9EF920247}" name="שם המנפיק/שם נייר ערך "/>
    <tableColumn id="2" xr3:uid="{4130C101-FAED-441E-94B5-598A24594F35}" name="מספר ני&quot;ע"/>
    <tableColumn id="3" xr3:uid="{A0B7747E-039E-4722-AE94-DD2183BF53FB}" name="מספר מנפיק" dataDxfId="461"/>
    <tableColumn id="4" xr3:uid="{DC39C501-4E5B-4AB8-BE2A-D4399757F1DA}" name="דירוג"/>
    <tableColumn id="5" xr3:uid="{B8679370-DF4A-4846-B7BC-C431527A0A59}" name="שם מדרג" dataDxfId="460"/>
    <tableColumn id="6" xr3:uid="{ACDC4321-6D89-4AC7-8886-38A428B6F540}" name="סוג מטבע"/>
    <tableColumn id="7" xr3:uid="{2655A38E-53DD-4ACC-926F-0FC41003B944}" name="שיעור ריבית" dataDxfId="459"/>
    <tableColumn id="8" xr3:uid="{5F53EDC2-91F0-4ED5-BBC2-4A9487E6F81F}" name="תשואה לפידיון" dataDxfId="458"/>
    <tableColumn id="9" xr3:uid="{C8E525E9-390A-4C24-8DEE-0B89565F6D84}" name="שווי שוק" dataDxfId="457"/>
    <tableColumn id="10" xr3:uid="{FD9C5BEE-4870-4529-99E5-87FC5C665582}" name="שעור מנכסי אפיק ההשקעה" dataDxfId="456"/>
    <tableColumn id="11" xr3:uid="{C3036602-EC9B-4356-BBA3-2013155045D3}" name="שעור מסך נכסי השקעה" dataDxfId="455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AEFB23-B246-43A2-A04F-492EAFBDC33C}" name="RowTitleRegion1.a1.b4.1" displayName="RowTitleRegion1.a1.b4.1_" ref="A1:B4" totalsRowShown="0" tableBorderDxfId="453">
  <autoFilter ref="A1:B4" xr:uid="{2BAEFB23-B246-43A2-A04F-492EAFBDC33C}">
    <filterColumn colId="0" hiddenButton="1"/>
    <filterColumn colId="1" hiddenButton="1"/>
  </autoFilter>
  <tableColumns count="2">
    <tableColumn id="1" xr3:uid="{7E26A68B-4AC3-4F4B-8EA6-7A9CEE293E4A}" name="תאריך הדיווח" dataDxfId="452" dataCellStyle="Normal_2007-16618"/>
    <tableColumn id="2" xr3:uid="{37781F4B-1F64-4820-8AD8-1B1494651177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0707F6-D792-44F2-9EED-E2C06E34081E}" name="TitleRegion1.a6.q68.1" displayName="TitleRegion1.a6.q68.1" ref="A6:Q68" totalsRowShown="0" headerRowDxfId="432" dataDxfId="433" headerRowBorderDxfId="450" tableBorderDxfId="451">
  <autoFilter ref="A6:Q68" xr:uid="{8E0707F6-D792-44F2-9EED-E2C06E3408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DF08A42-DCC7-4C91-82B1-D269389FF139}" name="שם המנפיק/שם נייר ערך "/>
    <tableColumn id="2" xr3:uid="{937067DA-3C3B-4EA8-867B-4DCDE7ECF79A}" name="מספר ני&quot;ע" dataDxfId="449"/>
    <tableColumn id="3" xr3:uid="{05A3503F-C9A7-4506-867E-6732584113F2}" name="זירת מסחר" dataDxfId="448"/>
    <tableColumn id="4" xr3:uid="{FE837BFE-1062-4BFD-8F6A-722653EF92AA}" name="דירוג" dataDxfId="447"/>
    <tableColumn id="5" xr3:uid="{6EDE43BB-6A13-42C5-B696-14000A23AF85}" name="שם מדרג" dataDxfId="446"/>
    <tableColumn id="6" xr3:uid="{AFF9C093-117D-4914-BF75-F8760FCC2769}" name="תאריך רכישה" dataDxfId="445"/>
    <tableColumn id="7" xr3:uid="{6EB4F522-FE03-487A-B777-3286E45ACB88}" name="מח&quot;מ" dataDxfId="444"/>
    <tableColumn id="8" xr3:uid="{59A49F93-033F-4F7C-A097-021BF69CF4D7}" name="סוג מטבע" dataDxfId="443"/>
    <tableColumn id="9" xr3:uid="{3F6559E6-4BE1-41C3-9111-51161FA99FE8}" name="שיעור ריבית" dataDxfId="442"/>
    <tableColumn id="10" xr3:uid="{6929566D-B562-4C54-A73C-225692CECD79}" name="תשואה לפידיון" dataDxfId="441"/>
    <tableColumn id="11" xr3:uid="{89B3F279-FFDF-40BB-81F0-723FE1D585A9}" name="ערך נקוב****" dataDxfId="440"/>
    <tableColumn id="12" xr3:uid="{F01B6F34-CB25-424A-B24A-B37C73CE87C6}" name="שער***" dataDxfId="439"/>
    <tableColumn id="13" xr3:uid="{964B05EB-9BA3-4C1F-8151-ECCEAC2614B7}" name="פדיון/ריבית/דיבידנד לקבל*****  " dataDxfId="438"/>
    <tableColumn id="14" xr3:uid="{303BB890-6E46-4705-AEAC-2798465F6260}" name="שווי שוק" dataDxfId="437"/>
    <tableColumn id="15" xr3:uid="{9280BE99-4421-434F-962A-2008E297F3D6}" name="שעור מערך נקוב**** מונפק" dataDxfId="436"/>
    <tableColumn id="16" xr3:uid="{78E2AC48-E20D-4EC4-8238-BB6F1F4101D5}" name="שעור מנכסי אפיק ההשקעה" dataDxfId="435"/>
    <tableColumn id="17" xr3:uid="{75E49532-7941-4A0D-B2F6-B016656117BB}" name="שעור מסך נכסי השקעה**" dataDxfId="43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B9A9B93-DDE3-4651-9633-11B3D733B451}" name="RowTitleRegion1.a1.b4.1" displayName="_RowTitleRegion1.a1.b4.1" ref="A1:B4" totalsRowShown="0" tableBorderDxfId="431">
  <autoFilter ref="A1:B4" xr:uid="{3B9A9B93-DDE3-4651-9633-11B3D733B451}">
    <filterColumn colId="0" hiddenButton="1"/>
    <filterColumn colId="1" hiddenButton="1"/>
  </autoFilter>
  <tableColumns count="2">
    <tableColumn id="1" xr3:uid="{6AF98C47-98D3-4B01-8C43-255AA8FD178E}" name="תאריך הדיווח" dataDxfId="430" dataCellStyle="Normal_2007-16618"/>
    <tableColumn id="2" xr3:uid="{B7D8BF89-81A5-41AA-A1F3-616557765BFF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0A5F77B-FAB5-4601-A16C-F007F37FDB7D}" name="TitleRegion1.a6.t26.1" displayName="TitleRegion1.a6.t26.1" ref="A6:T26" totalsRowShown="0" headerRowDxfId="407" dataDxfId="408" headerRowBorderDxfId="428" tableBorderDxfId="429">
  <autoFilter ref="A6:T26" xr:uid="{80A5F77B-FAB5-4601-A16C-F007F37FDB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C3C3715-9476-4DB7-843A-E75B64FBD0EA}" name="שם המנפיק/שם נייר ערך "/>
    <tableColumn id="2" xr3:uid="{594EF654-3628-47FB-AA86-633588B85081}" name="מספר ני&quot;ע" dataDxfId="427"/>
    <tableColumn id="3" xr3:uid="{41096158-3B2E-49F1-A82A-91A4444F22F3}" name="זירת מסחר" dataDxfId="426"/>
    <tableColumn id="4" xr3:uid="{97F6D4CE-642E-4B73-9701-9AFEA2337BEF}" name="ספק מידע" dataDxfId="425"/>
    <tableColumn id="5" xr3:uid="{895A85A1-1C88-419F-B65B-973724E414FC}" name="מספר מנפיק" dataDxfId="424"/>
    <tableColumn id="6" xr3:uid="{0B362BA7-F2F2-4B4E-829E-18CDC9FBE116}" name="ענף מסחר" dataDxfId="423"/>
    <tableColumn id="7" xr3:uid="{DFC31893-2B22-4DED-A497-CAE2BAE0E793}" name="דירוג" dataDxfId="422"/>
    <tableColumn id="8" xr3:uid="{6B0C763F-67F1-4571-8816-A1BE63EF2AB2}" name="שם מדרג" dataDxfId="421"/>
    <tableColumn id="9" xr3:uid="{C7CEC770-F4F2-4609-8016-CC10DD0C95B4}" name="תאריך רכישה" dataDxfId="420"/>
    <tableColumn id="10" xr3:uid="{FCB05DC0-581E-42A5-A0B3-84CD2A10B72D}" name="מח&quot;מ" dataDxfId="419"/>
    <tableColumn id="11" xr3:uid="{BC1A6E60-F53A-4770-836F-EF74EEE8C76F}" name="סוג מטבע" dataDxfId="418"/>
    <tableColumn id="12" xr3:uid="{02ED4B57-895A-41CC-AB70-067F2FFF5574}" name="שיעור ריבית" dataDxfId="417"/>
    <tableColumn id="13" xr3:uid="{5E114ED6-FD94-4E2C-922E-1019247F535A}" name="תשואה לפידיון" dataDxfId="416"/>
    <tableColumn id="14" xr3:uid="{870B044C-AE66-4EB3-A747-AD89767E4212}" name="ערך נקוב****" dataDxfId="415"/>
    <tableColumn id="15" xr3:uid="{41538C08-A4B6-40F7-8CE7-51734907C8C9}" name="שער***" dataDxfId="414"/>
    <tableColumn id="16" xr3:uid="{FCE56837-919D-4A64-95F8-8E94F41651C5}" name="פדיון/ריבית/דיבידנד לקבל*****  " dataDxfId="413"/>
    <tableColumn id="17" xr3:uid="{8CDE9F3B-4D70-46B3-AAC4-D97454789893}" name="שווי שוק" dataDxfId="412"/>
    <tableColumn id="18" xr3:uid="{773B1A2E-A32B-4ED1-948A-6D6A99B9B00C}" name="שעור מערך נקוב מונפק" dataDxfId="411"/>
    <tableColumn id="19" xr3:uid="{5F143AF2-AB90-48DC-BC5A-A614F0EBEA33}" name="שעור מנכסי אפיק ההשקעה" dataDxfId="410"/>
    <tableColumn id="20" xr3:uid="{BF6509AA-6CFB-4575-809E-2762E7440079}" name="שעור מסך נכסי השקעה**" dataDxfId="409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2A6E78B-4F72-4A31-AF61-E4E910B849DD}" name="RowTitleRegion1.a1.b4.1" displayName="_RowTitleRegion1.a1.b4.1_1" ref="A1:B4" totalsRowShown="0" tableBorderDxfId="406">
  <autoFilter ref="A1:B4" xr:uid="{82A6E78B-4F72-4A31-AF61-E4E910B849DD}">
    <filterColumn colId="0" hiddenButton="1"/>
    <filterColumn colId="1" hiddenButton="1"/>
  </autoFilter>
  <tableColumns count="2">
    <tableColumn id="1" xr3:uid="{6D99EA4E-B025-48BC-8D1F-90383A84B991}" name="תאריך הדיווח" dataDxfId="405" dataCellStyle="Normal_2007-16618"/>
    <tableColumn id="2" xr3:uid="{3CFB687F-B861-42AE-B24B-895222C1342D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2D0E084-F381-466B-9DD0-F170FF62D382}" name="RowTitleRegion1.a1.b4.1" displayName="_RowTitleRegion1.a1.b4.1_2" ref="A1:B4" totalsRowShown="0" tableBorderDxfId="404">
  <autoFilter ref="A1:B4" xr:uid="{B2D0E084-F381-466B-9DD0-F170FF62D382}">
    <filterColumn colId="0" hiddenButton="1"/>
    <filterColumn colId="1" hiddenButton="1"/>
  </autoFilter>
  <tableColumns count="2">
    <tableColumn id="1" xr3:uid="{7B3DF471-8E0C-4BC3-9427-461CB08A992D}" name="תאריך הדיווח" dataDxfId="403" dataCellStyle="Normal_2007-16618"/>
    <tableColumn id="2" xr3:uid="{7613DDA3-58DA-4159-B58B-7A190DFDE59D}" name="12/31/202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0CCE9C6-A510-4FF9-9229-ACF84DE75C6F}" name="TitleRegion1.a6.n262.1" displayName="TitleRegion1.a6.n262.1" ref="A6:N262" totalsRowShown="0" headerRowDxfId="386" dataDxfId="387" headerRowBorderDxfId="401" tableBorderDxfId="402">
  <autoFilter ref="A6:N262" xr:uid="{E0CCE9C6-A510-4FF9-9229-ACF84DE75C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13D6EB3-A1A3-4C6D-83E9-31960CDBE466}" name="שם המנפיק/שם נייר ערך "/>
    <tableColumn id="2" xr3:uid="{09B11F26-B349-4ADD-A152-0445A37F27F4}" name="מספר ני&quot;ע" dataDxfId="400"/>
    <tableColumn id="3" xr3:uid="{9C03E83E-FEE0-4F49-9269-3D54FB88D62D}" name="זירת מסחר" dataDxfId="399"/>
    <tableColumn id="4" xr3:uid="{A2ABAC03-A731-4F34-8E14-7F3EE729F35C}" name="ספק מידע" dataDxfId="398"/>
    <tableColumn id="5" xr3:uid="{743F282D-A295-4ABB-B385-139C0F93ACED}" name="מספר מנפיק" dataDxfId="397"/>
    <tableColumn id="6" xr3:uid="{A6EEA66E-4690-47A7-BEE7-D83339DFE7CD}" name="ענף מסחר" dataDxfId="396"/>
    <tableColumn id="7" xr3:uid="{ED6F4D63-2AE1-40B0-8C03-48C5B11DA67F}" name="סוג מטבע" dataDxfId="395"/>
    <tableColumn id="8" xr3:uid="{E1BBD8DB-33C9-4865-9A4D-E4F83DE80719}" name="ערך נקוב****" dataDxfId="394"/>
    <tableColumn id="9" xr3:uid="{1528B3F8-72CE-4A95-9FF0-DADBC1D64B8F}" name="שער***" dataDxfId="393"/>
    <tableColumn id="10" xr3:uid="{70F3EFC3-49B8-45A3-ABA3-980DBF6B73EA}" name="פדיון/ריבית/דיבידנד לקבל*****  " dataDxfId="392"/>
    <tableColumn id="11" xr3:uid="{98B9593E-B208-434B-8A1E-41189EA05C1B}" name="שווי שוק" dataDxfId="391"/>
    <tableColumn id="12" xr3:uid="{42D23E01-9FCF-4917-97F1-76DBA7265DCC}" name="שעור מערך נקוב מונפק" dataDxfId="390"/>
    <tableColumn id="13" xr3:uid="{B0F054A8-8A2A-4347-8894-F0D9070740BD}" name="שעור מנכסי אפיק ההשקעה" dataDxfId="389"/>
    <tableColumn id="14" xr3:uid="{97DD4C55-A04C-4F4F-82EE-3F3387FB243B}" name="שעור מסך נכסי השקעה**" dataDxfId="38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B88C793-937F-42D5-90DF-A735B280C152}" name="RowTitleRegion1.a1.b4.1" displayName="_RowTitleRegion1.a1.b4.1_3" ref="A1:B4" totalsRowShown="0" tableBorderDxfId="385">
  <autoFilter ref="A1:B4" xr:uid="{4B88C793-937F-42D5-90DF-A735B280C152}">
    <filterColumn colId="0" hiddenButton="1"/>
    <filterColumn colId="1" hiddenButton="1"/>
  </autoFilter>
  <tableColumns count="2">
    <tableColumn id="1" xr3:uid="{B396E44B-0948-4141-AF16-1DCBE58244BA}" name="תאריך הדיווח" dataDxfId="384" dataCellStyle="Normal_2007-16618"/>
    <tableColumn id="2" xr3:uid="{138EA9C8-D58F-4AED-B1C0-1A5DA47480D2}" name="12/31/202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7155FC3-DF92-4373-83A9-FAE02A606889}" name="RowTitleRegion1.a1.b4.1" displayName="_RowTitleRegion1.a1.b4.1_4" ref="A1:B4" totalsRowShown="0" tableBorderDxfId="383">
  <autoFilter ref="A1:B4" xr:uid="{77155FC3-DF92-4373-83A9-FAE02A606889}">
    <filterColumn colId="0" hiddenButton="1"/>
    <filterColumn colId="1" hiddenButton="1"/>
  </autoFilter>
  <tableColumns count="2">
    <tableColumn id="1" xr3:uid="{362F2455-02DA-45A8-80ED-BF83DE3651DA}" name="תאריך הדיווח" dataDxfId="382" dataCellStyle="Normal_2007-16618"/>
    <tableColumn id="2" xr3:uid="{E72C13FA-CBE1-4F68-9371-75F18C7FC9E7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EFAEE2A-D701-48D5-B12A-22E4DFCCC953}" name="TitleRegion1.a6.n40.1" displayName="TitleRegion1.a6.n40.1" ref="A6:N40" totalsRowShown="0" headerRowDxfId="365" dataDxfId="366" headerRowBorderDxfId="380" tableBorderDxfId="381">
  <autoFilter ref="A6:N40" xr:uid="{AEFAEE2A-D701-48D5-B12A-22E4DFCCC9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97D89C8-8123-4BB4-B06A-1E6D79A92D4B}" name="שם המנפיק/שם נייר ערך "/>
    <tableColumn id="2" xr3:uid="{78D50C98-3C64-4018-9689-42BBC5EB561A}" name="מספר ני&quot;ע" dataDxfId="379"/>
    <tableColumn id="3" xr3:uid="{5481E7AB-149C-47AC-B8FE-AE97DB282CDB}" name="זירת מסחר" dataDxfId="378"/>
    <tableColumn id="4" xr3:uid="{DD816CAA-4CC3-4013-B546-73F96A48CFAA}" name="מספר מנפיק" dataDxfId="377"/>
    <tableColumn id="5" xr3:uid="{10064BB8-A53F-4815-9721-9317C10C57A6}" name="ענף מסחר" dataDxfId="376"/>
    <tableColumn id="6" xr3:uid="{81E24152-CECD-46A6-B399-6EADD6FF17DC}" name="דירוג" dataDxfId="375"/>
    <tableColumn id="7" xr3:uid="{E715BA7C-26CA-4481-B80E-183D9729E6A5}" name="שם מדרג" dataDxfId="374"/>
    <tableColumn id="8" xr3:uid="{142E2E6F-8052-4A9D-8D03-436EE72E5CEE}" name="סוג מטבע" dataDxfId="373"/>
    <tableColumn id="9" xr3:uid="{457BDBF2-3E6D-4929-A290-DF1242B43AA8}" name="ערך נקוב****" dataDxfId="372"/>
    <tableColumn id="10" xr3:uid="{60A86DE1-B41C-46E6-BD9A-1766172A124D}" name="שער***" dataDxfId="371"/>
    <tableColumn id="11" xr3:uid="{573E226D-2882-40C5-9AB8-BA0DE8A76DBC}" name="שווי שוק" dataDxfId="370"/>
    <tableColumn id="12" xr3:uid="{8FDC3870-6A2C-44E1-AAD1-EB30BD9DDD41}" name="שעור מערך נקוב מונפק" dataDxfId="369"/>
    <tableColumn id="13" xr3:uid="{0C43A8A3-025B-49F9-A404-443A8ED9A42D}" name="שעור מנכסי אפיק ההשקעה" dataDxfId="368"/>
    <tableColumn id="14" xr3:uid="{56C28A85-CBE0-403F-9073-3896914D18E8}" name="שעור מסך נכסי השקעה**" dataDxfId="367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5951364-B189-4F3D-A98D-8128D74439CB}" name="RowTitleRegion1.a1.b4.1" displayName="_RowTitleRegion1.a1.b4.1_5" ref="A1:B4" totalsRowShown="0" tableBorderDxfId="364">
  <autoFilter ref="A1:B4" xr:uid="{E5951364-B189-4F3D-A98D-8128D74439CB}">
    <filterColumn colId="0" hiddenButton="1"/>
    <filterColumn colId="1" hiddenButton="1"/>
  </autoFilter>
  <tableColumns count="2">
    <tableColumn id="1" xr3:uid="{24A32DDB-4124-4683-A213-94ECCE284BE1}" name="תאריך הדיווח" dataDxfId="363" dataCellStyle="Normal_2007-16618"/>
    <tableColumn id="2" xr3:uid="{30E2106F-4FCE-44A4-BA97-DA8A7F332A4F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8B522B1-8D9B-4ACF-AB00-D1973C5571F5}" name="TitleRegion1.a6.k23.1" displayName="TitleRegion1.a6.k23.1" ref="A6:K23" totalsRowShown="0" headerRowDxfId="349" dataDxfId="350" headerRowBorderDxfId="361" tableBorderDxfId="362">
  <autoFilter ref="A6:K23" xr:uid="{08B522B1-8D9B-4ACF-AB00-D1973C5571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292BD01-5705-4A63-9045-68393758DE7D}" name="שם המנפיק/שם נייר ערך"/>
    <tableColumn id="2" xr3:uid="{EA55555A-0366-4422-82DF-603573053C37}" name="מספר ני&quot;ע" dataDxfId="360"/>
    <tableColumn id="3" xr3:uid="{A1E5C751-29E5-4184-A256-7D784FDDC3D2}" name="זירת מסחר" dataDxfId="359"/>
    <tableColumn id="4" xr3:uid="{E6180611-6E4B-4398-A01E-CBCFEE595D6E}" name="ענף מסחר" dataDxfId="358"/>
    <tableColumn id="5" xr3:uid="{B8D6A96C-11BD-4F3E-9CCB-CFE922EB974F}" name="סוג מטבע" dataDxfId="357"/>
    <tableColumn id="6" xr3:uid="{1EC93F9C-C182-4213-9BAE-24BF569413F3}" name="ערך נקוב****" dataDxfId="356"/>
    <tableColumn id="7" xr3:uid="{E9B30C58-AD1D-4E7E-BCBE-FB0CD1FA02B2}" name="שער***" dataDxfId="355"/>
    <tableColumn id="8" xr3:uid="{6A3F3515-5860-4984-A56E-3EDC28682F58}" name="שווי שוק" dataDxfId="354"/>
    <tableColumn id="9" xr3:uid="{BBEB878B-B784-45B1-8391-1F79E2784A99}" name="שעור מערך נקוב מונפק" dataDxfId="353"/>
    <tableColumn id="10" xr3:uid="{B5367415-6543-44D0-8986-2547D7A312BD}" name="שעור מנכסי אפיק ההשקעה" dataDxfId="352"/>
    <tableColumn id="11" xr3:uid="{EED8C674-8ADA-427D-8243-D7BBF401D0EE}" name="שעור מסך נכסי השקעה**" dataDxfId="35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111850-6B1F-432C-B527-BD70F71BB203}" name="RowTitleRegion1.a1.b4.1" displayName="_RowTitleRegion1.a1.b4.1_6" ref="A1:B4" totalsRowShown="0" tableBorderDxfId="348">
  <autoFilter ref="A1:B4" xr:uid="{D3111850-6B1F-432C-B527-BD70F71BB203}">
    <filterColumn colId="0" hiddenButton="1"/>
    <filterColumn colId="1" hiddenButton="1"/>
  </autoFilter>
  <tableColumns count="2">
    <tableColumn id="1" xr3:uid="{7B4438F2-3B82-4E13-8364-E6A44BAB3E76}" name="תאריך הדיווח" dataDxfId="347" dataCellStyle="Normal_2007-16618"/>
    <tableColumn id="2" xr3:uid="{59E85B2A-A822-4389-8B5A-6D66B6BCF2BF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9087EF3-AC11-41F4-B966-5B36BEB00A42}" name="TitleRegion1.a6.k35.1" displayName="TitleRegion1.a6.k35.1" ref="A6:K35" totalsRowShown="0" headerRowDxfId="333" dataDxfId="334" headerRowBorderDxfId="345" tableBorderDxfId="346">
  <autoFilter ref="A6:K35" xr:uid="{E9087EF3-AC11-41F4-B966-5B36BEB00A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1D41CDA-3D1E-403D-ACB5-E2F0558B4D90}" name="שם המנפיק/שם נייר ערך"/>
    <tableColumn id="2" xr3:uid="{628E5C13-D2E3-4652-8B45-BAC2AF00851F}" name="מספר ני&quot;ע" dataDxfId="344"/>
    <tableColumn id="3" xr3:uid="{D9E52513-6FD2-4086-B884-8FB3DBF40B81}" name="זירת מסחר" dataDxfId="343"/>
    <tableColumn id="4" xr3:uid="{3AE022BB-C260-4EEC-A8CA-C24F012BF911}" name="ענף מסחר" dataDxfId="342"/>
    <tableColumn id="5" xr3:uid="{30542ABF-7D06-4794-8D28-CECC47BAF29D}" name="סוג מטבע" dataDxfId="341"/>
    <tableColumn id="6" xr3:uid="{C904425A-092E-4B12-A4D8-478189A2537B}" name="ערך נקוב****" dataDxfId="340"/>
    <tableColumn id="7" xr3:uid="{23B4F8C5-0604-424E-8FAE-5EC86C292F3A}" name="שער***" dataDxfId="339"/>
    <tableColumn id="8" xr3:uid="{EBCD36EE-136B-4B54-9BAB-A1D184C314B2}" name="שווי שוק" dataDxfId="338"/>
    <tableColumn id="9" xr3:uid="{2E62A7E9-EDB3-46D1-9F21-B33ABC47BBF1}" name="שעור מערך נקוב מונפק" dataDxfId="337"/>
    <tableColumn id="10" xr3:uid="{1082B75C-7BD1-4C06-BBE7-C00DD65CF615}" name="שעור מנכסי אפיק ההשקעה" dataDxfId="336"/>
    <tableColumn id="11" xr3:uid="{D57A1047-0140-449F-AB98-EA833AA620F2}" name="שעור מסך נכסי השקעה**" dataDxfId="33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98A83BA-D824-418A-BA70-E95383C7ACE7}" name="RowTitleRegion1.a1.b4.1" displayName="_RowTitleRegion1.a1.b4.1_7" ref="A1:B4" totalsRowShown="0" tableBorderDxfId="332">
  <autoFilter ref="A1:B4" xr:uid="{698A83BA-D824-418A-BA70-E95383C7ACE7}">
    <filterColumn colId="0" hiddenButton="1"/>
    <filterColumn colId="1" hiddenButton="1"/>
  </autoFilter>
  <tableColumns count="2">
    <tableColumn id="1" xr3:uid="{F46EE784-0973-412B-B570-16F60263FF82}" name="תאריך הדיווח" dataDxfId="331" dataCellStyle="Normal_2007-16618"/>
    <tableColumn id="2" xr3:uid="{2679A70D-FA3A-49E7-9F05-AD04EF8CDFF8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D1653CB-8418-4F95-8D69-678FC343C7BB}" name="TitleRegion1.a6.j24.1" displayName="TitleRegion1.a6.j24.1" ref="A6:J24" totalsRowShown="0" headerRowDxfId="318" dataDxfId="319" headerRowBorderDxfId="329" tableBorderDxfId="330">
  <autoFilter ref="A6:J24" xr:uid="{BD1653CB-8418-4F95-8D69-678FC343C7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63B800A-B662-438F-99B3-FF4AEB27AFD2}" name="שם המנפיק/שם נייר ערך"/>
    <tableColumn id="2" xr3:uid="{6F8CF55F-2552-40D9-A14E-CD8F125A62E7}" name="מספר ני&quot;ע" dataDxfId="328"/>
    <tableColumn id="3" xr3:uid="{AFD0012D-ACE8-4EC8-BA63-0E0CC3B0A266}" name="זירת מסחר" dataDxfId="327"/>
    <tableColumn id="4" xr3:uid="{99BC7826-56BA-4CBF-A0F1-543750DD4BAD}" name="ענף מסחר" dataDxfId="326"/>
    <tableColumn id="5" xr3:uid="{700858B6-60BA-435A-855C-3756B5375FD1}" name="סוג מטבע" dataDxfId="325"/>
    <tableColumn id="6" xr3:uid="{764B80A5-EB68-460C-8B3E-A52B0A3D30D1}" name="ערך נקוב****" dataDxfId="324"/>
    <tableColumn id="7" xr3:uid="{1A4E42FA-21B0-4624-A3B7-9493D45E35A2}" name="שער***" dataDxfId="323"/>
    <tableColumn id="8" xr3:uid="{F3C6A075-86B7-4350-82F8-9D3602B77D7D}" name="שווי שוק" dataDxfId="322"/>
    <tableColumn id="9" xr3:uid="{ACD101FE-975A-45D6-AFC3-5DA8D62D6217}" name="שעור מנכסי אפיק ההשקעה" dataDxfId="321"/>
    <tableColumn id="10" xr3:uid="{DD38FA65-90EA-4A71-97E6-F34BC6C2A5EB}" name="שעור מסך נכסי השקעה**" dataDxfId="320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908D477-3FEE-41A8-BD3A-E868D7F02218}" name="RowTitleRegion1.a1.b4.1" displayName="_RowTitleRegion1.a1.b4.1_8" ref="A1:B4" totalsRowShown="0" tableBorderDxfId="317">
  <autoFilter ref="A1:B4" xr:uid="{9908D477-3FEE-41A8-BD3A-E868D7F02218}">
    <filterColumn colId="0" hiddenButton="1"/>
    <filterColumn colId="1" hiddenButton="1"/>
  </autoFilter>
  <tableColumns count="2">
    <tableColumn id="1" xr3:uid="{581AF559-B680-49A4-A01A-771B77A6BBB5}" name="תאריך הדיווח" dataDxfId="316" dataCellStyle="Normal_2007-16618"/>
    <tableColumn id="2" xr3:uid="{DFAFC6DD-2404-4B28-A713-3469B92F576C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103FF8D-097A-4F2E-82F4-869FB0A00913}" name="TitleRegion1.a6.p41.1" displayName="TitleRegion1.a6.p41.1" ref="A6:P41" totalsRowShown="0" headerRowDxfId="297" dataDxfId="298" headerRowBorderDxfId="314" tableBorderDxfId="315">
  <autoFilter ref="A6:P41" xr:uid="{3103FF8D-097A-4F2E-82F4-869FB0A009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87B6364-0595-4548-A8EE-5BC3F4E6E85B}" name="שם המנפיק/שם נייר ערך"/>
    <tableColumn id="2" xr3:uid="{75F80B72-655E-456D-90B0-2FC2FDA974FB}" name="מספר ני&quot;ע" dataDxfId="313"/>
    <tableColumn id="3" xr3:uid="{7A63C799-5D72-4B23-9E5C-5428BE59D9FA}" name="נכס הבסיס" dataDxfId="312"/>
    <tableColumn id="4" xr3:uid="{2773A379-E9A5-4BA5-828D-762887EB9766}" name="דירוג" dataDxfId="311"/>
    <tableColumn id="5" xr3:uid="{122F7137-74E2-42B0-94F8-2E203F52F9C9}" name="שם מדרג" dataDxfId="310"/>
    <tableColumn id="6" xr3:uid="{2A2C43DB-6C31-46CB-9071-7607F93C5581}" name="תאריך רכישה" dataDxfId="309"/>
    <tableColumn id="7" xr3:uid="{A8CD8EB8-D76C-4ED5-9044-E80C612AD929}" name="מח&quot;מ" dataDxfId="308"/>
    <tableColumn id="8" xr3:uid="{530E0715-BB67-4AA9-8DD7-28B7DEEB5B1E}" name="סוג מטבע" dataDxfId="307"/>
    <tableColumn id="9" xr3:uid="{D8F68396-93B8-4464-A3D7-94E8044DFC64}" name="שיעור ריבית" dataDxfId="306"/>
    <tableColumn id="10" xr3:uid="{5350C039-A3EB-4A58-A7AF-F2D667D5DB6B}" name="תשואה לפידיון" dataDxfId="305"/>
    <tableColumn id="11" xr3:uid="{507548E3-FF51-4985-AF74-726C4C98A147}" name="ערך נקוב****" dataDxfId="304"/>
    <tableColumn id="12" xr3:uid="{63DD72BD-5757-4C18-8C04-899EE064E631}" name="שער***" dataDxfId="303"/>
    <tableColumn id="13" xr3:uid="{7163E87B-3F2B-4512-B042-A30EF2512559}" name="שווי שוק" dataDxfId="302"/>
    <tableColumn id="14" xr3:uid="{15F2A505-CB6B-443E-BC8F-3469945AF38C}" name="שעור מערך נקוב מונפק" dataDxfId="301"/>
    <tableColumn id="15" xr3:uid="{9EECF246-CF84-4805-A4DF-E42FE3C215C6}" name="שעור מנכסי אפיק ההשקעה" dataDxfId="300"/>
    <tableColumn id="16" xr3:uid="{1082F844-EA0F-47BB-8ABF-A00A13A587E1}" name="שעור מסך נכסי השקעה**" dataDxfId="299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C2C95F5-D569-4D20-BDF6-5CB53A92A937}" name="RowTitleRegion1.a1.b4.1" displayName="_RowTitleRegion1.a1.b4.1_9" ref="A1:B4" totalsRowShown="0" tableBorderDxfId="296">
  <autoFilter ref="A1:B4" xr:uid="{0C2C95F5-D569-4D20-BDF6-5CB53A92A937}">
    <filterColumn colId="0" hiddenButton="1"/>
    <filterColumn colId="1" hiddenButton="1"/>
  </autoFilter>
  <tableColumns count="2">
    <tableColumn id="1" xr3:uid="{27C043B5-7B81-4AFA-AC48-9EF49BA74C75}" name="תאריך הדיווח" dataDxfId="295" dataCellStyle="Normal_2007-16618"/>
    <tableColumn id="2" xr3:uid="{D5F9678A-42C6-4CEB-AB0E-87C56E4048C7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D1FCA0F-CF4D-4B92-83BD-A97AD7141CE9}" name="TitleRegion1.a6.o35.1" displayName="TitleRegion1.a6.o35.1" ref="A6:O35" totalsRowShown="0" headerRowDxfId="277" dataDxfId="278" headerRowBorderDxfId="293" tableBorderDxfId="294">
  <autoFilter ref="A6:O35" xr:uid="{2D1FCA0F-CF4D-4B92-83BD-A97AD7141C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FE33F97-AF9A-4CD4-BAC9-EE35448DA75C}" name="שם המנפיק/שם נייר ערך"/>
    <tableColumn id="2" xr3:uid="{F38B3707-78FC-4300-920F-315A1AFB617A}" name="מספר ני&quot;ע" dataDxfId="292"/>
    <tableColumn id="3" xr3:uid="{248B6363-3A21-4319-B9AC-FBB88A843A98}" name="דירוג" dataDxfId="291"/>
    <tableColumn id="4" xr3:uid="{EB3AA357-6ECC-4E4A-9BEE-AE47FBC41139}" name="שם מדרג" dataDxfId="290"/>
    <tableColumn id="5" xr3:uid="{D4E508BE-6608-40F2-8051-13216540EBC0}" name="תאריך רכישה" dataDxfId="289"/>
    <tableColumn id="6" xr3:uid="{F15533C3-E917-42C1-9CDA-BFCF58BC820F}" name="מח&quot;מ" dataDxfId="288"/>
    <tableColumn id="7" xr3:uid="{E4EC112D-D084-4821-88CD-38580EDEEA08}" name="סוג מטבע" dataDxfId="287"/>
    <tableColumn id="8" xr3:uid="{AD860690-1BF1-442C-BEE0-535367C2779B}" name="שיעור ריבית" dataDxfId="286"/>
    <tableColumn id="9" xr3:uid="{A08350B5-1E7C-4457-8627-A9D962BC85F9}" name="תשואה לפידיון" dataDxfId="285"/>
    <tableColumn id="10" xr3:uid="{B05A3508-3F2C-491D-BF62-562E6F9CD9C9}" name="ערך נקוב****" dataDxfId="284"/>
    <tableColumn id="11" xr3:uid="{19B6ED76-46AD-47BC-9F0A-0B78F5FCC58B}" name="שער***" dataDxfId="283"/>
    <tableColumn id="12" xr3:uid="{14E5C512-718E-4114-B4F5-A213D811EB9E}" name="שווי הוגן" dataDxfId="282"/>
    <tableColumn id="13" xr3:uid="{B5C23193-CC62-4AD6-832F-C87B4DCFBED2}" name="שעור מערך נקוב מונפק" dataDxfId="281"/>
    <tableColumn id="14" xr3:uid="{176ACCCC-E16D-4BF2-A3F1-5E2E039299D7}" name="שעור מנכסי אפיק ההשקעה" dataDxfId="280"/>
    <tableColumn id="15" xr3:uid="{7E400616-D535-473D-B29E-9D4ADEB5E27D}" name="שעור מסך נכסי השקעה**" dataDxfId="279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0A93C38-08A5-44E6-A3B2-079602D40A3D}" name="RowTitleRegion1.a1.b4.1" displayName="_RowTitleRegion1.a1.b4.1_10" ref="A1:B4" totalsRowShown="0" tableBorderDxfId="276">
  <autoFilter ref="A1:B4" xr:uid="{80A93C38-08A5-44E6-A3B2-079602D40A3D}">
    <filterColumn colId="0" hiddenButton="1"/>
    <filterColumn colId="1" hiddenButton="1"/>
  </autoFilter>
  <tableColumns count="2">
    <tableColumn id="1" xr3:uid="{4FEDCD8A-DD7A-44A2-BDFD-5CB6C1B736B1}" name="תאריך הדיווח" dataDxfId="275" dataCellStyle="Normal_2007-16618"/>
    <tableColumn id="2" xr3:uid="{F2178A86-86EC-4D49-BA57-C721206DA514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D3EE6C4-6AAF-42E7-90B3-ECE539FCFEC3}" name="TitleRegion1.a6.r27.1" displayName="TitleRegion1.a6.r27.1" ref="A6:R27" totalsRowShown="0" headerRowDxfId="254" dataDxfId="255" headerRowBorderDxfId="273" tableBorderDxfId="274">
  <autoFilter ref="A6:R27" xr:uid="{5D3EE6C4-6AAF-42E7-90B3-ECE539FCF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AA8EB60-37F0-46D7-BFF5-A6C1B1F72A4B}" name="שם המנפיק/שם נייר ערך"/>
    <tableColumn id="2" xr3:uid="{E7EF4219-DF22-4437-A4D3-E299C201618F}" name="מספר ני&quot;ע" dataDxfId="272"/>
    <tableColumn id="3" xr3:uid="{69BFA395-39CE-45C8-BC52-07E3C2C69884}" name="ספק המידע" dataDxfId="271"/>
    <tableColumn id="4" xr3:uid="{8119D6EA-EB5A-44A0-815D-AF096CC6B51F}" name="מספר מנפיק" dataDxfId="270"/>
    <tableColumn id="5" xr3:uid="{7F16B021-FA27-442B-9218-7E779811F5D9}" name="ענף מסחר" dataDxfId="269"/>
    <tableColumn id="6" xr3:uid="{AAE5E47F-2A6E-4076-A5E0-0DF2B4E0788D}" name="דירוג" dataDxfId="268"/>
    <tableColumn id="7" xr3:uid="{88557A5F-38E0-470E-AD28-F42BEA09F360}" name="שם מדרג" dataDxfId="267"/>
    <tableColumn id="8" xr3:uid="{41326F51-303E-4AE1-B77D-41C954F88BF2}" name="תאריך רכישה" dataDxfId="266"/>
    <tableColumn id="9" xr3:uid="{6A7A0BD0-E04F-4612-9857-B2096DC72048}" name="מח&quot;מ" dataDxfId="265"/>
    <tableColumn id="10" xr3:uid="{E6A5767F-4E01-43A0-9131-AB2E5AD2DA68}" name="סוג מטבע" dataDxfId="264"/>
    <tableColumn id="11" xr3:uid="{1A5A57F6-C584-4EDA-9ECE-8E89F58FE52E}" name="שיעור ריבית" dataDxfId="263"/>
    <tableColumn id="12" xr3:uid="{A598A52D-97EA-467F-A2DA-35E31381B0FA}" name="תשואה לפידיון" dataDxfId="262"/>
    <tableColumn id="13" xr3:uid="{6E7E5C08-07B4-4846-A601-6A068FE0AD6A}" name="ערך נקוב****" dataDxfId="261"/>
    <tableColumn id="14" xr3:uid="{8DBCB27A-BD7E-4AE5-8E76-C2B94CC55E9E}" name="שער***" dataDxfId="260"/>
    <tableColumn id="15" xr3:uid="{EBF3C4A2-2985-4005-87E5-66E59EBBD208}" name="שווי הוגן" dataDxfId="259"/>
    <tableColumn id="16" xr3:uid="{D7A257D8-A827-4E28-8323-7795BF3B1347}" name="שעור מערך נקוב מונפק" dataDxfId="258"/>
    <tableColumn id="17" xr3:uid="{CEB9DED3-9554-416D-A26A-062A2DC4EDE4}" name="שעור מנכסי אפיק ההשקעה" dataDxfId="257"/>
    <tableColumn id="18" xr3:uid="{F2E349A7-22BC-4D4A-873D-65BECFE7EF6A}" name="שעור מסך נכסי השקעה**" dataDxfId="256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4F3760E-87E9-48B2-A916-9A6505CD6B07}" name="RowTitleRegion1.a1.b4.1" displayName="_RowTitleRegion1.a1.b4.1_11" ref="A1:B4" totalsRowShown="0" tableBorderDxfId="253">
  <autoFilter ref="A1:B4" xr:uid="{B4F3760E-87E9-48B2-A916-9A6505CD6B07}">
    <filterColumn colId="0" hiddenButton="1"/>
    <filterColumn colId="1" hiddenButton="1"/>
  </autoFilter>
  <tableColumns count="2">
    <tableColumn id="1" xr3:uid="{5FB1517B-8D20-4A09-BCB5-6B2C9D54C5F6}" name="תאריך הדיווח" dataDxfId="252" dataCellStyle="Normal_2007-16618"/>
    <tableColumn id="2" xr3:uid="{93F8DD44-3949-4FD1-8C16-C9DFFB3A3854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7662D47-EB8D-4030-89ED-62A0B8609CAA}" name="TitleRegion1.a6.r44.1" displayName="TitleRegion1.a6.r44.1" ref="A6:R44" totalsRowShown="0" headerRowDxfId="231" dataDxfId="232" headerRowBorderDxfId="250" tableBorderDxfId="251">
  <autoFilter ref="A6:R44" xr:uid="{C7662D47-EB8D-4030-89ED-62A0B8609C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0F34683-3B32-4C3F-86F1-37B4E3372F08}" name="שם המנפיק/שם נייר ערך"/>
    <tableColumn id="2" xr3:uid="{F9774D5E-3114-4B03-BA9C-A289AA870BBF}" name="מספר ני&quot;ע" dataDxfId="249"/>
    <tableColumn id="3" xr3:uid="{E9CD2AAC-18CB-4A1C-BB5A-DFB049871BE0}" name="ספק המידע" dataDxfId="248"/>
    <tableColumn id="4" xr3:uid="{2B55917E-48D2-4A75-9E27-5BC4212378EE}" name="מספר מנפיק" dataDxfId="247"/>
    <tableColumn id="5" xr3:uid="{3BCBB676-5045-4575-95CB-2D15937CEA3A}" name="ענף מסחר" dataDxfId="246"/>
    <tableColumn id="6" xr3:uid="{1518571F-3404-4B7E-AB6D-DE296FD5F3A2}" name="דירוג" dataDxfId="245"/>
    <tableColumn id="7" xr3:uid="{D163E210-9EAE-4479-B270-850C4078FFDB}" name="שם מדרג" dataDxfId="244"/>
    <tableColumn id="8" xr3:uid="{7D4DFE68-DCB3-4A4E-991E-FA771E80D675}" name="תאריך רכישה" dataDxfId="243"/>
    <tableColumn id="9" xr3:uid="{95C47470-4C31-46D6-B91B-5AC6F3D676D5}" name="מח&quot;מ" dataDxfId="242"/>
    <tableColumn id="10" xr3:uid="{0837FD83-A5AB-4669-A46F-8CC4E4436315}" name="סוג מטבע" dataDxfId="241"/>
    <tableColumn id="11" xr3:uid="{6F724919-CD1A-43A3-9649-4B9E9FFA002F}" name="שיעור ריבית" dataDxfId="240"/>
    <tableColumn id="12" xr3:uid="{DB610D34-E72E-4256-AF34-0B80882550AC}" name="תשואה לפידיון" dataDxfId="239"/>
    <tableColumn id="13" xr3:uid="{F0E33095-630E-4268-9035-1E68C582087E}" name="ערך נקוב****" dataDxfId="238"/>
    <tableColumn id="14" xr3:uid="{6099CB61-5189-45C2-9777-3DF199BFAE69}" name="שער***" dataDxfId="237"/>
    <tableColumn id="15" xr3:uid="{AB57A9E1-A993-46AA-9777-9BC18E636067}" name="שווי הוגן" dataDxfId="236"/>
    <tableColumn id="16" xr3:uid="{0D37A869-BA9C-41DD-A672-18E2E4E6770C}" name="שעור מערך נקוב מונפק" dataDxfId="235"/>
    <tableColumn id="17" xr3:uid="{08746522-1F42-49CA-AC66-523C57E7BC30}" name="שעור מנכסי אפיק ההשקעה" dataDxfId="234"/>
    <tableColumn id="18" xr3:uid="{54C37D59-FD1A-48CA-8D24-F7DB76A264CB}" name="שעור מסך נכסי השקעה**" dataDxfId="233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14064DB-CF7C-49E6-AC24-78A856030BBB}" name="RowTitleRegion1.a1.b4.1" displayName="_RowTitleRegion1.a1.b4.1_12" ref="A1:B4" totalsRowShown="0" tableBorderDxfId="230">
  <autoFilter ref="A1:B4" xr:uid="{314064DB-CF7C-49E6-AC24-78A856030BBB}">
    <filterColumn colId="0" hiddenButton="1"/>
    <filterColumn colId="1" hiddenButton="1"/>
  </autoFilter>
  <tableColumns count="2">
    <tableColumn id="1" xr3:uid="{9612B053-EE60-41DD-80B1-3E7C487E75D5}" name="תאריך הדיווח" dataDxfId="229" dataCellStyle="Normal_2007-16618"/>
    <tableColumn id="2" xr3:uid="{F48EE4FA-3B0D-4CC4-8270-083AE1AEC7D0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CB67846-B335-49B4-A3EC-D50752184D93}" name="TitleRegion1.a6.l78.1" displayName="TitleRegion1.a6.l78.1" ref="A6:L78" totalsRowShown="0" headerRowDxfId="214" dataDxfId="215" headerRowBorderDxfId="227" tableBorderDxfId="228">
  <autoFilter ref="A6:L78" xr:uid="{8CB67846-B335-49B4-A3EC-D50752184D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150DF9B-4E30-4DDE-92AB-464691ECFF3B}" name="שם המנפיק/שם נייר ערך"/>
    <tableColumn id="2" xr3:uid="{64F0BDCF-ECF5-4654-8F82-2D98998E952B}" name="מספר ני&quot;ע" dataDxfId="226"/>
    <tableColumn id="3" xr3:uid="{AA941457-249F-4D90-B122-36CE27AF6B0E}" name="ספק המידע" dataDxfId="225"/>
    <tableColumn id="4" xr3:uid="{7D63728E-8177-4C02-9338-B3C0DDE3686B}" name="מספר מנפיק" dataDxfId="224"/>
    <tableColumn id="5" xr3:uid="{5837D7A0-08E0-426D-AFFF-FAABEF8B9C51}" name="ענף מסחר" dataDxfId="223"/>
    <tableColumn id="6" xr3:uid="{EFE314F3-FEF0-4D33-A009-4FC9F70714D0}" name="סוג מטבע" dataDxfId="222"/>
    <tableColumn id="7" xr3:uid="{FD993880-95B8-485C-96BE-8276AFF3C03F}" name="ערך נקוב****" dataDxfId="221"/>
    <tableColumn id="8" xr3:uid="{1321E9B5-D643-4134-88E8-73CF9EB870F2}" name="שער***" dataDxfId="220"/>
    <tableColumn id="9" xr3:uid="{28BD61E8-04CF-45D0-B2FC-D1CDA0CE2871}" name="שווי הוגן" dataDxfId="219"/>
    <tableColumn id="10" xr3:uid="{591CCF03-1B7E-4439-B704-A3133B4DE639}" name="שעור מערך נקוב מונפק" dataDxfId="218"/>
    <tableColumn id="11" xr3:uid="{74115739-C837-4531-B9C9-69A11ACB2761}" name="שעור מנכסי אפיק ההשקעה" dataDxfId="217"/>
    <tableColumn id="12" xr3:uid="{65AED680-DF30-40FF-8554-1ABB75A98930}" name="שעור מסך נכסי השקעה**" dataDxfId="21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10E236C-8F79-4A34-A87E-54CD49184671}" name="RowTitleRegion1.a1.b4.1" displayName="_RowTitleRegion1.a1.b4.1_13" ref="A1:B4" totalsRowShown="0" tableBorderDxfId="213">
  <autoFilter ref="A1:B4" xr:uid="{910E236C-8F79-4A34-A87E-54CD49184671}">
    <filterColumn colId="0" hiddenButton="1"/>
    <filterColumn colId="1" hiddenButton="1"/>
  </autoFilter>
  <tableColumns count="2">
    <tableColumn id="1" xr3:uid="{ABBDE41D-5550-4066-9438-E81DD7767665}" name="תאריך הדיווח" dataDxfId="212" dataCellStyle="Normal_2007-16618"/>
    <tableColumn id="2" xr3:uid="{4293230D-A42A-42E2-A153-6A8CA6D2BB43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7AECBB1-DF10-4F21-829D-142E4BF986F5}" name="TitleRegion1.a6.j271.1" displayName="TitleRegion1.a6.j271.1" ref="A6:J271" totalsRowShown="0" headerRowDxfId="199" dataDxfId="200" headerRowBorderDxfId="210" tableBorderDxfId="211">
  <autoFilter ref="A6:J271" xr:uid="{07AECBB1-DF10-4F21-829D-142E4BF986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5008A-4955-4532-B072-BE64D7D012E0}" name="שם המנפיק/שם נייר ערך"/>
    <tableColumn id="2" xr3:uid="{A2B3FBF0-3E9E-4713-98CF-43A2AEA0DAFE}" name="מספר ני&quot;ע" dataDxfId="209"/>
    <tableColumn id="3" xr3:uid="{C2C0A3B2-CD11-4C6F-8F2A-EB5D8E427EDD}" name="סוג מטבע" dataDxfId="208"/>
    <tableColumn id="4" xr3:uid="{16FE9E27-8FF7-4786-B261-68DE34AD33DC}" name="תאריך רכישה" dataDxfId="207"/>
    <tableColumn id="5" xr3:uid="{BB5CC28B-6203-4877-A063-847EAE130DD4}" name="ערך נקוב****" dataDxfId="206"/>
    <tableColumn id="6" xr3:uid="{B4402EFB-7EF8-47EB-843D-5D85A87C0D84}" name="שער***" dataDxfId="205"/>
    <tableColumn id="7" xr3:uid="{71128B10-7F28-4BE8-9D87-7D73C7E8CBD8}" name="שווי הוגן" dataDxfId="204"/>
    <tableColumn id="8" xr3:uid="{7105A430-844F-4113-94D4-35D7FFCEFAB5}" name="שעור מערך נקוב מונפק" dataDxfId="203"/>
    <tableColumn id="9" xr3:uid="{908C8626-C9D9-45BF-A841-E288F7702A4E}" name="שעור מנכסי אפיק ההשקעה" dataDxfId="202"/>
    <tableColumn id="10" xr3:uid="{0CF2387C-F183-42F2-B51A-2135188082C3}" name="שעור מסך נכסי השקעה**" dataDxfId="201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CAD1809-51F1-4305-B413-99B535002CF9}" name="RowTitleRegion1.a1.b4.1" displayName="_RowTitleRegion1.a1.b4.1_14" ref="A1:B4" totalsRowShown="0" tableBorderDxfId="198">
  <autoFilter ref="A1:B4" xr:uid="{8CAD1809-51F1-4305-B413-99B535002CF9}">
    <filterColumn colId="0" hiddenButton="1"/>
    <filterColumn colId="1" hiddenButton="1"/>
  </autoFilter>
  <tableColumns count="2">
    <tableColumn id="1" xr3:uid="{69EACE1B-C394-41FE-844B-3BD4D95E6B13}" name="תאריך הדיווח" dataDxfId="197" dataCellStyle="Normal_2007-16618"/>
    <tableColumn id="2" xr3:uid="{C3BBF285-89DB-4447-8A8B-CA91F057175A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FD1C731-CCCF-42AA-AD90-A226CCA86DEF}" name="TitleRegion1.a6.k19.1" displayName="TitleRegion1.a6.k19.1" ref="A6:K19" totalsRowShown="0" headerRowDxfId="183" dataDxfId="184" headerRowBorderDxfId="195" tableBorderDxfId="196">
  <autoFilter ref="A6:K19" xr:uid="{5FD1C731-CCCF-42AA-AD90-A226CCA86D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6D60BF2-3AC2-4F45-BEC9-3E41EF3E2F87}" name="שם המנפיק/שם נייר ערך"/>
    <tableColumn id="2" xr3:uid="{71AF71BC-D632-4D77-B0DF-3CB421B769C2}" name="מספר ני&quot;ע" dataDxfId="194"/>
    <tableColumn id="3" xr3:uid="{6A929575-1D82-4936-B1D0-CBBFB2669516}" name="ענף מסחר" dataDxfId="193"/>
    <tableColumn id="4" xr3:uid="{2384BC4F-49D9-4010-870E-9CDED91DC9BF}" name="סוג מטבע" dataDxfId="192"/>
    <tableColumn id="5" xr3:uid="{84AF3BF3-7222-487B-803A-53B5C638BF49}" name="תאריך רכישה" dataDxfId="191"/>
    <tableColumn id="6" xr3:uid="{48514324-95F2-465B-856C-DB599DF3FE83}" name="ערך נקוב****" dataDxfId="190"/>
    <tableColumn id="7" xr3:uid="{46885BE6-975A-424F-A284-96944CD5E8F8}" name="שער***" dataDxfId="189"/>
    <tableColumn id="8" xr3:uid="{F040B19F-D349-47E5-98A5-F32C7CC25F0D}" name="שווי הוגן" dataDxfId="188"/>
    <tableColumn id="9" xr3:uid="{1B545147-3474-4DD6-A8EB-D62938E24356}" name="שעור מערך נקוב מונפק" dataDxfId="187"/>
    <tableColumn id="10" xr3:uid="{68FA7F28-858B-4DF9-8888-87B90ABD95B2}" name="שעור מנכסי אפיק ההשקעה" dataDxfId="186"/>
    <tableColumn id="11" xr3:uid="{59C20D66-FA5D-4C88-AE12-322D5CBF509B}" name="שעור מסך נכסי השקעה**" dataDxfId="18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93F9E70-B0CC-478C-AC96-CCF98004F392}" name="RowTitleRegion1.a1.b4.1" displayName="_RowTitleRegion1.a1.b4.1_15" ref="A1:B4" totalsRowShown="0" tableBorderDxfId="182">
  <autoFilter ref="A1:B4" xr:uid="{E93F9E70-B0CC-478C-AC96-CCF98004F392}">
    <filterColumn colId="0" hiddenButton="1"/>
    <filterColumn colId="1" hiddenButton="1"/>
  </autoFilter>
  <tableColumns count="2">
    <tableColumn id="1" xr3:uid="{377ACDFC-9FDF-42D7-B78E-EE18BF785DAC}" name="תאריך הדיווח" dataDxfId="181" dataCellStyle="Normal_2007-16618"/>
    <tableColumn id="2" xr3:uid="{6143496D-8C24-4498-AB09-84EDF877E9A4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EA63C13-641D-442C-8849-F39ECEEE5013}" name="TitleRegion1.a6.k36.1" displayName="TitleRegion1.a6.k36.1" ref="A6:K36" totalsRowShown="0" headerRowDxfId="167" dataDxfId="168" headerRowBorderDxfId="179" tableBorderDxfId="180">
  <autoFilter ref="A6:K36" xr:uid="{FEA63C13-641D-442C-8849-F39ECEEE50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6C4CC46-33D3-45F9-8E9A-C28E4F90BD85}" name="שם המנפיק/שם נייר ערך"/>
    <tableColumn id="2" xr3:uid="{B3805AE7-85A9-493C-B085-D9283B9B442D}" name="מספר ני&quot;ע" dataDxfId="178"/>
    <tableColumn id="3" xr3:uid="{73387121-5402-4C9E-9BCF-0384A5735B50}" name="ענף מסחר" dataDxfId="177"/>
    <tableColumn id="4" xr3:uid="{99DA2F71-CC8B-41C7-ADE5-80939B02DAE4}" name="סוג מטבע" dataDxfId="176"/>
    <tableColumn id="5" xr3:uid="{36C31269-8EBB-41ED-A738-37B9B3CA017D}" name="תאריך רכישה" dataDxfId="175"/>
    <tableColumn id="6" xr3:uid="{521CCC59-23DD-41EE-A754-BEB5DF213A4F}" name="ערך נקוב****" dataDxfId="174"/>
    <tableColumn id="7" xr3:uid="{F95CE2E9-184B-4A79-844E-C15771687BB4}" name="שער***" dataDxfId="173"/>
    <tableColumn id="8" xr3:uid="{B9D96B41-8882-4A86-848D-9D340CA68E7F}" name="שווי הוגן" dataDxfId="172"/>
    <tableColumn id="9" xr3:uid="{68BC0BAC-6E90-4050-BCD7-6B4F99DC26A4}" name="שעור מערך נקוב מונפק" dataDxfId="171"/>
    <tableColumn id="10" xr3:uid="{B5225D27-2FBA-426A-A4D6-2BC04523FAD2}" name="שעור מנכסי אפיק ההשקעה" dataDxfId="170"/>
    <tableColumn id="11" xr3:uid="{A7434553-1ACB-45DA-9B01-25D6F57C7997}" name="שעור מסך נכסי השקעה**" dataDxfId="16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AC19D51-8037-49A0-92A2-FD1E73A2E0D3}" name="RowTitleRegion1.a1.b4.1" displayName="_RowTitleRegion1.a1.b4.1_16" ref="A1:B4" totalsRowShown="0" tableBorderDxfId="166">
  <autoFilter ref="A1:B4" xr:uid="{2AC19D51-8037-49A0-92A2-FD1E73A2E0D3}">
    <filterColumn colId="0" hiddenButton="1"/>
    <filterColumn colId="1" hiddenButton="1"/>
  </autoFilter>
  <tableColumns count="2">
    <tableColumn id="1" xr3:uid="{BEE38B21-2274-41A3-A6FE-4DB9FE54121C}" name="תאריך הדיווח" dataDxfId="165" dataCellStyle="Normal_2007-16618"/>
    <tableColumn id="2" xr3:uid="{CF160718-A158-4957-81A9-01A15FB3171A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5DF5122-DF9E-41F9-A972-1F7433B406C9}" name="TitleRegion1.a6.j752.1" displayName="TitleRegion1.a6.j752.1" ref="A6:J752" totalsRowShown="0" headerRowDxfId="156" headerRowBorderDxfId="163" tableBorderDxfId="164">
  <autoFilter ref="A6:J752" xr:uid="{D5DF5122-DF9E-41F9-A972-1F7433B406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B591342-4D34-4884-87BE-D0C0745874AD}" name="שם המנפיק/שם נייר ערך"/>
    <tableColumn id="2" xr3:uid="{ED0917FA-ECD2-4877-A747-E8B174334A2B}" name="מספר ני&quot;ע"/>
    <tableColumn id="3" xr3:uid="{6E35E3D8-46E1-432F-88BA-8636B0801815}" name="ענף מסחר"/>
    <tableColumn id="4" xr3:uid="{F4F90F88-233E-4CD5-BC61-4FE05E1DD2CB}" name="סוג מטבע"/>
    <tableColumn id="5" xr3:uid="{C14A62A7-25A7-4CBE-BED1-B83A6246FD74}" name="תאריך רכישה" dataDxfId="162"/>
    <tableColumn id="6" xr3:uid="{E569AFFF-1170-4039-B17B-02C46A2F9D94}" name="ערך נקוב****" dataDxfId="161"/>
    <tableColumn id="7" xr3:uid="{CFF524DF-FF89-45BD-BE4D-E4FD5BC3744A}" name="שער***" dataDxfId="160"/>
    <tableColumn id="8" xr3:uid="{27844177-B421-4ED2-B92B-C97F1313D1C8}" name="שווי הוגן" dataDxfId="159"/>
    <tableColumn id="9" xr3:uid="{FE67DEA6-537E-4B77-A2C0-6CF3CCEA3EE1}" name="שעור מנכסי אפיק ההשקעה" dataDxfId="158" dataCellStyle="Percent">
      <calculatedColumnFormula>H7/$H$9</calculatedColumnFormula>
    </tableColumn>
    <tableColumn id="10" xr3:uid="{92702162-2031-4898-B97C-8D53CB68330A}" name="שעור מסך נכסי השקעה**" dataDxfId="157" dataCellStyle="Percent">
      <calculatedColumnFormula>H7/'סכום נכסי הקרן'!$C$41</calculatedColumnFormula>
    </tableColumn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1BC8616-A2FF-4D03-B6F7-0D8AC5283B36}" name="RowTitleRegion1.a1.b4.1" displayName="_RowTitleRegion1.a1.b4.1_17" ref="A1:B4" totalsRowShown="0" tableBorderDxfId="155">
  <autoFilter ref="A1:B4" xr:uid="{B1BC8616-A2FF-4D03-B6F7-0D8AC5283B36}">
    <filterColumn colId="0" hiddenButton="1"/>
    <filterColumn colId="1" hiddenButton="1"/>
  </autoFilter>
  <tableColumns count="2">
    <tableColumn id="1" xr3:uid="{03ECEC5D-B3A8-4497-97CC-B9681F983DE3}" name="תאריך הדיווח" dataDxfId="154" dataCellStyle="Normal_2007-16618"/>
    <tableColumn id="2" xr3:uid="{66ECCDFF-D0BB-40F0-930A-D9ABA76B51D8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55A0E32-432A-407D-A5F5-5D0ACA324CB6}" name="TitleRegion1.a6.p41.1" displayName="TitleRegion1.a6.p41.1_" ref="A6:P41" totalsRowShown="0" headerRowDxfId="135" dataDxfId="136" headerRowBorderDxfId="152" tableBorderDxfId="153">
  <autoFilter ref="A6:P41" xr:uid="{255A0E32-432A-407D-A5F5-5D0ACA324C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8967201-40EE-428E-9EF1-4002A2B1B4D4}" name="שם המנפיק/שם נייר ערך"/>
    <tableColumn id="2" xr3:uid="{54363D93-012E-4163-A97D-1841073E154A}" name="מספר ני&quot;ע" dataDxfId="151"/>
    <tableColumn id="3" xr3:uid="{E391C308-C8AE-4089-AE9B-1B8214258181}" name="נכס הבסיס" dataDxfId="150"/>
    <tableColumn id="4" xr3:uid="{0CE14552-5875-4E25-8A66-5B72CEA4D0CC}" name="דירוג" dataDxfId="149"/>
    <tableColumn id="5" xr3:uid="{EB787362-4ED9-4AA3-BD0C-C46166186967}" name="שם מדרג" dataDxfId="148"/>
    <tableColumn id="6" xr3:uid="{B86A8180-415D-4B94-A8A5-09584F6A8BE7}" name="תאריך רכישה" dataDxfId="147"/>
    <tableColumn id="7" xr3:uid="{889AC86C-679E-4352-BA5A-4C8DA3458D41}" name="מח&quot;מ" dataDxfId="146"/>
    <tableColumn id="8" xr3:uid="{5539DC94-1FFE-4A3C-9A86-27ABF2EBBE3C}" name="סוג מטבע" dataDxfId="145"/>
    <tableColumn id="9" xr3:uid="{725B7714-FF31-4BD4-A8DC-59586342B886}" name="שיעור ריבית" dataDxfId="144"/>
    <tableColumn id="10" xr3:uid="{7F7134EF-8C44-4926-AF86-AA2EB95078BB}" name="תשואה לפידיון" dataDxfId="143"/>
    <tableColumn id="11" xr3:uid="{24ABFFCA-B977-4657-9026-C7F401736FBD}" name="ערך נקוב****" dataDxfId="142"/>
    <tableColumn id="12" xr3:uid="{ABFB6598-6E4F-458A-A2DC-9D29A291B1A7}" name="שער***" dataDxfId="141"/>
    <tableColumn id="13" xr3:uid="{855FB3F0-0359-4954-B1DA-9FB098667EF1}" name="שווי הוגן" dataDxfId="140"/>
    <tableColumn id="14" xr3:uid="{6C6D2545-FF61-48FD-AB9C-C2DAE5DC5C43}" name="שעור מערך נקוב מונפק" dataDxfId="139"/>
    <tableColumn id="15" xr3:uid="{804A1C28-49E1-4E76-8E02-286A1AE73AD5}" name="שעור מנכסי אפיק ההשקעה" dataDxfId="138"/>
    <tableColumn id="16" xr3:uid="{EA6FB5AC-4947-483D-A0B0-84E97810E73B}" name="שעור מסך נכסי השקעה**" dataDxfId="13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52F0CC0-A5E1-4C43-9C9E-6AB2FD162E5D}" name="RowTitleRegion1.a1.b4.1" displayName="_RowTitleRegion1.a1.b4.1_18" ref="A1:B4" totalsRowShown="0" tableBorderDxfId="134">
  <autoFilter ref="A1:B4" xr:uid="{D52F0CC0-A5E1-4C43-9C9E-6AB2FD162E5D}">
    <filterColumn colId="0" hiddenButton="1"/>
    <filterColumn colId="1" hiddenButton="1"/>
  </autoFilter>
  <tableColumns count="2">
    <tableColumn id="1" xr3:uid="{4E067D33-AC8E-4837-AB62-F24A07C14CDB}" name="תאריך הדיווח" dataDxfId="133" dataCellStyle="Normal_2007-16618"/>
    <tableColumn id="2" xr3:uid="{4552B914-375C-43B5-A4D9-05244BCB5A75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D23887C-02D0-4F8F-A63E-C959BE8414C0}" name="TitleRegion1.a5.q432.1" displayName="TitleRegion1.a5.q432.1" ref="A5:Q432" totalsRowShown="0" headerRowDxfId="113" dataDxfId="114" headerRowBorderDxfId="131" tableBorderDxfId="132">
  <autoFilter ref="A5:Q432" xr:uid="{9D23887C-02D0-4F8F-A63E-C959BE8414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EF8571F-0067-44EA-A051-62EFBCB52D22}" name="שם המנפיק/שם נייר ערך"/>
    <tableColumn id="2" xr3:uid="{6193465B-F213-4BC4-854C-D2831832E6C2}" name="קונסורציום כן/לא" dataDxfId="130"/>
    <tableColumn id="3" xr3:uid="{EF6DF5E8-C81C-43D5-8121-CE044BCE31B2}" name="מספר ני&quot;ע" dataDxfId="129"/>
    <tableColumn id="4" xr3:uid="{E3C6FE15-EA92-4748-BBE6-4F7D495BEECF}" name="מספר מנפיק" dataDxfId="128"/>
    <tableColumn id="5" xr3:uid="{EF7BF814-479E-4D26-BFCC-2DF85853C07E}" name="דירוג" dataDxfId="127"/>
    <tableColumn id="6" xr3:uid="{B556D7E1-84C7-4C1E-AB13-E19F0D584CFD}" name="תאריך רכישה" dataDxfId="126"/>
    <tableColumn id="7" xr3:uid="{A92CDEEC-63AB-4D94-A21D-E94B0B4CF452}" name="שם מדרג" dataDxfId="125"/>
    <tableColumn id="8" xr3:uid="{7CFA7470-0467-4CF5-AB84-ABCDD03AB1F2}" name="מח&quot;מ" dataDxfId="124"/>
    <tableColumn id="9" xr3:uid="{8E823913-AE8A-48E1-B1A4-B47A3828DC8E}" name="ענף משק" dataDxfId="123"/>
    <tableColumn id="10" xr3:uid="{B9A537AA-0B7D-4836-BB81-3C58E360923A}" name="סוג מטבע" dataDxfId="122"/>
    <tableColumn id="11" xr3:uid="{4189FF85-BB67-4D63-A2E4-03A385BE8EE1}" name="שיעור ריבית ממוצע" dataDxfId="121"/>
    <tableColumn id="12" xr3:uid="{39D2D7E5-E8D7-4D79-9677-9BF57D570402}" name="תשואה לפידיון" dataDxfId="120"/>
    <tableColumn id="13" xr3:uid="{61ED3CA9-D618-4E75-80B8-FBB9228FEA31}" name="ערך נקוב****" dataDxfId="119"/>
    <tableColumn id="14" xr3:uid="{606D7A8A-128B-4418-BC51-6E281BC84F36}" name="שער***" dataDxfId="118"/>
    <tableColumn id="15" xr3:uid="{B425EFA7-8FAB-4100-9CDE-1563290237B9}" name="שווי הוגן" dataDxfId="117"/>
    <tableColumn id="16" xr3:uid="{7CA6F661-C1D9-403B-A8B6-A7AB6FB8DBD6}" name="שעור מנכסי אפיק ההשקעה" dataDxfId="116"/>
    <tableColumn id="17" xr3:uid="{519F11B1-B79B-4AF6-9427-7A8A7B8DC66D}" name="שעור מסך נכסי השקעה**" dataDxfId="11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FC7DF8C-0FCD-40D3-B322-355439AC1FA9}" name="RowTitleRegion1.a1.b4.1" displayName="_RowTitleRegion1.a1.b4.1_19" ref="A1:B4" totalsRowShown="0" tableBorderDxfId="112">
  <autoFilter ref="A1:B4" xr:uid="{CFC7DF8C-0FCD-40D3-B322-355439AC1FA9}">
    <filterColumn colId="0" hiddenButton="1"/>
    <filterColumn colId="1" hiddenButton="1"/>
  </autoFilter>
  <tableColumns count="2">
    <tableColumn id="1" xr3:uid="{40DC9FEE-BD71-484F-A991-922982DFD08C}" name="תאריך הדיווח" dataDxfId="111" dataCellStyle="Normal_2007-16618"/>
    <tableColumn id="2" xr3:uid="{9C449A6B-4BB0-4B3D-85AB-360C33F3ADCA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609282E-42BE-4BCB-A517-39F1342CFB85}" name="TitleRegion1.a5.n25.1" displayName="TitleRegion1.a5.n25.1" ref="A5:N25" totalsRowShown="0" headerRowDxfId="95" dataDxfId="96" headerRowBorderDxfId="110">
  <autoFilter ref="A5:N25" xr:uid="{E609282E-42BE-4BCB-A517-39F1342CFB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C4ED7CC-855F-4FDD-BDA8-EBD676048113}" name="שם המנפיק/שם נייר ערך"/>
    <tableColumn id="2" xr3:uid="{0FF947BF-6B33-4208-AF39-D4A6C16F1E7F}" name="מספר ני&quot;ע" dataDxfId="109"/>
    <tableColumn id="3" xr3:uid="{C9AA8B2A-3B6C-47EE-B78B-4F1CD6C2789A}" name="מספר מנפיק" dataDxfId="108"/>
    <tableColumn id="4" xr3:uid="{C7167A33-A2C7-46FE-925E-313D583F87DE}" name="דירוג" dataDxfId="107"/>
    <tableColumn id="5" xr3:uid="{8A884593-D336-4D05-AE29-D2B7251A3EB5}" name="שם מדרג" dataDxfId="106"/>
    <tableColumn id="6" xr3:uid="{CBB22917-9C59-4B0A-B9E7-E1BEA324E23B}" name="מח&quot;מ" dataDxfId="105"/>
    <tableColumn id="7" xr3:uid="{911BD2EA-91A5-485D-A68B-E1C41DBBEE50}" name="סוג מטבע" dataDxfId="104"/>
    <tableColumn id="8" xr3:uid="{08B0C401-F787-48E3-A5BC-75F4E844F932}" name="תנאי ושיעור ריבית" dataDxfId="103"/>
    <tableColumn id="9" xr3:uid="{CCD38C0E-B587-4832-86CB-DCA6B9164C97}" name="תשואה לפידיון" dataDxfId="102"/>
    <tableColumn id="10" xr3:uid="{ED61C75C-9168-45A6-918E-E34A61918284}" name="ערך נקוב****" dataDxfId="101"/>
    <tableColumn id="11" xr3:uid="{2CA2A6EA-79C6-4B73-9BFC-790387040C4A}" name="שער***" dataDxfId="100"/>
    <tableColumn id="12" xr3:uid="{8BB795FB-89FD-4D7F-801C-8866CE6CEF10}" name="שווי הוגן" dataDxfId="99"/>
    <tableColumn id="13" xr3:uid="{5850F1A9-7357-41FD-9505-CFEBA6AAB360}" name="שעור מנכסי אפיק ההשקעה" dataDxfId="98"/>
    <tableColumn id="14" xr3:uid="{ED276BD4-6E91-4D0B-89F7-BC637927A603}" name="שעור מסך נכסי השקעה**" dataDxfId="97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8FDA7C7-E628-456D-AB60-18CBCE768D26}" name="RowTitleRegion1.a1.b4.1" displayName="_RowTitleRegion1.a1.b4.1_20" ref="A1:B4" totalsRowShown="0" tableBorderDxfId="94">
  <autoFilter ref="A1:B4" xr:uid="{C8FDA7C7-E628-456D-AB60-18CBCE768D26}">
    <filterColumn colId="0" hiddenButton="1"/>
    <filterColumn colId="1" hiddenButton="1"/>
  </autoFilter>
  <tableColumns count="2">
    <tableColumn id="1" xr3:uid="{DB5F82F6-B331-4029-927B-97929A51B32B}" name="תאריך הדיווח" dataDxfId="93" dataCellStyle="Normal_2007-16618"/>
    <tableColumn id="2" xr3:uid="{AA6F33A4-6E6A-4322-AD2E-0FBF1B38F17B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B51848D-5E6A-4C45-9B51-D29636F9D16B}" name="TitleRegion1.a5.i30.1" displayName="TitleRegion1.a5.i30.1" ref="A5:I30" totalsRowShown="0" headerRowDxfId="81" dataDxfId="82" headerRowBorderDxfId="92">
  <autoFilter ref="A5:I30" xr:uid="{FB51848D-5E6A-4C45-9B51-D29636F9D1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57E40C1-B367-40E7-8352-C8B30F31227D}" name="שם המנפיק/שם נייר ערך" dataDxfId="91"/>
    <tableColumn id="2" xr3:uid="{8D4E95AA-DB0A-48BB-B81D-5096F1C5A48A}" name="תאריך שערוך אחרון" dataDxfId="90"/>
    <tableColumn id="3" xr3:uid="{A0016C07-1E1C-4772-95A5-7A0064F90DF1}" name="אופי הנכס" dataDxfId="89"/>
    <tableColumn id="4" xr3:uid="{BF50CDA9-B2EC-4075-9CDA-0C4C22CDC352}" name="שעור תשואה במהלך התקופה" dataDxfId="88"/>
    <tableColumn id="5" xr3:uid="{E34E265D-BF4F-4050-9A7F-75B4170B4E43}" name="סוג מטבע" dataDxfId="87"/>
    <tableColumn id="6" xr3:uid="{91815E8A-8E90-4D63-83CD-1DCD8DD4F974}" name="שווי משוערך" dataDxfId="86"/>
    <tableColumn id="7" xr3:uid="{4E016661-B437-4A95-858B-EF8972D0309D}" name="שעור מנכסי אפיק ההשקעה" dataDxfId="85">
      <calculatedColumnFormula>F6/$F$8</calculatedColumnFormula>
    </tableColumn>
    <tableColumn id="8" xr3:uid="{53418A35-75A8-4BD7-B05D-38344FF43C7C}" name="שעור מסך נכסי השקעה" dataDxfId="84">
      <calculatedColumnFormula>F6/'סכום נכסי הקרן'!$C$41</calculatedColumnFormula>
    </tableColumn>
    <tableColumn id="9" xr3:uid="{0F1D1E45-15B7-4B19-8612-70867D5DA458}" name="כתובת הנכס" dataDxfId="83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114F5F2-0518-4DB0-9464-C13F35CC39B9}" name="RowTitleRegion1.a1.b4.1" displayName="_RowTitleRegion1.a1.b4.1_21" ref="A1:B4" totalsRowShown="0" tableBorderDxfId="80">
  <autoFilter ref="A1:B4" xr:uid="{5114F5F2-0518-4DB0-9464-C13F35CC39B9}">
    <filterColumn colId="0" hiddenButton="1"/>
    <filterColumn colId="1" hiddenButton="1"/>
  </autoFilter>
  <tableColumns count="2">
    <tableColumn id="1" xr3:uid="{2F4D93A9-0CFC-4F0B-A3C3-74AD6BCAD15D}" name="תאריך הדיווח" dataDxfId="79" dataCellStyle="Normal_2007-16618"/>
    <tableColumn id="2" xr3:uid="{274BA812-0FAF-4B3F-A922-708EC69B70D2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0A4E8BF-E6DD-4A6C-9DE2-9C3308738536}" name="TitleRegion1.a5.j12.1" displayName="TitleRegion1.a5.j12.1" ref="A5:J12" totalsRowShown="0" headerRowDxfId="75" headerRowBorderDxfId="78" headerRowCellStyle="Normal_2007-16618">
  <autoFilter ref="A5:J12" xr:uid="{70A4E8BF-E6DD-4A6C-9DE2-9C33087385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C3CB061-5432-4D80-AB83-EA739C96988C}" name="שם המנפיק/שם נייר ערך"/>
    <tableColumn id="2" xr3:uid="{37688631-C7F0-472B-B025-A4BF65088F1D}" name="מספר מנפיק" dataDxfId="77"/>
    <tableColumn id="3" xr3:uid="{45C3FFD9-5FEE-4711-B4F2-7DA77680A1F4}" name="דירוג"/>
    <tableColumn id="4" xr3:uid="{1B4E7202-38D0-4768-9DC6-ED1715FC8EB7}" name="שם המדרג" dataDxfId="76"/>
    <tableColumn id="5" xr3:uid="{EECEE43B-6FCC-418B-9295-9FD8613E9AEF}" name="שעור הריבית"/>
    <tableColumn id="6" xr3:uid="{B1333905-DE32-4770-94D4-1F8FF01A1D71}" name="סוג מטבע"/>
    <tableColumn id="7" xr3:uid="{BF179252-C2BF-4F43-AC2C-276A7B37BBFA}" name="תשואה לפדיון"/>
    <tableColumn id="8" xr3:uid="{F68CEC0F-8F2C-4457-A38A-F3855DD2FC75}" name="שווי הוגן"/>
    <tableColumn id="9" xr3:uid="{E0D0FB31-BA8A-465F-98A2-BC0C1BA123CB}" name="שעור מנכסי אפיק ההשקעה"/>
    <tableColumn id="10" xr3:uid="{6F18A2B8-4109-43C4-A641-82CC4330FFC8}" name="שעור מסך נכסי השקעה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02E6F0F-C062-4DCC-ABA2-F3E3A787AA19}" name="RowTitleRegion1.a1.b4.1" displayName="_RowTitleRegion1.a1.b4.1_22" ref="A1:B4" totalsRowShown="0" tableBorderDxfId="74">
  <autoFilter ref="A1:B4" xr:uid="{402E6F0F-C062-4DCC-ABA2-F3E3A787AA19}">
    <filterColumn colId="0" hiddenButton="1"/>
    <filterColumn colId="1" hiddenButton="1"/>
  </autoFilter>
  <tableColumns count="2">
    <tableColumn id="1" xr3:uid="{28D54715-E5DE-4B70-B185-6E476F23BF09}" name="תאריך הדיווח" dataDxfId="73" dataCellStyle="Normal_2007-16618"/>
    <tableColumn id="2" xr3:uid="{AAB5A3FB-1C43-44DF-96B9-5DFD6AD3DE6D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C1FCA55-8EC7-4AF7-98DB-365D98C97C9F}" name="TitleRegion1.a5.j39.1" displayName="TitleRegion1.a5.j39.1" ref="A5:J39" totalsRowShown="0" headerRowDxfId="65" headerRowBorderDxfId="72">
  <autoFilter ref="A5:J39" xr:uid="{EC1FCA55-8EC7-4AF7-98DB-365D98C97C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6F5807D-3F73-486D-A8B7-8DF076E6A210}" name="שם המנפיק/שם נייר ערך"/>
    <tableColumn id="2" xr3:uid="{B1509167-86CD-4B5F-BC00-B891C578F86A}" name="מספר ני&quot;ע"/>
    <tableColumn id="3" xr3:uid="{69483003-5C29-4CA7-96B8-E2D27726EA5F}" name="דירוג" dataDxfId="71"/>
    <tableColumn id="4" xr3:uid="{D550586C-11AF-4571-B946-92F19952F9A7}" name="שם המדרג"/>
    <tableColumn id="5" xr3:uid="{ECA1E8EA-B6C4-47A8-895B-78EC4689DEBD}" name="שעור הריבית" dataDxfId="70"/>
    <tableColumn id="6" xr3:uid="{62B6945B-7FD3-4A53-97CE-EAE103DA5A62}" name="סוג מטבע"/>
    <tableColumn id="7" xr3:uid="{1F570A0D-9ACC-46CC-A83B-494172263188}" name="תשואה לפדיון" dataDxfId="69"/>
    <tableColumn id="8" xr3:uid="{796178CF-67FA-4BF0-8AFF-DBB900538709}" name="שווי הוגן" dataDxfId="68"/>
    <tableColumn id="9" xr3:uid="{36F7CE97-7B12-4898-B415-73A2B8143EFA}" name="שעור מנכסי אפיק ההשקעה" dataDxfId="67">
      <calculatedColumnFormula>H6/$H$8</calculatedColumnFormula>
    </tableColumn>
    <tableColumn id="10" xr3:uid="{3D40E266-FF99-42AE-9B41-790E67002BC6}" name="שעור מסך נכסי השקעה" dataDxfId="66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5693CE6-F44A-40FE-989E-53CC8A7089DA}" name="RowTitleRegion1.a1.b4.1" displayName="_RowTitleRegion1.a1.b4.1_23" ref="A1:B4" totalsRowShown="0" tableBorderDxfId="64">
  <autoFilter ref="A1:B4" xr:uid="{35693CE6-F44A-40FE-989E-53CC8A7089DA}">
    <filterColumn colId="0" hiddenButton="1"/>
    <filterColumn colId="1" hiddenButton="1"/>
  </autoFilter>
  <tableColumns count="2">
    <tableColumn id="1" xr3:uid="{AF225ED3-1247-4D0D-AB03-16338FBDC046}" name="תאריך הדיווח" dataDxfId="63" dataCellStyle="Normal_2007-16618"/>
    <tableColumn id="2" xr3:uid="{E3A7C7D4-115B-4D46-99CC-501A77C9AC27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5CAE114-8029-4445-93C7-04D672CAD2FB}" name="TitleRegion1.a5.c255.1" displayName="TitleRegion1.a5.c255.1" ref="A5:C255" totalsRowShown="0" headerRowBorderDxfId="62">
  <autoFilter ref="A5:C255" xr:uid="{75CAE114-8029-4445-93C7-04D672CAD2FB}">
    <filterColumn colId="0" hiddenButton="1"/>
    <filterColumn colId="1" hiddenButton="1"/>
    <filterColumn colId="2" hiddenButton="1"/>
  </autoFilter>
  <tableColumns count="3">
    <tableColumn id="1" xr3:uid="{77DAEC10-0FA6-48F2-AFD9-FCA3262E9129}" name="שם המנפיק/שם נייר ערך"/>
    <tableColumn id="2" xr3:uid="{E8E83561-FFDA-4598-82E3-3829E4FFBB8D}" name="סכום ההתחייבות" dataDxfId="61" dataCellStyle="Comma"/>
    <tableColumn id="3" xr3:uid="{ABC39446-1338-4CF5-8D48-3D6C7EE1BF2D}" name="תאריך סיום ההתחייבות" dataDxfId="60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558764F-1918-40FB-9471-9CC41B920B29}" name="RowTitleRegion1.a1.b4.1" displayName="_RowTitleRegion1.a1.b4.1_24" ref="A1:B4" totalsRowShown="0" tableBorderDxfId="59">
  <autoFilter ref="A1:B4" xr:uid="{1558764F-1918-40FB-9471-9CC41B920B29}">
    <filterColumn colId="0" hiddenButton="1"/>
    <filterColumn colId="1" hiddenButton="1"/>
  </autoFilter>
  <tableColumns count="2">
    <tableColumn id="1" xr3:uid="{C2E50D5F-CE03-4DDB-ACB8-5953DDD92125}" name="תאריך הדיווח" dataDxfId="58" dataCellStyle="Normal_2007-16618"/>
    <tableColumn id="2" xr3:uid="{39187970-0A81-48BF-A8F1-294EA8788A9D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F8E97DD-3459-45CB-A53D-F716A95299D9}" name="TitleRegion1.a5.o25.1" displayName="TitleRegion1.a5.o25.1" ref="A5:O25" totalsRowShown="0" headerRowDxfId="40" dataDxfId="41" headerRowBorderDxfId="56" tableBorderDxfId="57">
  <autoFilter ref="A5:O25" xr:uid="{0F8E97DD-3459-45CB-A53D-F716A95299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0BF4AD1-1B24-48B9-9026-135319346B91}" name="שם המנפיק/שם נייר ערך"/>
    <tableColumn id="2" xr3:uid="{F794F5E8-FD02-45F4-BB85-9C2B454FEF92}" name="מספר ני&quot;ע" dataDxfId="55"/>
    <tableColumn id="3" xr3:uid="{B44E6573-4D8B-4F1A-8105-0FDA747805C8}" name="ענף מסחר" dataDxfId="54"/>
    <tableColumn id="4" xr3:uid="{68ACB72E-37B3-4985-BBD6-DAD16C0EA198}" name="דירוג" dataDxfId="53"/>
    <tableColumn id="5" xr3:uid="{AE2C1ABD-27EE-4F97-A3E5-2E0FDD94D721}" name="שם מדרג" dataDxfId="52"/>
    <tableColumn id="6" xr3:uid="{10831425-A62E-457E-8203-C0D1E7DEF991}" name="תאריך רכישה" dataDxfId="51"/>
    <tableColumn id="7" xr3:uid="{D29DF3EB-90AB-49F8-8E67-270CB4F823DD}" name="מח&quot;מ" dataDxfId="50"/>
    <tableColumn id="8" xr3:uid="{A01BE08C-B629-492D-BB67-4872A9CB8DC1}" name="סוג מטבע" dataDxfId="49"/>
    <tableColumn id="9" xr3:uid="{3ECA1DAB-66CB-4176-BAF4-DE040E42C6E1}" name="שיעור ריבית" dataDxfId="48"/>
    <tableColumn id="10" xr3:uid="{7CFAA3D1-937D-43B4-94A5-B1C70C3FD224}" name="ריבית אפקטיבית" dataDxfId="47"/>
    <tableColumn id="11" xr3:uid="{380BA4D5-3C6A-4C28-AAEB-9D49C48BF4F7}" name="ערך נקוב ****" dataDxfId="46"/>
    <tableColumn id="12" xr3:uid="{D0BDFA4C-6F1C-4E9F-8BB1-24DF3A71C9AC}" name="עלות מתואמת" dataDxfId="45"/>
    <tableColumn id="13" xr3:uid="{6FFC2372-7720-49FB-B7DC-42A04EEAEE36}" name="שעור מערך נקוב מונפק" dataDxfId="44"/>
    <tableColumn id="14" xr3:uid="{995CE2F4-4CE9-4921-AE82-30EE90CB2D0D}" name="שעור מנכסי אפיק ההשקעה" dataDxfId="43"/>
    <tableColumn id="15" xr3:uid="{754779B5-4D4A-42A0-8DA5-3A6AF55CC9B8}" name="שעור מסך נכסי השקעה**" dataDxfId="42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B2DEF5C-0EF0-42E4-9BD2-47DA79404749}" name="RowTitleRegion1.a1.b4.1" displayName="_RowTitleRegion1.a1.b4.1_25" ref="A1:B4" totalsRowShown="0" tableBorderDxfId="39">
  <autoFilter ref="A1:B4" xr:uid="{9B2DEF5C-0EF0-42E4-9BD2-47DA79404749}">
    <filterColumn colId="0" hiddenButton="1"/>
    <filterColumn colId="1" hiddenButton="1"/>
  </autoFilter>
  <tableColumns count="2">
    <tableColumn id="1" xr3:uid="{9CA05D8C-77F2-4BD0-BDB6-FF0B89FCBB71}" name="תאריך הדיווח" dataDxfId="38" dataCellStyle="Normal_2007-16618"/>
    <tableColumn id="2" xr3:uid="{917F64D1-5E03-4C8A-A399-F71175CE78F0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D9BC998-A166-4B86-8B36-A1280E1D5EE4}" name="TitleRegion1.a5.o25.1" displayName="TitleRegion1.a5.o25.1_" ref="A5:O25" totalsRowShown="0" headerRowDxfId="20" dataDxfId="21" headerRowBorderDxfId="36" tableBorderDxfId="37">
  <autoFilter ref="A5:O25" xr:uid="{ED9BC998-A166-4B86-8B36-A1280E1D5E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1131DB8-8154-47D7-B0BF-8FB4853CCD53}" name="שם המנפיק/שם נייר ערך"/>
    <tableColumn id="2" xr3:uid="{FAA9BC67-8A47-4B26-A734-5EA9223C6EF0}" name="מספר ני&quot;ע" dataDxfId="35"/>
    <tableColumn id="3" xr3:uid="{05F6A86C-90D0-47F4-B932-EBCBA90E1800}" name="ענף מסחר" dataDxfId="34"/>
    <tableColumn id="4" xr3:uid="{6CAC8BC8-8CA0-459B-9D69-2386448851E7}" name="דירוג" dataDxfId="33"/>
    <tableColumn id="5" xr3:uid="{8ED13324-2907-4541-9819-B1C1057B7E18}" name="שם מדרג" dataDxfId="32"/>
    <tableColumn id="6" xr3:uid="{021A5179-68CF-4E46-A94B-7B7035F0F8A9}" name="תאריך רכישה" dataDxfId="31"/>
    <tableColumn id="7" xr3:uid="{0DB2534B-6C56-4241-BB85-B90894372BF6}" name="מח&quot;מ" dataDxfId="30"/>
    <tableColumn id="8" xr3:uid="{2AB10DE3-2032-4B07-B847-B1CFB364C876}" name="סוג מטבע" dataDxfId="29"/>
    <tableColumn id="9" xr3:uid="{EA97A2F1-FB24-42F2-8E22-690393ECECD9}" name="שיעור ריבית" dataDxfId="28"/>
    <tableColumn id="10" xr3:uid="{9EE27E47-0006-4707-B157-BD0470C27B03}" name="ריבית אפקטיבית" dataDxfId="27"/>
    <tableColumn id="11" xr3:uid="{A5148560-68DA-4800-9D75-806AA8F6944A}" name="ערך נקוב****" dataDxfId="26"/>
    <tableColumn id="12" xr3:uid="{1EEBA488-7324-4F60-9762-B6A84D2A820C}" name="עלות מתואמת" dataDxfId="25"/>
    <tableColumn id="13" xr3:uid="{4986CF9A-D984-4AA4-BE2D-58FEDFF5912C}" name="שעור מערך נקוב מונפק" dataDxfId="24"/>
    <tableColumn id="14" xr3:uid="{420DBF5A-65F1-49EA-8A06-458337DE465B}" name="שעור מנכסי אפיק ההשקעה" dataDxfId="23"/>
    <tableColumn id="15" xr3:uid="{1378DEA2-8C1C-4CDB-9F10-C7882166FC22}" name="שעור מסך נכסי השקעה**" dataDxfId="2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750DD08-E4AA-414B-AA6D-8DBD938B4714}" name="RowTitleRegion1.a1.b4.1" displayName="_RowTitleRegion1.a1.b4.1_26" ref="A1:B4" totalsRowShown="0" tableBorderDxfId="19">
  <autoFilter ref="A1:B4" xr:uid="{7750DD08-E4AA-414B-AA6D-8DBD938B4714}">
    <filterColumn colId="0" hiddenButton="1"/>
    <filterColumn colId="1" hiddenButton="1"/>
  </autoFilter>
  <tableColumns count="2">
    <tableColumn id="1" xr3:uid="{6F30EF34-3F36-4960-A1AF-D7327556CC50}" name="תאריך הדיווח" dataDxfId="18" dataCellStyle="Normal_2007-16618"/>
    <tableColumn id="2" xr3:uid="{B0227E25-5BD0-49A8-A96B-EAA72D3F32BC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5ACABA2-BA24-4C45-99A3-CBA63FEF369E}" name="TitleRegion1.a5.o26.1" displayName="TitleRegion1.a5.o26.1" ref="A5:O26" totalsRowShown="0" headerRowDxfId="0" dataDxfId="1" headerRowBorderDxfId="16" tableBorderDxfId="17">
  <autoFilter ref="A5:O26" xr:uid="{45ACABA2-BA24-4C45-99A3-CBA63FEF36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D75568C-7469-4D99-98F1-4B3DFC99B86D}" name="שם המנפיק/שם נייר ערך"/>
    <tableColumn id="2" xr3:uid="{01DFE28D-148A-40CF-97C5-F92FEA9DB8F7}" name="מספר ני&quot;ע" dataDxfId="15"/>
    <tableColumn id="3" xr3:uid="{96B071C9-FB40-4803-B9FB-2CF968086331}" name="ענף מסחר" dataDxfId="14"/>
    <tableColumn id="4" xr3:uid="{090AECE8-1B76-4C42-958A-6492860776A7}" name="דירוג" dataDxfId="13"/>
    <tableColumn id="5" xr3:uid="{A8816F7A-E10A-4291-88BA-21D56F6AF2DF}" name="שם מדרג" dataDxfId="12"/>
    <tableColumn id="6" xr3:uid="{AEB3DDDD-9953-41FB-B68F-A5610EDAD3DB}" name="תאריך רכישה" dataDxfId="11"/>
    <tableColumn id="7" xr3:uid="{E36D2230-7B93-41DB-84CE-137B0DB6247A}" name="מח&quot;מ" dataDxfId="10"/>
    <tableColumn id="8" xr3:uid="{0D437D94-C10B-417C-9D8C-779295596CE5}" name="סוג מטבע" dataDxfId="9"/>
    <tableColumn id="9" xr3:uid="{33D5A07A-F535-486C-B1FE-7BB2EED1C3AF}" name="שיעור ריבית" dataDxfId="8"/>
    <tableColumn id="10" xr3:uid="{D86FC7AD-4E6C-4581-8842-0D8AFA489322}" name="ריבית אפקטיבית" dataDxfId="7"/>
    <tableColumn id="11" xr3:uid="{96294CC8-8ABD-4FE4-8364-FC58EC36981F}" name="ערך נקוב****" dataDxfId="6"/>
    <tableColumn id="12" xr3:uid="{070EA356-9F24-4B7F-82D1-27C3D75D937E}" name="עלות מתואמת" dataDxfId="5"/>
    <tableColumn id="13" xr3:uid="{A8027BA8-D742-4799-B718-7DA8ACF63ADE}" name="שעור מערך נקוב מונפק" dataDxfId="4"/>
    <tableColumn id="14" xr3:uid="{789EFE0A-B766-4AFB-A286-F1286995DB74}" name="שעור מנכסי אפיק ההשקעה" dataDxfId="3"/>
    <tableColumn id="15" xr3:uid="{DAB31CD0-932E-4F79-A370-5FAD109D4B0D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11" customWidth="1"/>
    <col min="3" max="3" width="18" style="1" customWidth="1"/>
    <col min="4" max="4" width="20.140625" style="1" customWidth="1"/>
    <col min="5" max="10" width="11.7109375" style="1" customWidth="1"/>
    <col min="11" max="29" width="13.28515625" style="1" customWidth="1"/>
    <col min="30" max="30" width="8.140625" style="1" hidden="1"/>
    <col min="31" max="31" width="6.28515625" style="1" hidden="1"/>
    <col min="32" max="32" width="8" style="1" hidden="1"/>
    <col min="33" max="33" width="8.7109375" style="1" hidden="1"/>
    <col min="34" max="34" width="10" style="1" hidden="1"/>
    <col min="35" max="35" width="9.5703125" style="1" hidden="1"/>
    <col min="36" max="16384" width="9.140625" style="1" hidden="1"/>
  </cols>
  <sheetData>
    <row r="1" spans="1:29">
      <c r="B1" s="2" t="s">
        <v>0</v>
      </c>
      <c r="C1" s="65" t="s">
        <v>4889</v>
      </c>
    </row>
    <row r="2" spans="1:29">
      <c r="B2" s="2" t="s">
        <v>1</v>
      </c>
      <c r="C2" s="11" t="s">
        <v>3480</v>
      </c>
    </row>
    <row r="3" spans="1:29">
      <c r="B3" s="2" t="s">
        <v>2</v>
      </c>
      <c r="C3" s="22" t="s">
        <v>3481</v>
      </c>
    </row>
    <row r="4" spans="1:29">
      <c r="B4" s="2" t="s">
        <v>3</v>
      </c>
      <c r="C4" s="96" t="s">
        <v>4890</v>
      </c>
    </row>
    <row r="5" spans="1:29" ht="18.75">
      <c r="A5" s="96" t="s">
        <v>4890</v>
      </c>
      <c r="B5" s="97" t="s">
        <v>4</v>
      </c>
      <c r="C5" s="98" t="s">
        <v>4891</v>
      </c>
      <c r="D5" s="99" t="s">
        <v>4892</v>
      </c>
      <c r="E5" s="96" t="s">
        <v>4893</v>
      </c>
      <c r="F5" s="96" t="s">
        <v>4894</v>
      </c>
      <c r="G5" s="96" t="s">
        <v>4895</v>
      </c>
      <c r="H5" s="96" t="s">
        <v>4896</v>
      </c>
      <c r="I5" s="96" t="s">
        <v>4897</v>
      </c>
      <c r="J5" s="96" t="s">
        <v>4898</v>
      </c>
      <c r="K5" s="96" t="s">
        <v>4899</v>
      </c>
      <c r="L5" s="96" t="s">
        <v>4900</v>
      </c>
      <c r="M5" s="96" t="s">
        <v>4901</v>
      </c>
      <c r="N5" s="96" t="s">
        <v>4902</v>
      </c>
      <c r="O5" s="96" t="s">
        <v>4903</v>
      </c>
      <c r="P5" s="96" t="s">
        <v>4904</v>
      </c>
      <c r="Q5" s="96" t="s">
        <v>4905</v>
      </c>
      <c r="R5" s="96" t="s">
        <v>4906</v>
      </c>
      <c r="S5" s="96" t="s">
        <v>4907</v>
      </c>
      <c r="T5" s="96" t="s">
        <v>4908</v>
      </c>
      <c r="U5" s="96" t="s">
        <v>4909</v>
      </c>
      <c r="V5" s="96" t="s">
        <v>4910</v>
      </c>
      <c r="W5" s="96" t="s">
        <v>4911</v>
      </c>
      <c r="X5" s="96" t="s">
        <v>4912</v>
      </c>
      <c r="Y5" s="96" t="s">
        <v>4913</v>
      </c>
      <c r="Z5" s="96" t="s">
        <v>4914</v>
      </c>
      <c r="AA5" s="96" t="s">
        <v>4915</v>
      </c>
      <c r="AB5" s="96" t="s">
        <v>4916</v>
      </c>
      <c r="AC5" s="96" t="s">
        <v>4917</v>
      </c>
    </row>
    <row r="6" spans="1:29" s="3" customFormat="1">
      <c r="A6" s="100" t="s">
        <v>4890</v>
      </c>
      <c r="B6" s="101" t="s">
        <v>4890</v>
      </c>
      <c r="C6" s="44" t="s">
        <v>5</v>
      </c>
      <c r="D6" s="45" t="s">
        <v>161</v>
      </c>
      <c r="E6" s="96" t="s">
        <v>4890</v>
      </c>
      <c r="F6" s="96" t="s">
        <v>4890</v>
      </c>
      <c r="G6" s="96" t="s">
        <v>4890</v>
      </c>
      <c r="H6" s="96" t="s">
        <v>4890</v>
      </c>
      <c r="I6" s="96" t="s">
        <v>4890</v>
      </c>
      <c r="J6" s="96" t="s">
        <v>4890</v>
      </c>
      <c r="K6" s="96" t="s">
        <v>4890</v>
      </c>
      <c r="L6" s="96" t="s">
        <v>4890</v>
      </c>
      <c r="M6" s="96" t="s">
        <v>4890</v>
      </c>
      <c r="N6" s="96" t="s">
        <v>4890</v>
      </c>
      <c r="O6" s="96" t="s">
        <v>4890</v>
      </c>
      <c r="P6" s="96" t="s">
        <v>4890</v>
      </c>
      <c r="Q6" s="96" t="s">
        <v>4890</v>
      </c>
      <c r="R6" s="96" t="s">
        <v>4890</v>
      </c>
      <c r="S6" s="96" t="s">
        <v>4890</v>
      </c>
      <c r="T6" s="96" t="s">
        <v>4890</v>
      </c>
      <c r="U6" s="96" t="s">
        <v>4890</v>
      </c>
      <c r="V6" s="96" t="s">
        <v>4890</v>
      </c>
      <c r="W6" s="96" t="s">
        <v>4890</v>
      </c>
      <c r="X6" s="100" t="s">
        <v>4890</v>
      </c>
      <c r="Y6" s="100" t="s">
        <v>4890</v>
      </c>
      <c r="Z6" s="100" t="s">
        <v>4890</v>
      </c>
      <c r="AA6" s="100" t="s">
        <v>4890</v>
      </c>
      <c r="AB6" s="100" t="s">
        <v>4890</v>
      </c>
      <c r="AC6" s="5" t="s">
        <v>5</v>
      </c>
    </row>
    <row r="7" spans="1:29" s="3" customFormat="1">
      <c r="A7" s="100" t="s">
        <v>4890</v>
      </c>
      <c r="B7" s="101" t="s">
        <v>4890</v>
      </c>
      <c r="C7" s="46" t="s">
        <v>6</v>
      </c>
      <c r="D7" s="47" t="s">
        <v>7</v>
      </c>
      <c r="E7" s="100" t="s">
        <v>4890</v>
      </c>
      <c r="F7" s="100" t="s">
        <v>4890</v>
      </c>
      <c r="G7" s="100" t="s">
        <v>4890</v>
      </c>
      <c r="H7" s="100" t="s">
        <v>4890</v>
      </c>
      <c r="I7" s="100" t="s">
        <v>4890</v>
      </c>
      <c r="J7" s="100" t="s">
        <v>4890</v>
      </c>
      <c r="K7" s="100" t="s">
        <v>4890</v>
      </c>
      <c r="L7" s="100" t="s">
        <v>4890</v>
      </c>
      <c r="M7" s="100" t="s">
        <v>4890</v>
      </c>
      <c r="N7" s="100" t="s">
        <v>4890</v>
      </c>
      <c r="O7" s="100" t="s">
        <v>4890</v>
      </c>
      <c r="P7" s="100" t="s">
        <v>4890</v>
      </c>
      <c r="Q7" s="100" t="s">
        <v>4890</v>
      </c>
      <c r="R7" s="100" t="s">
        <v>4890</v>
      </c>
      <c r="S7" s="100" t="s">
        <v>4890</v>
      </c>
      <c r="T7" s="100" t="s">
        <v>4890</v>
      </c>
      <c r="U7" s="100" t="s">
        <v>4890</v>
      </c>
      <c r="V7" s="100" t="s">
        <v>4890</v>
      </c>
      <c r="W7" s="100" t="s">
        <v>4890</v>
      </c>
      <c r="X7" s="100" t="s">
        <v>4890</v>
      </c>
      <c r="Y7" s="100" t="s">
        <v>4890</v>
      </c>
      <c r="Z7" s="100" t="s">
        <v>4890</v>
      </c>
      <c r="AA7" s="100" t="s">
        <v>4890</v>
      </c>
      <c r="AB7" s="100" t="s">
        <v>4890</v>
      </c>
      <c r="AC7" s="5" t="s">
        <v>8</v>
      </c>
    </row>
    <row r="8" spans="1:29" s="6" customFormat="1" ht="20.25">
      <c r="A8" s="102" t="s">
        <v>4890</v>
      </c>
      <c r="B8" s="103" t="s">
        <v>4890</v>
      </c>
      <c r="C8" s="49" t="s">
        <v>9</v>
      </c>
      <c r="D8" s="48" t="s">
        <v>10</v>
      </c>
      <c r="E8" s="102" t="s">
        <v>4890</v>
      </c>
      <c r="F8" s="102" t="s">
        <v>4890</v>
      </c>
      <c r="G8" s="102" t="s">
        <v>4890</v>
      </c>
      <c r="H8" s="102" t="s">
        <v>4890</v>
      </c>
      <c r="I8" s="102" t="s">
        <v>4890</v>
      </c>
      <c r="J8" s="102" t="s">
        <v>4890</v>
      </c>
      <c r="K8" s="102" t="s">
        <v>4890</v>
      </c>
      <c r="L8" s="102" t="s">
        <v>4890</v>
      </c>
      <c r="M8" s="102" t="s">
        <v>4890</v>
      </c>
      <c r="N8" s="102" t="s">
        <v>4890</v>
      </c>
      <c r="O8" s="102" t="s">
        <v>4890</v>
      </c>
      <c r="P8" s="102" t="s">
        <v>4890</v>
      </c>
      <c r="Q8" s="102" t="s">
        <v>4890</v>
      </c>
      <c r="R8" s="102" t="s">
        <v>4890</v>
      </c>
      <c r="S8" s="102" t="s">
        <v>4890</v>
      </c>
      <c r="T8" s="102" t="s">
        <v>4890</v>
      </c>
      <c r="U8" s="102" t="s">
        <v>4890</v>
      </c>
      <c r="V8" s="102" t="s">
        <v>4890</v>
      </c>
      <c r="W8" s="102" t="s">
        <v>4890</v>
      </c>
      <c r="X8" s="102" t="s">
        <v>4890</v>
      </c>
      <c r="Y8" s="102" t="s">
        <v>4890</v>
      </c>
      <c r="Z8" s="102" t="s">
        <v>4890</v>
      </c>
      <c r="AA8" s="102" t="s">
        <v>4890</v>
      </c>
      <c r="AB8" s="102" t="s">
        <v>4890</v>
      </c>
      <c r="AC8" s="5" t="s">
        <v>11</v>
      </c>
    </row>
    <row r="9" spans="1:29" s="6" customFormat="1" ht="20.25">
      <c r="A9" s="102" t="s">
        <v>4890</v>
      </c>
      <c r="B9" s="50" t="s">
        <v>12</v>
      </c>
      <c r="C9" s="104" t="s">
        <v>4890</v>
      </c>
      <c r="D9" s="105" t="s">
        <v>4890</v>
      </c>
      <c r="E9" s="102" t="s">
        <v>4890</v>
      </c>
      <c r="F9" s="102" t="s">
        <v>4890</v>
      </c>
      <c r="G9" s="102" t="s">
        <v>4890</v>
      </c>
      <c r="H9" s="102" t="s">
        <v>4890</v>
      </c>
      <c r="I9" s="102" t="s">
        <v>4890</v>
      </c>
      <c r="J9" s="102" t="s">
        <v>4890</v>
      </c>
      <c r="K9" s="102" t="s">
        <v>4890</v>
      </c>
      <c r="L9" s="102" t="s">
        <v>4890</v>
      </c>
      <c r="M9" s="102" t="s">
        <v>4890</v>
      </c>
      <c r="N9" s="102" t="s">
        <v>4890</v>
      </c>
      <c r="O9" s="102" t="s">
        <v>4890</v>
      </c>
      <c r="P9" s="102" t="s">
        <v>4890</v>
      </c>
      <c r="Q9" s="102" t="s">
        <v>4890</v>
      </c>
      <c r="R9" s="102" t="s">
        <v>4890</v>
      </c>
      <c r="S9" s="102" t="s">
        <v>4890</v>
      </c>
      <c r="T9" s="102" t="s">
        <v>4890</v>
      </c>
      <c r="U9" s="102" t="s">
        <v>4890</v>
      </c>
      <c r="V9" s="102" t="s">
        <v>4890</v>
      </c>
      <c r="W9" s="102" t="s">
        <v>4890</v>
      </c>
      <c r="X9" s="102" t="s">
        <v>4890</v>
      </c>
      <c r="Y9" s="102" t="s">
        <v>4890</v>
      </c>
      <c r="Z9" s="102" t="s">
        <v>4890</v>
      </c>
      <c r="AA9" s="102" t="s">
        <v>4890</v>
      </c>
      <c r="AB9" s="102" t="s">
        <v>4890</v>
      </c>
      <c r="AC9" s="106" t="s">
        <v>4890</v>
      </c>
    </row>
    <row r="10" spans="1:29">
      <c r="A10" s="8" t="s">
        <v>13</v>
      </c>
      <c r="B10" s="51" t="s">
        <v>14</v>
      </c>
      <c r="C10" s="57">
        <f>מזומנים!I8</f>
        <v>3804594.7708457531</v>
      </c>
      <c r="D10" s="67">
        <f>C10/$C$41</f>
        <v>0.13169337540725154</v>
      </c>
      <c r="E10" s="96" t="s">
        <v>4890</v>
      </c>
      <c r="F10" s="96" t="s">
        <v>4890</v>
      </c>
      <c r="G10" s="96" t="s">
        <v>4890</v>
      </c>
      <c r="H10" s="96" t="s">
        <v>4890</v>
      </c>
      <c r="I10" s="96" t="s">
        <v>4890</v>
      </c>
      <c r="J10" s="96" t="s">
        <v>4890</v>
      </c>
      <c r="K10" s="96" t="s">
        <v>4890</v>
      </c>
      <c r="L10" s="96" t="s">
        <v>4890</v>
      </c>
      <c r="M10" s="96" t="s">
        <v>4890</v>
      </c>
      <c r="N10" s="96" t="s">
        <v>4890</v>
      </c>
      <c r="O10" s="96" t="s">
        <v>4890</v>
      </c>
      <c r="P10" s="96" t="s">
        <v>4890</v>
      </c>
      <c r="Q10" s="96" t="s">
        <v>4890</v>
      </c>
      <c r="R10" s="96" t="s">
        <v>4890</v>
      </c>
      <c r="S10" s="96" t="s">
        <v>4890</v>
      </c>
      <c r="T10" s="96" t="s">
        <v>4890</v>
      </c>
      <c r="U10" s="96" t="s">
        <v>4890</v>
      </c>
      <c r="V10" s="96" t="s">
        <v>4890</v>
      </c>
      <c r="W10" s="96" t="s">
        <v>4890</v>
      </c>
      <c r="X10" s="96" t="s">
        <v>4890</v>
      </c>
      <c r="Y10" s="96" t="s">
        <v>4890</v>
      </c>
      <c r="Z10" s="96" t="s">
        <v>4890</v>
      </c>
      <c r="AA10" s="96" t="s">
        <v>4890</v>
      </c>
      <c r="AB10" s="96" t="s">
        <v>4890</v>
      </c>
      <c r="AC10" s="96" t="s">
        <v>4890</v>
      </c>
    </row>
    <row r="11" spans="1:29">
      <c r="A11" s="96" t="s">
        <v>4890</v>
      </c>
      <c r="B11" s="51" t="s">
        <v>15</v>
      </c>
      <c r="C11" s="107" t="s">
        <v>4890</v>
      </c>
      <c r="D11" s="107" t="s">
        <v>4890</v>
      </c>
      <c r="E11" s="96" t="s">
        <v>4890</v>
      </c>
      <c r="F11" s="96" t="s">
        <v>4890</v>
      </c>
      <c r="G11" s="96" t="s">
        <v>4890</v>
      </c>
      <c r="H11" s="96" t="s">
        <v>4890</v>
      </c>
      <c r="I11" s="96" t="s">
        <v>4890</v>
      </c>
      <c r="J11" s="96" t="s">
        <v>4890</v>
      </c>
      <c r="K11" s="96" t="s">
        <v>4890</v>
      </c>
      <c r="L11" s="96" t="s">
        <v>4890</v>
      </c>
      <c r="M11" s="96" t="s">
        <v>4890</v>
      </c>
      <c r="N11" s="96" t="s">
        <v>4890</v>
      </c>
      <c r="O11" s="96" t="s">
        <v>4890</v>
      </c>
      <c r="P11" s="96" t="s">
        <v>4890</v>
      </c>
      <c r="Q11" s="96" t="s">
        <v>4890</v>
      </c>
      <c r="R11" s="96" t="s">
        <v>4890</v>
      </c>
      <c r="S11" s="96" t="s">
        <v>4890</v>
      </c>
      <c r="T11" s="96" t="s">
        <v>4890</v>
      </c>
      <c r="U11" s="96" t="s">
        <v>4890</v>
      </c>
      <c r="V11" s="96" t="s">
        <v>4890</v>
      </c>
      <c r="W11" s="96" t="s">
        <v>4890</v>
      </c>
      <c r="X11" s="96" t="s">
        <v>4890</v>
      </c>
      <c r="Y11" s="96" t="s">
        <v>4890</v>
      </c>
      <c r="Z11" s="96" t="s">
        <v>4890</v>
      </c>
      <c r="AA11" s="96" t="s">
        <v>4890</v>
      </c>
      <c r="AB11" s="96" t="s">
        <v>4890</v>
      </c>
      <c r="AC11" s="96" t="s">
        <v>4890</v>
      </c>
    </row>
    <row r="12" spans="1:29">
      <c r="A12" s="9" t="s">
        <v>13</v>
      </c>
      <c r="B12" s="52" t="s">
        <v>16</v>
      </c>
      <c r="C12" s="59">
        <v>3623058.1622445118</v>
      </c>
      <c r="D12" s="60">
        <f t="shared" ref="D12:D21" si="0">C12/$C$41</f>
        <v>0.12540961322319952</v>
      </c>
      <c r="E12" s="96" t="s">
        <v>4890</v>
      </c>
      <c r="F12" s="96" t="s">
        <v>4890</v>
      </c>
      <c r="G12" s="96" t="s">
        <v>4890</v>
      </c>
      <c r="H12" s="96" t="s">
        <v>4890</v>
      </c>
      <c r="I12" s="96" t="s">
        <v>4890</v>
      </c>
      <c r="J12" s="96" t="s">
        <v>4890</v>
      </c>
      <c r="K12" s="96" t="s">
        <v>4890</v>
      </c>
      <c r="L12" s="96" t="s">
        <v>4890</v>
      </c>
      <c r="M12" s="96" t="s">
        <v>4890</v>
      </c>
      <c r="N12" s="96" t="s">
        <v>4890</v>
      </c>
      <c r="O12" s="96" t="s">
        <v>4890</v>
      </c>
      <c r="P12" s="96" t="s">
        <v>4890</v>
      </c>
      <c r="Q12" s="96" t="s">
        <v>4890</v>
      </c>
      <c r="R12" s="96" t="s">
        <v>4890</v>
      </c>
      <c r="S12" s="96" t="s">
        <v>4890</v>
      </c>
      <c r="T12" s="96" t="s">
        <v>4890</v>
      </c>
      <c r="U12" s="96" t="s">
        <v>4890</v>
      </c>
      <c r="V12" s="96" t="s">
        <v>4890</v>
      </c>
      <c r="W12" s="96" t="s">
        <v>4890</v>
      </c>
      <c r="X12" s="96" t="s">
        <v>4890</v>
      </c>
      <c r="Y12" s="96" t="s">
        <v>4890</v>
      </c>
      <c r="Z12" s="96" t="s">
        <v>4890</v>
      </c>
      <c r="AA12" s="96" t="s">
        <v>4890</v>
      </c>
      <c r="AB12" s="96" t="s">
        <v>4890</v>
      </c>
      <c r="AC12" s="96" t="s">
        <v>4890</v>
      </c>
    </row>
    <row r="13" spans="1:29">
      <c r="A13" s="9" t="s">
        <v>13</v>
      </c>
      <c r="B13" s="52" t="s">
        <v>17</v>
      </c>
      <c r="C13" s="59">
        <v>0</v>
      </c>
      <c r="D13" s="60">
        <f t="shared" si="0"/>
        <v>0</v>
      </c>
      <c r="E13" s="96" t="s">
        <v>4890</v>
      </c>
      <c r="F13" s="96" t="s">
        <v>4890</v>
      </c>
      <c r="G13" s="96" t="s">
        <v>4890</v>
      </c>
      <c r="H13" s="96" t="s">
        <v>4890</v>
      </c>
      <c r="I13" s="96" t="s">
        <v>4890</v>
      </c>
      <c r="J13" s="96" t="s">
        <v>4890</v>
      </c>
      <c r="K13" s="96" t="s">
        <v>4890</v>
      </c>
      <c r="L13" s="96" t="s">
        <v>4890</v>
      </c>
      <c r="M13" s="96" t="s">
        <v>4890</v>
      </c>
      <c r="N13" s="96" t="s">
        <v>4890</v>
      </c>
      <c r="O13" s="96" t="s">
        <v>4890</v>
      </c>
      <c r="P13" s="96" t="s">
        <v>4890</v>
      </c>
      <c r="Q13" s="96" t="s">
        <v>4890</v>
      </c>
      <c r="R13" s="96" t="s">
        <v>4890</v>
      </c>
      <c r="S13" s="96" t="s">
        <v>4890</v>
      </c>
      <c r="T13" s="96" t="s">
        <v>4890</v>
      </c>
      <c r="U13" s="96" t="s">
        <v>4890</v>
      </c>
      <c r="V13" s="96" t="s">
        <v>4890</v>
      </c>
      <c r="W13" s="96" t="s">
        <v>4890</v>
      </c>
      <c r="X13" s="96" t="s">
        <v>4890</v>
      </c>
      <c r="Y13" s="96" t="s">
        <v>4890</v>
      </c>
      <c r="Z13" s="96" t="s">
        <v>4890</v>
      </c>
      <c r="AA13" s="96" t="s">
        <v>4890</v>
      </c>
      <c r="AB13" s="96" t="s">
        <v>4890</v>
      </c>
      <c r="AC13" s="96" t="s">
        <v>4890</v>
      </c>
    </row>
    <row r="14" spans="1:29">
      <c r="A14" s="9" t="s">
        <v>13</v>
      </c>
      <c r="B14" s="52" t="s">
        <v>18</v>
      </c>
      <c r="C14" s="59">
        <v>3668162.8124897117</v>
      </c>
      <c r="D14" s="60">
        <f t="shared" si="0"/>
        <v>0.12697087900710677</v>
      </c>
      <c r="E14" s="96" t="s">
        <v>4890</v>
      </c>
      <c r="F14" s="96" t="s">
        <v>4890</v>
      </c>
      <c r="G14" s="96" t="s">
        <v>4890</v>
      </c>
      <c r="H14" s="96" t="s">
        <v>4890</v>
      </c>
      <c r="I14" s="96" t="s">
        <v>4890</v>
      </c>
      <c r="J14" s="96" t="s">
        <v>4890</v>
      </c>
      <c r="K14" s="96" t="s">
        <v>4890</v>
      </c>
      <c r="L14" s="96" t="s">
        <v>4890</v>
      </c>
      <c r="M14" s="96" t="s">
        <v>4890</v>
      </c>
      <c r="N14" s="96" t="s">
        <v>4890</v>
      </c>
      <c r="O14" s="96" t="s">
        <v>4890</v>
      </c>
      <c r="P14" s="96" t="s">
        <v>4890</v>
      </c>
      <c r="Q14" s="96" t="s">
        <v>4890</v>
      </c>
      <c r="R14" s="96" t="s">
        <v>4890</v>
      </c>
      <c r="S14" s="96" t="s">
        <v>4890</v>
      </c>
      <c r="T14" s="96" t="s">
        <v>4890</v>
      </c>
      <c r="U14" s="96" t="s">
        <v>4890</v>
      </c>
      <c r="V14" s="96" t="s">
        <v>4890</v>
      </c>
      <c r="W14" s="96" t="s">
        <v>4890</v>
      </c>
      <c r="X14" s="96" t="s">
        <v>4890</v>
      </c>
      <c r="Y14" s="96" t="s">
        <v>4890</v>
      </c>
      <c r="Z14" s="96" t="s">
        <v>4890</v>
      </c>
      <c r="AA14" s="96" t="s">
        <v>4890</v>
      </c>
      <c r="AB14" s="96" t="s">
        <v>4890</v>
      </c>
      <c r="AC14" s="96" t="s">
        <v>4890</v>
      </c>
    </row>
    <row r="15" spans="1:29">
      <c r="A15" s="9" t="s">
        <v>13</v>
      </c>
      <c r="B15" s="52" t="s">
        <v>19</v>
      </c>
      <c r="C15" s="59">
        <v>4024197.6019047289</v>
      </c>
      <c r="D15" s="60">
        <f t="shared" si="0"/>
        <v>0.13929477314158004</v>
      </c>
      <c r="E15" s="96" t="s">
        <v>4890</v>
      </c>
      <c r="F15" s="96" t="s">
        <v>4890</v>
      </c>
      <c r="G15" s="96" t="s">
        <v>4890</v>
      </c>
      <c r="H15" s="96" t="s">
        <v>4890</v>
      </c>
      <c r="I15" s="96" t="s">
        <v>4890</v>
      </c>
      <c r="J15" s="96" t="s">
        <v>4890</v>
      </c>
      <c r="K15" s="96" t="s">
        <v>4890</v>
      </c>
      <c r="L15" s="96" t="s">
        <v>4890</v>
      </c>
      <c r="M15" s="96" t="s">
        <v>4890</v>
      </c>
      <c r="N15" s="96" t="s">
        <v>4890</v>
      </c>
      <c r="O15" s="96" t="s">
        <v>4890</v>
      </c>
      <c r="P15" s="96" t="s">
        <v>4890</v>
      </c>
      <c r="Q15" s="96" t="s">
        <v>4890</v>
      </c>
      <c r="R15" s="96" t="s">
        <v>4890</v>
      </c>
      <c r="S15" s="96" t="s">
        <v>4890</v>
      </c>
      <c r="T15" s="96" t="s">
        <v>4890</v>
      </c>
      <c r="U15" s="96" t="s">
        <v>4890</v>
      </c>
      <c r="V15" s="96" t="s">
        <v>4890</v>
      </c>
      <c r="W15" s="96" t="s">
        <v>4890</v>
      </c>
      <c r="X15" s="96" t="s">
        <v>4890</v>
      </c>
      <c r="Y15" s="96" t="s">
        <v>4890</v>
      </c>
      <c r="Z15" s="96" t="s">
        <v>4890</v>
      </c>
      <c r="AA15" s="96" t="s">
        <v>4890</v>
      </c>
      <c r="AB15" s="96" t="s">
        <v>4890</v>
      </c>
      <c r="AC15" s="96" t="s">
        <v>4890</v>
      </c>
    </row>
    <row r="16" spans="1:29">
      <c r="A16" s="9" t="s">
        <v>13</v>
      </c>
      <c r="B16" s="52" t="s">
        <v>165</v>
      </c>
      <c r="C16" s="59">
        <v>5505487.4320856063</v>
      </c>
      <c r="D16" s="60">
        <f t="shared" si="0"/>
        <v>0.19056858006257024</v>
      </c>
      <c r="E16" s="96" t="s">
        <v>4890</v>
      </c>
      <c r="F16" s="96" t="s">
        <v>4890</v>
      </c>
      <c r="G16" s="96" t="s">
        <v>4890</v>
      </c>
      <c r="H16" s="96" t="s">
        <v>4890</v>
      </c>
      <c r="I16" s="96" t="s">
        <v>4890</v>
      </c>
      <c r="J16" s="96" t="s">
        <v>4890</v>
      </c>
      <c r="K16" s="96" t="s">
        <v>4890</v>
      </c>
      <c r="L16" s="96" t="s">
        <v>4890</v>
      </c>
      <c r="M16" s="96" t="s">
        <v>4890</v>
      </c>
      <c r="N16" s="96" t="s">
        <v>4890</v>
      </c>
      <c r="O16" s="96" t="s">
        <v>4890</v>
      </c>
      <c r="P16" s="96" t="s">
        <v>4890</v>
      </c>
      <c r="Q16" s="96" t="s">
        <v>4890</v>
      </c>
      <c r="R16" s="96" t="s">
        <v>4890</v>
      </c>
      <c r="S16" s="96" t="s">
        <v>4890</v>
      </c>
      <c r="T16" s="96" t="s">
        <v>4890</v>
      </c>
      <c r="U16" s="96" t="s">
        <v>4890</v>
      </c>
      <c r="V16" s="96" t="s">
        <v>4890</v>
      </c>
      <c r="W16" s="96" t="s">
        <v>4890</v>
      </c>
      <c r="X16" s="96" t="s">
        <v>4890</v>
      </c>
      <c r="Y16" s="96" t="s">
        <v>4890</v>
      </c>
      <c r="Z16" s="96" t="s">
        <v>4890</v>
      </c>
      <c r="AA16" s="96" t="s">
        <v>4890</v>
      </c>
      <c r="AB16" s="96" t="s">
        <v>4890</v>
      </c>
      <c r="AC16" s="96" t="s">
        <v>4890</v>
      </c>
    </row>
    <row r="17" spans="1:29">
      <c r="A17" s="9" t="s">
        <v>13</v>
      </c>
      <c r="B17" s="52" t="s">
        <v>20</v>
      </c>
      <c r="C17" s="59">
        <v>328719.29646064196</v>
      </c>
      <c r="D17" s="60">
        <f t="shared" si="0"/>
        <v>1.1378387533970044E-2</v>
      </c>
      <c r="E17" s="96" t="s">
        <v>4890</v>
      </c>
      <c r="F17" s="96" t="s">
        <v>4890</v>
      </c>
      <c r="G17" s="96" t="s">
        <v>4890</v>
      </c>
      <c r="H17" s="96" t="s">
        <v>4890</v>
      </c>
      <c r="I17" s="96" t="s">
        <v>4890</v>
      </c>
      <c r="J17" s="96" t="s">
        <v>4890</v>
      </c>
      <c r="K17" s="96" t="s">
        <v>4890</v>
      </c>
      <c r="L17" s="96" t="s">
        <v>4890</v>
      </c>
      <c r="M17" s="96" t="s">
        <v>4890</v>
      </c>
      <c r="N17" s="96" t="s">
        <v>4890</v>
      </c>
      <c r="O17" s="96" t="s">
        <v>4890</v>
      </c>
      <c r="P17" s="96" t="s">
        <v>4890</v>
      </c>
      <c r="Q17" s="96" t="s">
        <v>4890</v>
      </c>
      <c r="R17" s="96" t="s">
        <v>4890</v>
      </c>
      <c r="S17" s="96" t="s">
        <v>4890</v>
      </c>
      <c r="T17" s="96" t="s">
        <v>4890</v>
      </c>
      <c r="U17" s="96" t="s">
        <v>4890</v>
      </c>
      <c r="V17" s="96" t="s">
        <v>4890</v>
      </c>
      <c r="W17" s="96" t="s">
        <v>4890</v>
      </c>
      <c r="X17" s="96" t="s">
        <v>4890</v>
      </c>
      <c r="Y17" s="96" t="s">
        <v>4890</v>
      </c>
      <c r="Z17" s="96" t="s">
        <v>4890</v>
      </c>
      <c r="AA17" s="96" t="s">
        <v>4890</v>
      </c>
      <c r="AB17" s="96" t="s">
        <v>4890</v>
      </c>
      <c r="AC17" s="96" t="s">
        <v>4890</v>
      </c>
    </row>
    <row r="18" spans="1:29">
      <c r="A18" s="9" t="s">
        <v>13</v>
      </c>
      <c r="B18" s="52" t="s">
        <v>21</v>
      </c>
      <c r="C18" s="59">
        <v>426.65424928104699</v>
      </c>
      <c r="D18" s="60">
        <f t="shared" si="0"/>
        <v>1.4768337130205757E-5</v>
      </c>
      <c r="E18" s="96" t="s">
        <v>4890</v>
      </c>
      <c r="F18" s="96" t="s">
        <v>4890</v>
      </c>
      <c r="G18" s="96" t="s">
        <v>4890</v>
      </c>
      <c r="H18" s="96" t="s">
        <v>4890</v>
      </c>
      <c r="I18" s="96" t="s">
        <v>4890</v>
      </c>
      <c r="J18" s="96" t="s">
        <v>4890</v>
      </c>
      <c r="K18" s="96" t="s">
        <v>4890</v>
      </c>
      <c r="L18" s="96" t="s">
        <v>4890</v>
      </c>
      <c r="M18" s="96" t="s">
        <v>4890</v>
      </c>
      <c r="N18" s="96" t="s">
        <v>4890</v>
      </c>
      <c r="O18" s="96" t="s">
        <v>4890</v>
      </c>
      <c r="P18" s="96" t="s">
        <v>4890</v>
      </c>
      <c r="Q18" s="96" t="s">
        <v>4890</v>
      </c>
      <c r="R18" s="96" t="s">
        <v>4890</v>
      </c>
      <c r="S18" s="96" t="s">
        <v>4890</v>
      </c>
      <c r="T18" s="96" t="s">
        <v>4890</v>
      </c>
      <c r="U18" s="96" t="s">
        <v>4890</v>
      </c>
      <c r="V18" s="96" t="s">
        <v>4890</v>
      </c>
      <c r="W18" s="96" t="s">
        <v>4890</v>
      </c>
      <c r="X18" s="96" t="s">
        <v>4890</v>
      </c>
      <c r="Y18" s="96" t="s">
        <v>4890</v>
      </c>
      <c r="Z18" s="96" t="s">
        <v>4890</v>
      </c>
      <c r="AA18" s="96" t="s">
        <v>4890</v>
      </c>
      <c r="AB18" s="96" t="s">
        <v>4890</v>
      </c>
      <c r="AC18" s="96" t="s">
        <v>4890</v>
      </c>
    </row>
    <row r="19" spans="1:29">
      <c r="A19" s="9" t="s">
        <v>13</v>
      </c>
      <c r="B19" s="52" t="s">
        <v>22</v>
      </c>
      <c r="C19" s="59">
        <v>11049.7583768</v>
      </c>
      <c r="D19" s="60">
        <f t="shared" si="0"/>
        <v>3.8247962417081846E-4</v>
      </c>
      <c r="E19" s="96" t="s">
        <v>4890</v>
      </c>
      <c r="F19" s="96" t="s">
        <v>4890</v>
      </c>
      <c r="G19" s="96" t="s">
        <v>4890</v>
      </c>
      <c r="H19" s="96" t="s">
        <v>4890</v>
      </c>
      <c r="I19" s="96" t="s">
        <v>4890</v>
      </c>
      <c r="J19" s="96" t="s">
        <v>4890</v>
      </c>
      <c r="K19" s="96" t="s">
        <v>4890</v>
      </c>
      <c r="L19" s="96" t="s">
        <v>4890</v>
      </c>
      <c r="M19" s="96" t="s">
        <v>4890</v>
      </c>
      <c r="N19" s="96" t="s">
        <v>4890</v>
      </c>
      <c r="O19" s="96" t="s">
        <v>4890</v>
      </c>
      <c r="P19" s="96" t="s">
        <v>4890</v>
      </c>
      <c r="Q19" s="96" t="s">
        <v>4890</v>
      </c>
      <c r="R19" s="96" t="s">
        <v>4890</v>
      </c>
      <c r="S19" s="96" t="s">
        <v>4890</v>
      </c>
      <c r="T19" s="96" t="s">
        <v>4890</v>
      </c>
      <c r="U19" s="96" t="s">
        <v>4890</v>
      </c>
      <c r="V19" s="96" t="s">
        <v>4890</v>
      </c>
      <c r="W19" s="96" t="s">
        <v>4890</v>
      </c>
      <c r="X19" s="96" t="s">
        <v>4890</v>
      </c>
      <c r="Y19" s="96" t="s">
        <v>4890</v>
      </c>
      <c r="Z19" s="96" t="s">
        <v>4890</v>
      </c>
      <c r="AA19" s="96" t="s">
        <v>4890</v>
      </c>
      <c r="AB19" s="96" t="s">
        <v>4890</v>
      </c>
      <c r="AC19" s="96" t="s">
        <v>4890</v>
      </c>
    </row>
    <row r="20" spans="1:29">
      <c r="A20" s="9" t="s">
        <v>13</v>
      </c>
      <c r="B20" s="52" t="s">
        <v>23</v>
      </c>
      <c r="C20" s="59">
        <v>111115.99723270185</v>
      </c>
      <c r="D20" s="60">
        <f t="shared" si="0"/>
        <v>3.8462021893765023E-3</v>
      </c>
      <c r="E20" s="96" t="s">
        <v>4890</v>
      </c>
      <c r="F20" s="96" t="s">
        <v>4890</v>
      </c>
      <c r="G20" s="96" t="s">
        <v>4890</v>
      </c>
      <c r="H20" s="96" t="s">
        <v>4890</v>
      </c>
      <c r="I20" s="96" t="s">
        <v>4890</v>
      </c>
      <c r="J20" s="96" t="s">
        <v>4890</v>
      </c>
      <c r="K20" s="96" t="s">
        <v>4890</v>
      </c>
      <c r="L20" s="96" t="s">
        <v>4890</v>
      </c>
      <c r="M20" s="96" t="s">
        <v>4890</v>
      </c>
      <c r="N20" s="96" t="s">
        <v>4890</v>
      </c>
      <c r="O20" s="96" t="s">
        <v>4890</v>
      </c>
      <c r="P20" s="96" t="s">
        <v>4890</v>
      </c>
      <c r="Q20" s="96" t="s">
        <v>4890</v>
      </c>
      <c r="R20" s="96" t="s">
        <v>4890</v>
      </c>
      <c r="S20" s="96" t="s">
        <v>4890</v>
      </c>
      <c r="T20" s="96" t="s">
        <v>4890</v>
      </c>
      <c r="U20" s="96" t="s">
        <v>4890</v>
      </c>
      <c r="V20" s="96" t="s">
        <v>4890</v>
      </c>
      <c r="W20" s="96" t="s">
        <v>4890</v>
      </c>
      <c r="X20" s="96" t="s">
        <v>4890</v>
      </c>
      <c r="Y20" s="96" t="s">
        <v>4890</v>
      </c>
      <c r="Z20" s="96" t="s">
        <v>4890</v>
      </c>
      <c r="AA20" s="96" t="s">
        <v>4890</v>
      </c>
      <c r="AB20" s="96" t="s">
        <v>4890</v>
      </c>
      <c r="AC20" s="96" t="s">
        <v>4890</v>
      </c>
    </row>
    <row r="21" spans="1:29">
      <c r="A21" s="9" t="s">
        <v>13</v>
      </c>
      <c r="B21" s="52" t="s">
        <v>24</v>
      </c>
      <c r="C21" s="59">
        <v>0</v>
      </c>
      <c r="D21" s="60">
        <f t="shared" si="0"/>
        <v>0</v>
      </c>
      <c r="E21" s="96" t="s">
        <v>4890</v>
      </c>
      <c r="F21" s="96" t="s">
        <v>4890</v>
      </c>
      <c r="G21" s="96" t="s">
        <v>4890</v>
      </c>
      <c r="H21" s="96" t="s">
        <v>4890</v>
      </c>
      <c r="I21" s="96" t="s">
        <v>4890</v>
      </c>
      <c r="J21" s="96" t="s">
        <v>4890</v>
      </c>
      <c r="K21" s="96" t="s">
        <v>4890</v>
      </c>
      <c r="L21" s="96" t="s">
        <v>4890</v>
      </c>
      <c r="M21" s="96" t="s">
        <v>4890</v>
      </c>
      <c r="N21" s="96" t="s">
        <v>4890</v>
      </c>
      <c r="O21" s="96" t="s">
        <v>4890</v>
      </c>
      <c r="P21" s="96" t="s">
        <v>4890</v>
      </c>
      <c r="Q21" s="96" t="s">
        <v>4890</v>
      </c>
      <c r="R21" s="96" t="s">
        <v>4890</v>
      </c>
      <c r="S21" s="96" t="s">
        <v>4890</v>
      </c>
      <c r="T21" s="96" t="s">
        <v>4890</v>
      </c>
      <c r="U21" s="96" t="s">
        <v>4890</v>
      </c>
      <c r="V21" s="96" t="s">
        <v>4890</v>
      </c>
      <c r="W21" s="96" t="s">
        <v>4890</v>
      </c>
      <c r="X21" s="96" t="s">
        <v>4890</v>
      </c>
      <c r="Y21" s="96" t="s">
        <v>4890</v>
      </c>
      <c r="Z21" s="96" t="s">
        <v>4890</v>
      </c>
      <c r="AA21" s="96" t="s">
        <v>4890</v>
      </c>
      <c r="AB21" s="96" t="s">
        <v>4890</v>
      </c>
      <c r="AC21" s="96" t="s">
        <v>4890</v>
      </c>
    </row>
    <row r="22" spans="1:29">
      <c r="A22" s="96" t="s">
        <v>4890</v>
      </c>
      <c r="B22" s="51" t="s">
        <v>25</v>
      </c>
      <c r="C22" s="107" t="s">
        <v>4890</v>
      </c>
      <c r="D22" s="107" t="s">
        <v>4890</v>
      </c>
      <c r="E22" s="96" t="s">
        <v>4890</v>
      </c>
      <c r="F22" s="96" t="s">
        <v>4890</v>
      </c>
      <c r="G22" s="96" t="s">
        <v>4890</v>
      </c>
      <c r="H22" s="96" t="s">
        <v>4890</v>
      </c>
      <c r="I22" s="96" t="s">
        <v>4890</v>
      </c>
      <c r="J22" s="96" t="s">
        <v>4890</v>
      </c>
      <c r="K22" s="96" t="s">
        <v>4890</v>
      </c>
      <c r="L22" s="96" t="s">
        <v>4890</v>
      </c>
      <c r="M22" s="96" t="s">
        <v>4890</v>
      </c>
      <c r="N22" s="96" t="s">
        <v>4890</v>
      </c>
      <c r="O22" s="96" t="s">
        <v>4890</v>
      </c>
      <c r="P22" s="96" t="s">
        <v>4890</v>
      </c>
      <c r="Q22" s="96" t="s">
        <v>4890</v>
      </c>
      <c r="R22" s="96" t="s">
        <v>4890</v>
      </c>
      <c r="S22" s="96" t="s">
        <v>4890</v>
      </c>
      <c r="T22" s="96" t="s">
        <v>4890</v>
      </c>
      <c r="U22" s="96" t="s">
        <v>4890</v>
      </c>
      <c r="V22" s="96" t="s">
        <v>4890</v>
      </c>
      <c r="W22" s="96" t="s">
        <v>4890</v>
      </c>
      <c r="X22" s="96" t="s">
        <v>4890</v>
      </c>
      <c r="Y22" s="96" t="s">
        <v>4890</v>
      </c>
      <c r="Z22" s="96" t="s">
        <v>4890</v>
      </c>
      <c r="AA22" s="96" t="s">
        <v>4890</v>
      </c>
      <c r="AB22" s="96" t="s">
        <v>4890</v>
      </c>
      <c r="AC22" s="96" t="s">
        <v>4890</v>
      </c>
    </row>
    <row r="23" spans="1:29">
      <c r="A23" s="9" t="s">
        <v>13</v>
      </c>
      <c r="B23" s="52" t="s">
        <v>26</v>
      </c>
      <c r="C23" s="59">
        <v>0</v>
      </c>
      <c r="D23" s="60">
        <f t="shared" ref="D23:D36" si="1">C23/$C$41</f>
        <v>0</v>
      </c>
      <c r="E23" s="96" t="s">
        <v>4890</v>
      </c>
      <c r="F23" s="96" t="s">
        <v>4890</v>
      </c>
      <c r="G23" s="96" t="s">
        <v>4890</v>
      </c>
      <c r="H23" s="96" t="s">
        <v>4890</v>
      </c>
      <c r="I23" s="96" t="s">
        <v>4890</v>
      </c>
      <c r="J23" s="96" t="s">
        <v>4890</v>
      </c>
      <c r="K23" s="96" t="s">
        <v>4890</v>
      </c>
      <c r="L23" s="96" t="s">
        <v>4890</v>
      </c>
      <c r="M23" s="96" t="s">
        <v>4890</v>
      </c>
      <c r="N23" s="96" t="s">
        <v>4890</v>
      </c>
      <c r="O23" s="96" t="s">
        <v>4890</v>
      </c>
      <c r="P23" s="96" t="s">
        <v>4890</v>
      </c>
      <c r="Q23" s="96" t="s">
        <v>4890</v>
      </c>
      <c r="R23" s="96" t="s">
        <v>4890</v>
      </c>
      <c r="S23" s="96" t="s">
        <v>4890</v>
      </c>
      <c r="T23" s="96" t="s">
        <v>4890</v>
      </c>
      <c r="U23" s="96" t="s">
        <v>4890</v>
      </c>
      <c r="V23" s="96" t="s">
        <v>4890</v>
      </c>
      <c r="W23" s="96" t="s">
        <v>4890</v>
      </c>
      <c r="X23" s="96" t="s">
        <v>4890</v>
      </c>
      <c r="Y23" s="96" t="s">
        <v>4890</v>
      </c>
      <c r="Z23" s="96" t="s">
        <v>4890</v>
      </c>
      <c r="AA23" s="96" t="s">
        <v>4890</v>
      </c>
      <c r="AB23" s="96" t="s">
        <v>4890</v>
      </c>
      <c r="AC23" s="96" t="s">
        <v>4890</v>
      </c>
    </row>
    <row r="24" spans="1:29">
      <c r="A24" s="9" t="s">
        <v>13</v>
      </c>
      <c r="B24" s="52" t="s">
        <v>27</v>
      </c>
      <c r="C24" s="59">
        <v>21743.810043696001</v>
      </c>
      <c r="D24" s="60">
        <f t="shared" si="1"/>
        <v>7.52646710448974E-4</v>
      </c>
      <c r="E24" s="96" t="s">
        <v>4890</v>
      </c>
      <c r="F24" s="96" t="s">
        <v>4890</v>
      </c>
      <c r="G24" s="96" t="s">
        <v>4890</v>
      </c>
      <c r="H24" s="96" t="s">
        <v>4890</v>
      </c>
      <c r="I24" s="96" t="s">
        <v>4890</v>
      </c>
      <c r="J24" s="96" t="s">
        <v>4890</v>
      </c>
      <c r="K24" s="96" t="s">
        <v>4890</v>
      </c>
      <c r="L24" s="96" t="s">
        <v>4890</v>
      </c>
      <c r="M24" s="96" t="s">
        <v>4890</v>
      </c>
      <c r="N24" s="96" t="s">
        <v>4890</v>
      </c>
      <c r="O24" s="96" t="s">
        <v>4890</v>
      </c>
      <c r="P24" s="96" t="s">
        <v>4890</v>
      </c>
      <c r="Q24" s="96" t="s">
        <v>4890</v>
      </c>
      <c r="R24" s="96" t="s">
        <v>4890</v>
      </c>
      <c r="S24" s="96" t="s">
        <v>4890</v>
      </c>
      <c r="T24" s="96" t="s">
        <v>4890</v>
      </c>
      <c r="U24" s="96" t="s">
        <v>4890</v>
      </c>
      <c r="V24" s="96" t="s">
        <v>4890</v>
      </c>
      <c r="W24" s="96" t="s">
        <v>4890</v>
      </c>
      <c r="X24" s="96" t="s">
        <v>4890</v>
      </c>
      <c r="Y24" s="96" t="s">
        <v>4890</v>
      </c>
      <c r="Z24" s="96" t="s">
        <v>4890</v>
      </c>
      <c r="AA24" s="96" t="s">
        <v>4890</v>
      </c>
      <c r="AB24" s="96" t="s">
        <v>4890</v>
      </c>
      <c r="AC24" s="96" t="s">
        <v>4890</v>
      </c>
    </row>
    <row r="25" spans="1:29">
      <c r="A25" s="9" t="s">
        <v>13</v>
      </c>
      <c r="B25" s="52" t="s">
        <v>18</v>
      </c>
      <c r="C25" s="59">
        <v>224713.38627928763</v>
      </c>
      <c r="D25" s="60">
        <f t="shared" si="1"/>
        <v>7.7782960133056262E-3</v>
      </c>
      <c r="E25" s="96" t="s">
        <v>4890</v>
      </c>
      <c r="F25" s="96" t="s">
        <v>4890</v>
      </c>
      <c r="G25" s="96" t="s">
        <v>4890</v>
      </c>
      <c r="H25" s="96" t="s">
        <v>4890</v>
      </c>
      <c r="I25" s="96" t="s">
        <v>4890</v>
      </c>
      <c r="J25" s="96" t="s">
        <v>4890</v>
      </c>
      <c r="K25" s="96" t="s">
        <v>4890</v>
      </c>
      <c r="L25" s="96" t="s">
        <v>4890</v>
      </c>
      <c r="M25" s="96" t="s">
        <v>4890</v>
      </c>
      <c r="N25" s="96" t="s">
        <v>4890</v>
      </c>
      <c r="O25" s="96" t="s">
        <v>4890</v>
      </c>
      <c r="P25" s="96" t="s">
        <v>4890</v>
      </c>
      <c r="Q25" s="96" t="s">
        <v>4890</v>
      </c>
      <c r="R25" s="96" t="s">
        <v>4890</v>
      </c>
      <c r="S25" s="96" t="s">
        <v>4890</v>
      </c>
      <c r="T25" s="96" t="s">
        <v>4890</v>
      </c>
      <c r="U25" s="96" t="s">
        <v>4890</v>
      </c>
      <c r="V25" s="96" t="s">
        <v>4890</v>
      </c>
      <c r="W25" s="96" t="s">
        <v>4890</v>
      </c>
      <c r="X25" s="96" t="s">
        <v>4890</v>
      </c>
      <c r="Y25" s="96" t="s">
        <v>4890</v>
      </c>
      <c r="Z25" s="96" t="s">
        <v>4890</v>
      </c>
      <c r="AA25" s="96" t="s">
        <v>4890</v>
      </c>
      <c r="AB25" s="96" t="s">
        <v>4890</v>
      </c>
      <c r="AC25" s="96" t="s">
        <v>4890</v>
      </c>
    </row>
    <row r="26" spans="1:29">
      <c r="A26" s="9" t="s">
        <v>13</v>
      </c>
      <c r="B26" s="52" t="s">
        <v>28</v>
      </c>
      <c r="C26" s="59">
        <v>522240.04243550409</v>
      </c>
      <c r="D26" s="60">
        <f t="shared" si="1"/>
        <v>1.8076972214801514E-2</v>
      </c>
      <c r="E26" s="96" t="s">
        <v>4890</v>
      </c>
      <c r="F26" s="96" t="s">
        <v>4890</v>
      </c>
      <c r="G26" s="96" t="s">
        <v>4890</v>
      </c>
      <c r="H26" s="96" t="s">
        <v>4890</v>
      </c>
      <c r="I26" s="96" t="s">
        <v>4890</v>
      </c>
      <c r="J26" s="96" t="s">
        <v>4890</v>
      </c>
      <c r="K26" s="96" t="s">
        <v>4890</v>
      </c>
      <c r="L26" s="96" t="s">
        <v>4890</v>
      </c>
      <c r="M26" s="96" t="s">
        <v>4890</v>
      </c>
      <c r="N26" s="96" t="s">
        <v>4890</v>
      </c>
      <c r="O26" s="96" t="s">
        <v>4890</v>
      </c>
      <c r="P26" s="96" t="s">
        <v>4890</v>
      </c>
      <c r="Q26" s="96" t="s">
        <v>4890</v>
      </c>
      <c r="R26" s="96" t="s">
        <v>4890</v>
      </c>
      <c r="S26" s="96" t="s">
        <v>4890</v>
      </c>
      <c r="T26" s="96" t="s">
        <v>4890</v>
      </c>
      <c r="U26" s="96" t="s">
        <v>4890</v>
      </c>
      <c r="V26" s="96" t="s">
        <v>4890</v>
      </c>
      <c r="W26" s="96" t="s">
        <v>4890</v>
      </c>
      <c r="X26" s="96" t="s">
        <v>4890</v>
      </c>
      <c r="Y26" s="96" t="s">
        <v>4890</v>
      </c>
      <c r="Z26" s="96" t="s">
        <v>4890</v>
      </c>
      <c r="AA26" s="96" t="s">
        <v>4890</v>
      </c>
      <c r="AB26" s="96" t="s">
        <v>4890</v>
      </c>
      <c r="AC26" s="96" t="s">
        <v>4890</v>
      </c>
    </row>
    <row r="27" spans="1:29">
      <c r="A27" s="9" t="s">
        <v>13</v>
      </c>
      <c r="B27" s="52" t="s">
        <v>29</v>
      </c>
      <c r="C27" s="59">
        <v>3740932.7178252689</v>
      </c>
      <c r="D27" s="60">
        <f t="shared" si="1"/>
        <v>0.12948975816215944</v>
      </c>
      <c r="E27" s="96" t="s">
        <v>4890</v>
      </c>
      <c r="F27" s="96" t="s">
        <v>4890</v>
      </c>
      <c r="G27" s="96" t="s">
        <v>4890</v>
      </c>
      <c r="H27" s="96" t="s">
        <v>4890</v>
      </c>
      <c r="I27" s="96" t="s">
        <v>4890</v>
      </c>
      <c r="J27" s="96" t="s">
        <v>4890</v>
      </c>
      <c r="K27" s="96" t="s">
        <v>4890</v>
      </c>
      <c r="L27" s="96" t="s">
        <v>4890</v>
      </c>
      <c r="M27" s="96" t="s">
        <v>4890</v>
      </c>
      <c r="N27" s="96" t="s">
        <v>4890</v>
      </c>
      <c r="O27" s="96" t="s">
        <v>4890</v>
      </c>
      <c r="P27" s="96" t="s">
        <v>4890</v>
      </c>
      <c r="Q27" s="96" t="s">
        <v>4890</v>
      </c>
      <c r="R27" s="96" t="s">
        <v>4890</v>
      </c>
      <c r="S27" s="96" t="s">
        <v>4890</v>
      </c>
      <c r="T27" s="96" t="s">
        <v>4890</v>
      </c>
      <c r="U27" s="96" t="s">
        <v>4890</v>
      </c>
      <c r="V27" s="96" t="s">
        <v>4890</v>
      </c>
      <c r="W27" s="96" t="s">
        <v>4890</v>
      </c>
      <c r="X27" s="96" t="s">
        <v>4890</v>
      </c>
      <c r="Y27" s="96" t="s">
        <v>4890</v>
      </c>
      <c r="Z27" s="96" t="s">
        <v>4890</v>
      </c>
      <c r="AA27" s="96" t="s">
        <v>4890</v>
      </c>
      <c r="AB27" s="96" t="s">
        <v>4890</v>
      </c>
      <c r="AC27" s="96" t="s">
        <v>4890</v>
      </c>
    </row>
    <row r="28" spans="1:29">
      <c r="A28" s="9" t="s">
        <v>13</v>
      </c>
      <c r="B28" s="52" t="s">
        <v>30</v>
      </c>
      <c r="C28" s="59">
        <v>986.89024603693588</v>
      </c>
      <c r="D28" s="60">
        <f t="shared" si="1"/>
        <v>3.4160512613070134E-5</v>
      </c>
      <c r="E28" s="96" t="s">
        <v>4890</v>
      </c>
      <c r="F28" s="96" t="s">
        <v>4890</v>
      </c>
      <c r="G28" s="96" t="s">
        <v>4890</v>
      </c>
      <c r="H28" s="96" t="s">
        <v>4890</v>
      </c>
      <c r="I28" s="96" t="s">
        <v>4890</v>
      </c>
      <c r="J28" s="96" t="s">
        <v>4890</v>
      </c>
      <c r="K28" s="96" t="s">
        <v>4890</v>
      </c>
      <c r="L28" s="96" t="s">
        <v>4890</v>
      </c>
      <c r="M28" s="96" t="s">
        <v>4890</v>
      </c>
      <c r="N28" s="96" t="s">
        <v>4890</v>
      </c>
      <c r="O28" s="96" t="s">
        <v>4890</v>
      </c>
      <c r="P28" s="96" t="s">
        <v>4890</v>
      </c>
      <c r="Q28" s="96" t="s">
        <v>4890</v>
      </c>
      <c r="R28" s="96" t="s">
        <v>4890</v>
      </c>
      <c r="S28" s="96" t="s">
        <v>4890</v>
      </c>
      <c r="T28" s="96" t="s">
        <v>4890</v>
      </c>
      <c r="U28" s="96" t="s">
        <v>4890</v>
      </c>
      <c r="V28" s="96" t="s">
        <v>4890</v>
      </c>
      <c r="W28" s="96" t="s">
        <v>4890</v>
      </c>
      <c r="X28" s="96" t="s">
        <v>4890</v>
      </c>
      <c r="Y28" s="96" t="s">
        <v>4890</v>
      </c>
      <c r="Z28" s="96" t="s">
        <v>4890</v>
      </c>
      <c r="AA28" s="96" t="s">
        <v>4890</v>
      </c>
      <c r="AB28" s="96" t="s">
        <v>4890</v>
      </c>
      <c r="AC28" s="96" t="s">
        <v>4890</v>
      </c>
    </row>
    <row r="29" spans="1:29">
      <c r="A29" s="9" t="s">
        <v>13</v>
      </c>
      <c r="B29" s="52" t="s">
        <v>31</v>
      </c>
      <c r="C29" s="59">
        <v>120.96986690191</v>
      </c>
      <c r="D29" s="60">
        <f t="shared" si="1"/>
        <v>4.1872869660011317E-6</v>
      </c>
      <c r="E29" s="96" t="s">
        <v>4890</v>
      </c>
      <c r="F29" s="96" t="s">
        <v>4890</v>
      </c>
      <c r="G29" s="96" t="s">
        <v>4890</v>
      </c>
      <c r="H29" s="96" t="s">
        <v>4890</v>
      </c>
      <c r="I29" s="96" t="s">
        <v>4890</v>
      </c>
      <c r="J29" s="96" t="s">
        <v>4890</v>
      </c>
      <c r="K29" s="96" t="s">
        <v>4890</v>
      </c>
      <c r="L29" s="96" t="s">
        <v>4890</v>
      </c>
      <c r="M29" s="96" t="s">
        <v>4890</v>
      </c>
      <c r="N29" s="96" t="s">
        <v>4890</v>
      </c>
      <c r="O29" s="96" t="s">
        <v>4890</v>
      </c>
      <c r="P29" s="96" t="s">
        <v>4890</v>
      </c>
      <c r="Q29" s="96" t="s">
        <v>4890</v>
      </c>
      <c r="R29" s="96" t="s">
        <v>4890</v>
      </c>
      <c r="S29" s="96" t="s">
        <v>4890</v>
      </c>
      <c r="T29" s="96" t="s">
        <v>4890</v>
      </c>
      <c r="U29" s="96" t="s">
        <v>4890</v>
      </c>
      <c r="V29" s="96" t="s">
        <v>4890</v>
      </c>
      <c r="W29" s="96" t="s">
        <v>4890</v>
      </c>
      <c r="X29" s="96" t="s">
        <v>4890</v>
      </c>
      <c r="Y29" s="96" t="s">
        <v>4890</v>
      </c>
      <c r="Z29" s="96" t="s">
        <v>4890</v>
      </c>
      <c r="AA29" s="96" t="s">
        <v>4890</v>
      </c>
      <c r="AB29" s="96" t="s">
        <v>4890</v>
      </c>
      <c r="AC29" s="96" t="s">
        <v>4890</v>
      </c>
    </row>
    <row r="30" spans="1:29">
      <c r="A30" s="9" t="s">
        <v>13</v>
      </c>
      <c r="B30" s="52" t="s">
        <v>32</v>
      </c>
      <c r="C30" s="59">
        <v>338028.51209408033</v>
      </c>
      <c r="D30" s="60">
        <f t="shared" si="1"/>
        <v>1.1700619493745599E-2</v>
      </c>
      <c r="E30" s="96" t="s">
        <v>4890</v>
      </c>
      <c r="F30" s="96" t="s">
        <v>4890</v>
      </c>
      <c r="G30" s="96" t="s">
        <v>4890</v>
      </c>
      <c r="H30" s="96" t="s">
        <v>4890</v>
      </c>
      <c r="I30" s="96" t="s">
        <v>4890</v>
      </c>
      <c r="J30" s="96" t="s">
        <v>4890</v>
      </c>
      <c r="K30" s="96" t="s">
        <v>4890</v>
      </c>
      <c r="L30" s="96" t="s">
        <v>4890</v>
      </c>
      <c r="M30" s="96" t="s">
        <v>4890</v>
      </c>
      <c r="N30" s="96" t="s">
        <v>4890</v>
      </c>
      <c r="O30" s="96" t="s">
        <v>4890</v>
      </c>
      <c r="P30" s="96" t="s">
        <v>4890</v>
      </c>
      <c r="Q30" s="96" t="s">
        <v>4890</v>
      </c>
      <c r="R30" s="96" t="s">
        <v>4890</v>
      </c>
      <c r="S30" s="96" t="s">
        <v>4890</v>
      </c>
      <c r="T30" s="96" t="s">
        <v>4890</v>
      </c>
      <c r="U30" s="96" t="s">
        <v>4890</v>
      </c>
      <c r="V30" s="96" t="s">
        <v>4890</v>
      </c>
      <c r="W30" s="96" t="s">
        <v>4890</v>
      </c>
      <c r="X30" s="96" t="s">
        <v>4890</v>
      </c>
      <c r="Y30" s="96" t="s">
        <v>4890</v>
      </c>
      <c r="Z30" s="96" t="s">
        <v>4890</v>
      </c>
      <c r="AA30" s="96" t="s">
        <v>4890</v>
      </c>
      <c r="AB30" s="96" t="s">
        <v>4890</v>
      </c>
      <c r="AC30" s="96" t="s">
        <v>4890</v>
      </c>
    </row>
    <row r="31" spans="1:29">
      <c r="A31" s="9" t="s">
        <v>13</v>
      </c>
      <c r="B31" s="52" t="s">
        <v>33</v>
      </c>
      <c r="C31" s="59">
        <v>0</v>
      </c>
      <c r="D31" s="60">
        <f t="shared" si="1"/>
        <v>0</v>
      </c>
      <c r="E31" s="96" t="s">
        <v>4890</v>
      </c>
      <c r="F31" s="96" t="s">
        <v>4890</v>
      </c>
      <c r="G31" s="96" t="s">
        <v>4890</v>
      </c>
      <c r="H31" s="96" t="s">
        <v>4890</v>
      </c>
      <c r="I31" s="96" t="s">
        <v>4890</v>
      </c>
      <c r="J31" s="96" t="s">
        <v>4890</v>
      </c>
      <c r="K31" s="96" t="s">
        <v>4890</v>
      </c>
      <c r="L31" s="96" t="s">
        <v>4890</v>
      </c>
      <c r="M31" s="96" t="s">
        <v>4890</v>
      </c>
      <c r="N31" s="96" t="s">
        <v>4890</v>
      </c>
      <c r="O31" s="96" t="s">
        <v>4890</v>
      </c>
      <c r="P31" s="96" t="s">
        <v>4890</v>
      </c>
      <c r="Q31" s="96" t="s">
        <v>4890</v>
      </c>
      <c r="R31" s="96" t="s">
        <v>4890</v>
      </c>
      <c r="S31" s="96" t="s">
        <v>4890</v>
      </c>
      <c r="T31" s="96" t="s">
        <v>4890</v>
      </c>
      <c r="U31" s="96" t="s">
        <v>4890</v>
      </c>
      <c r="V31" s="96" t="s">
        <v>4890</v>
      </c>
      <c r="W31" s="96" t="s">
        <v>4890</v>
      </c>
      <c r="X31" s="96" t="s">
        <v>4890</v>
      </c>
      <c r="Y31" s="96" t="s">
        <v>4890</v>
      </c>
      <c r="Z31" s="96" t="s">
        <v>4890</v>
      </c>
      <c r="AA31" s="96" t="s">
        <v>4890</v>
      </c>
      <c r="AB31" s="96" t="s">
        <v>4890</v>
      </c>
      <c r="AC31" s="96" t="s">
        <v>4890</v>
      </c>
    </row>
    <row r="32" spans="1:29">
      <c r="A32" s="9" t="s">
        <v>13</v>
      </c>
      <c r="B32" s="51" t="s">
        <v>34</v>
      </c>
      <c r="C32" s="59">
        <v>2854674.4042308591</v>
      </c>
      <c r="D32" s="60">
        <f t="shared" si="1"/>
        <v>9.8812549200417377E-2</v>
      </c>
      <c r="E32" s="96" t="s">
        <v>4890</v>
      </c>
      <c r="F32" s="96" t="s">
        <v>4890</v>
      </c>
      <c r="G32" s="96" t="s">
        <v>4890</v>
      </c>
      <c r="H32" s="96" t="s">
        <v>4890</v>
      </c>
      <c r="I32" s="96" t="s">
        <v>4890</v>
      </c>
      <c r="J32" s="96" t="s">
        <v>4890</v>
      </c>
      <c r="K32" s="96" t="s">
        <v>4890</v>
      </c>
      <c r="L32" s="96" t="s">
        <v>4890</v>
      </c>
      <c r="M32" s="96" t="s">
        <v>4890</v>
      </c>
      <c r="N32" s="96" t="s">
        <v>4890</v>
      </c>
      <c r="O32" s="96" t="s">
        <v>4890</v>
      </c>
      <c r="P32" s="96" t="s">
        <v>4890</v>
      </c>
      <c r="Q32" s="96" t="s">
        <v>4890</v>
      </c>
      <c r="R32" s="96" t="s">
        <v>4890</v>
      </c>
      <c r="S32" s="96" t="s">
        <v>4890</v>
      </c>
      <c r="T32" s="96" t="s">
        <v>4890</v>
      </c>
      <c r="U32" s="96" t="s">
        <v>4890</v>
      </c>
      <c r="V32" s="96" t="s">
        <v>4890</v>
      </c>
      <c r="W32" s="96" t="s">
        <v>4890</v>
      </c>
      <c r="X32" s="96" t="s">
        <v>4890</v>
      </c>
      <c r="Y32" s="96" t="s">
        <v>4890</v>
      </c>
      <c r="Z32" s="96" t="s">
        <v>4890</v>
      </c>
      <c r="AA32" s="96" t="s">
        <v>4890</v>
      </c>
      <c r="AB32" s="96" t="s">
        <v>4890</v>
      </c>
      <c r="AC32" s="96" t="s">
        <v>4890</v>
      </c>
    </row>
    <row r="33" spans="1:29">
      <c r="A33" s="9" t="s">
        <v>13</v>
      </c>
      <c r="B33" s="51" t="s">
        <v>35</v>
      </c>
      <c r="C33" s="59">
        <v>0</v>
      </c>
      <c r="D33" s="60">
        <f t="shared" si="1"/>
        <v>0</v>
      </c>
      <c r="E33" s="96" t="s">
        <v>4890</v>
      </c>
      <c r="F33" s="96" t="s">
        <v>4890</v>
      </c>
      <c r="G33" s="96" t="s">
        <v>4890</v>
      </c>
      <c r="H33" s="96" t="s">
        <v>4890</v>
      </c>
      <c r="I33" s="96" t="s">
        <v>4890</v>
      </c>
      <c r="J33" s="96" t="s">
        <v>4890</v>
      </c>
      <c r="K33" s="96" t="s">
        <v>4890</v>
      </c>
      <c r="L33" s="96" t="s">
        <v>4890</v>
      </c>
      <c r="M33" s="96" t="s">
        <v>4890</v>
      </c>
      <c r="N33" s="96" t="s">
        <v>4890</v>
      </c>
      <c r="O33" s="96" t="s">
        <v>4890</v>
      </c>
      <c r="P33" s="96" t="s">
        <v>4890</v>
      </c>
      <c r="Q33" s="96" t="s">
        <v>4890</v>
      </c>
      <c r="R33" s="96" t="s">
        <v>4890</v>
      </c>
      <c r="S33" s="96" t="s">
        <v>4890</v>
      </c>
      <c r="T33" s="96" t="s">
        <v>4890</v>
      </c>
      <c r="U33" s="96" t="s">
        <v>4890</v>
      </c>
      <c r="V33" s="96" t="s">
        <v>4890</v>
      </c>
      <c r="W33" s="96" t="s">
        <v>4890</v>
      </c>
      <c r="X33" s="96" t="s">
        <v>4890</v>
      </c>
      <c r="Y33" s="96" t="s">
        <v>4890</v>
      </c>
      <c r="Z33" s="96" t="s">
        <v>4890</v>
      </c>
      <c r="AA33" s="96" t="s">
        <v>4890</v>
      </c>
      <c r="AB33" s="96" t="s">
        <v>4890</v>
      </c>
      <c r="AC33" s="96" t="s">
        <v>4890</v>
      </c>
    </row>
    <row r="34" spans="1:29">
      <c r="A34" s="9" t="s">
        <v>13</v>
      </c>
      <c r="B34" s="51" t="s">
        <v>36</v>
      </c>
      <c r="C34" s="59">
        <f>'זכויות מקרקעין'!F8</f>
        <v>399075.94079000002</v>
      </c>
      <c r="D34" s="60">
        <f t="shared" si="1"/>
        <v>1.3813733354518739E-2</v>
      </c>
      <c r="E34" s="96" t="s">
        <v>4890</v>
      </c>
      <c r="F34" s="96" t="s">
        <v>4890</v>
      </c>
      <c r="G34" s="96" t="s">
        <v>4890</v>
      </c>
      <c r="H34" s="96" t="s">
        <v>4890</v>
      </c>
      <c r="I34" s="96" t="s">
        <v>4890</v>
      </c>
      <c r="J34" s="96" t="s">
        <v>4890</v>
      </c>
      <c r="K34" s="96" t="s">
        <v>4890</v>
      </c>
      <c r="L34" s="96" t="s">
        <v>4890</v>
      </c>
      <c r="M34" s="96" t="s">
        <v>4890</v>
      </c>
      <c r="N34" s="96" t="s">
        <v>4890</v>
      </c>
      <c r="O34" s="96" t="s">
        <v>4890</v>
      </c>
      <c r="P34" s="96" t="s">
        <v>4890</v>
      </c>
      <c r="Q34" s="96" t="s">
        <v>4890</v>
      </c>
      <c r="R34" s="96" t="s">
        <v>4890</v>
      </c>
      <c r="S34" s="96" t="s">
        <v>4890</v>
      </c>
      <c r="T34" s="96" t="s">
        <v>4890</v>
      </c>
      <c r="U34" s="96" t="s">
        <v>4890</v>
      </c>
      <c r="V34" s="96" t="s">
        <v>4890</v>
      </c>
      <c r="W34" s="96" t="s">
        <v>4890</v>
      </c>
      <c r="X34" s="96" t="s">
        <v>4890</v>
      </c>
      <c r="Y34" s="96" t="s">
        <v>4890</v>
      </c>
      <c r="Z34" s="96" t="s">
        <v>4890</v>
      </c>
      <c r="AA34" s="96" t="s">
        <v>4890</v>
      </c>
      <c r="AB34" s="96" t="s">
        <v>4890</v>
      </c>
      <c r="AC34" s="96" t="s">
        <v>4890</v>
      </c>
    </row>
    <row r="35" spans="1:29">
      <c r="A35" s="9" t="s">
        <v>13</v>
      </c>
      <c r="B35" s="51" t="s">
        <v>37</v>
      </c>
      <c r="C35" s="59">
        <v>0</v>
      </c>
      <c r="D35" s="60">
        <f t="shared" si="1"/>
        <v>0</v>
      </c>
      <c r="E35" s="96" t="s">
        <v>4890</v>
      </c>
      <c r="F35" s="96" t="s">
        <v>4890</v>
      </c>
      <c r="G35" s="96" t="s">
        <v>4890</v>
      </c>
      <c r="H35" s="96" t="s">
        <v>4890</v>
      </c>
      <c r="I35" s="96" t="s">
        <v>4890</v>
      </c>
      <c r="J35" s="96" t="s">
        <v>4890</v>
      </c>
      <c r="K35" s="96" t="s">
        <v>4890</v>
      </c>
      <c r="L35" s="96" t="s">
        <v>4890</v>
      </c>
      <c r="M35" s="96" t="s">
        <v>4890</v>
      </c>
      <c r="N35" s="96" t="s">
        <v>4890</v>
      </c>
      <c r="O35" s="96" t="s">
        <v>4890</v>
      </c>
      <c r="P35" s="96" t="s">
        <v>4890</v>
      </c>
      <c r="Q35" s="96" t="s">
        <v>4890</v>
      </c>
      <c r="R35" s="96" t="s">
        <v>4890</v>
      </c>
      <c r="S35" s="96" t="s">
        <v>4890</v>
      </c>
      <c r="T35" s="96" t="s">
        <v>4890</v>
      </c>
      <c r="U35" s="96" t="s">
        <v>4890</v>
      </c>
      <c r="V35" s="96" t="s">
        <v>4890</v>
      </c>
      <c r="W35" s="96" t="s">
        <v>4890</v>
      </c>
      <c r="X35" s="96" t="s">
        <v>4890</v>
      </c>
      <c r="Y35" s="96" t="s">
        <v>4890</v>
      </c>
      <c r="Z35" s="96" t="s">
        <v>4890</v>
      </c>
      <c r="AA35" s="96" t="s">
        <v>4890</v>
      </c>
      <c r="AB35" s="96" t="s">
        <v>4890</v>
      </c>
      <c r="AC35" s="96" t="s">
        <v>4890</v>
      </c>
    </row>
    <row r="36" spans="1:29">
      <c r="A36" s="9" t="s">
        <v>13</v>
      </c>
      <c r="B36" s="51" t="s">
        <v>38</v>
      </c>
      <c r="C36" s="59">
        <f>'השקעות אחרות '!H8</f>
        <v>-289533.00191941008</v>
      </c>
      <c r="D36" s="60">
        <f t="shared" si="1"/>
        <v>-1.0021981475332058E-2</v>
      </c>
      <c r="E36" s="96" t="s">
        <v>4890</v>
      </c>
      <c r="F36" s="96" t="s">
        <v>4890</v>
      </c>
      <c r="G36" s="96" t="s">
        <v>4890</v>
      </c>
      <c r="H36" s="96" t="s">
        <v>4890</v>
      </c>
      <c r="I36" s="96" t="s">
        <v>4890</v>
      </c>
      <c r="J36" s="96" t="s">
        <v>4890</v>
      </c>
      <c r="K36" s="96" t="s">
        <v>4890</v>
      </c>
      <c r="L36" s="96" t="s">
        <v>4890</v>
      </c>
      <c r="M36" s="96" t="s">
        <v>4890</v>
      </c>
      <c r="N36" s="96" t="s">
        <v>4890</v>
      </c>
      <c r="O36" s="96" t="s">
        <v>4890</v>
      </c>
      <c r="P36" s="96" t="s">
        <v>4890</v>
      </c>
      <c r="Q36" s="96" t="s">
        <v>4890</v>
      </c>
      <c r="R36" s="96" t="s">
        <v>4890</v>
      </c>
      <c r="S36" s="96" t="s">
        <v>4890</v>
      </c>
      <c r="T36" s="96" t="s">
        <v>4890</v>
      </c>
      <c r="U36" s="96" t="s">
        <v>4890</v>
      </c>
      <c r="V36" s="96" t="s">
        <v>4890</v>
      </c>
      <c r="W36" s="96" t="s">
        <v>4890</v>
      </c>
      <c r="X36" s="96" t="s">
        <v>4890</v>
      </c>
      <c r="Y36" s="96" t="s">
        <v>4890</v>
      </c>
      <c r="Z36" s="96" t="s">
        <v>4890</v>
      </c>
      <c r="AA36" s="96" t="s">
        <v>4890</v>
      </c>
      <c r="AB36" s="96" t="s">
        <v>4890</v>
      </c>
      <c r="AC36" s="96" t="s">
        <v>4890</v>
      </c>
    </row>
    <row r="37" spans="1:29">
      <c r="A37" s="108" t="s">
        <v>4890</v>
      </c>
      <c r="B37" s="53" t="s">
        <v>39</v>
      </c>
      <c r="C37" s="107" t="s">
        <v>4890</v>
      </c>
      <c r="D37" s="107" t="s">
        <v>4890</v>
      </c>
      <c r="E37" s="96" t="s">
        <v>4890</v>
      </c>
      <c r="F37" s="96" t="s">
        <v>4890</v>
      </c>
      <c r="G37" s="96" t="s">
        <v>4890</v>
      </c>
      <c r="H37" s="96" t="s">
        <v>4890</v>
      </c>
      <c r="I37" s="96" t="s">
        <v>4890</v>
      </c>
      <c r="J37" s="96" t="s">
        <v>4890</v>
      </c>
      <c r="K37" s="96" t="s">
        <v>4890</v>
      </c>
      <c r="L37" s="96" t="s">
        <v>4890</v>
      </c>
      <c r="M37" s="96" t="s">
        <v>4890</v>
      </c>
      <c r="N37" s="96" t="s">
        <v>4890</v>
      </c>
      <c r="O37" s="96" t="s">
        <v>4890</v>
      </c>
      <c r="P37" s="96" t="s">
        <v>4890</v>
      </c>
      <c r="Q37" s="96" t="s">
        <v>4890</v>
      </c>
      <c r="R37" s="96" t="s">
        <v>4890</v>
      </c>
      <c r="S37" s="96" t="s">
        <v>4890</v>
      </c>
      <c r="T37" s="96" t="s">
        <v>4890</v>
      </c>
      <c r="U37" s="96" t="s">
        <v>4890</v>
      </c>
      <c r="V37" s="96" t="s">
        <v>4890</v>
      </c>
      <c r="W37" s="96" t="s">
        <v>4890</v>
      </c>
      <c r="X37" s="96" t="s">
        <v>4890</v>
      </c>
      <c r="Y37" s="96" t="s">
        <v>4890</v>
      </c>
      <c r="Z37" s="96" t="s">
        <v>4890</v>
      </c>
      <c r="AA37" s="96" t="s">
        <v>4890</v>
      </c>
      <c r="AB37" s="96" t="s">
        <v>4890</v>
      </c>
      <c r="AC37" s="96" t="s">
        <v>4890</v>
      </c>
    </row>
    <row r="38" spans="1:29">
      <c r="A38" s="9" t="s">
        <v>13</v>
      </c>
      <c r="B38" s="54" t="s">
        <v>40</v>
      </c>
      <c r="C38" s="59">
        <v>0</v>
      </c>
      <c r="D38" s="60">
        <f t="shared" ref="D38:D41" si="2">C38/$C$41</f>
        <v>0</v>
      </c>
      <c r="E38" s="96" t="s">
        <v>4890</v>
      </c>
      <c r="F38" s="96" t="s">
        <v>4890</v>
      </c>
      <c r="G38" s="96" t="s">
        <v>4890</v>
      </c>
      <c r="H38" s="96" t="s">
        <v>4890</v>
      </c>
      <c r="I38" s="96" t="s">
        <v>4890</v>
      </c>
      <c r="J38" s="96" t="s">
        <v>4890</v>
      </c>
      <c r="K38" s="96" t="s">
        <v>4890</v>
      </c>
      <c r="L38" s="96" t="s">
        <v>4890</v>
      </c>
      <c r="M38" s="96" t="s">
        <v>4890</v>
      </c>
      <c r="N38" s="96" t="s">
        <v>4890</v>
      </c>
      <c r="O38" s="96" t="s">
        <v>4890</v>
      </c>
      <c r="P38" s="96" t="s">
        <v>4890</v>
      </c>
      <c r="Q38" s="96" t="s">
        <v>4890</v>
      </c>
      <c r="R38" s="96" t="s">
        <v>4890</v>
      </c>
      <c r="S38" s="96" t="s">
        <v>4890</v>
      </c>
      <c r="T38" s="96" t="s">
        <v>4890</v>
      </c>
      <c r="U38" s="96" t="s">
        <v>4890</v>
      </c>
      <c r="V38" s="96" t="s">
        <v>4890</v>
      </c>
      <c r="W38" s="96" t="s">
        <v>4890</v>
      </c>
      <c r="X38" s="96" t="s">
        <v>4890</v>
      </c>
      <c r="Y38" s="96" t="s">
        <v>4890</v>
      </c>
      <c r="Z38" s="96" t="s">
        <v>4890</v>
      </c>
      <c r="AA38" s="96" t="s">
        <v>4890</v>
      </c>
      <c r="AB38" s="96" t="s">
        <v>4890</v>
      </c>
      <c r="AC38" s="96" t="s">
        <v>4890</v>
      </c>
    </row>
    <row r="39" spans="1:29">
      <c r="A39" s="9" t="s">
        <v>13</v>
      </c>
      <c r="B39" s="54" t="s">
        <v>41</v>
      </c>
      <c r="C39" s="59">
        <v>0</v>
      </c>
      <c r="D39" s="60">
        <f t="shared" si="2"/>
        <v>0</v>
      </c>
      <c r="E39" s="96" t="s">
        <v>4890</v>
      </c>
      <c r="F39" s="96" t="s">
        <v>4890</v>
      </c>
      <c r="G39" s="96" t="s">
        <v>4890</v>
      </c>
      <c r="H39" s="96" t="s">
        <v>4890</v>
      </c>
      <c r="I39" s="96" t="s">
        <v>4890</v>
      </c>
      <c r="J39" s="96" t="s">
        <v>4890</v>
      </c>
      <c r="K39" s="96" t="s">
        <v>4890</v>
      </c>
      <c r="L39" s="96" t="s">
        <v>4890</v>
      </c>
      <c r="M39" s="96" t="s">
        <v>4890</v>
      </c>
      <c r="N39" s="96" t="s">
        <v>4890</v>
      </c>
      <c r="O39" s="96" t="s">
        <v>4890</v>
      </c>
      <c r="P39" s="96" t="s">
        <v>4890</v>
      </c>
      <c r="Q39" s="96" t="s">
        <v>4890</v>
      </c>
      <c r="R39" s="96" t="s">
        <v>4890</v>
      </c>
      <c r="S39" s="96" t="s">
        <v>4890</v>
      </c>
      <c r="T39" s="96" t="s">
        <v>4890</v>
      </c>
      <c r="U39" s="96" t="s">
        <v>4890</v>
      </c>
      <c r="V39" s="96" t="s">
        <v>4890</v>
      </c>
      <c r="W39" s="96" t="s">
        <v>4890</v>
      </c>
      <c r="X39" s="96" t="s">
        <v>4890</v>
      </c>
      <c r="Y39" s="96" t="s">
        <v>4890</v>
      </c>
      <c r="Z39" s="96" t="s">
        <v>4890</v>
      </c>
      <c r="AA39" s="96" t="s">
        <v>4890</v>
      </c>
      <c r="AB39" s="96" t="s">
        <v>4890</v>
      </c>
      <c r="AC39" s="96" t="s">
        <v>4890</v>
      </c>
    </row>
    <row r="40" spans="1:29">
      <c r="A40" s="9" t="s">
        <v>13</v>
      </c>
      <c r="B40" s="54" t="s">
        <v>42</v>
      </c>
      <c r="C40" s="59">
        <v>0</v>
      </c>
      <c r="D40" s="60">
        <f t="shared" si="2"/>
        <v>0</v>
      </c>
      <c r="E40" s="96" t="s">
        <v>4890</v>
      </c>
      <c r="F40" s="96" t="s">
        <v>4890</v>
      </c>
      <c r="G40" s="96" t="s">
        <v>4890</v>
      </c>
      <c r="H40" s="96" t="s">
        <v>4890</v>
      </c>
      <c r="I40" s="96" t="s">
        <v>4890</v>
      </c>
      <c r="J40" s="96" t="s">
        <v>4890</v>
      </c>
      <c r="K40" s="96" t="s">
        <v>4890</v>
      </c>
      <c r="L40" s="96" t="s">
        <v>4890</v>
      </c>
      <c r="M40" s="96" t="s">
        <v>4890</v>
      </c>
      <c r="N40" s="96" t="s">
        <v>4890</v>
      </c>
      <c r="O40" s="96" t="s">
        <v>4890</v>
      </c>
      <c r="P40" s="96" t="s">
        <v>4890</v>
      </c>
      <c r="Q40" s="96" t="s">
        <v>4890</v>
      </c>
      <c r="R40" s="96" t="s">
        <v>4890</v>
      </c>
      <c r="S40" s="96" t="s">
        <v>4890</v>
      </c>
      <c r="T40" s="96" t="s">
        <v>4890</v>
      </c>
      <c r="U40" s="96" t="s">
        <v>4890</v>
      </c>
      <c r="V40" s="96" t="s">
        <v>4890</v>
      </c>
      <c r="W40" s="96" t="s">
        <v>4890</v>
      </c>
      <c r="X40" s="96" t="s">
        <v>4890</v>
      </c>
      <c r="Y40" s="96" t="s">
        <v>4890</v>
      </c>
      <c r="Z40" s="96" t="s">
        <v>4890</v>
      </c>
      <c r="AA40" s="96" t="s">
        <v>4890</v>
      </c>
      <c r="AB40" s="96" t="s">
        <v>4890</v>
      </c>
      <c r="AC40" s="96" t="s">
        <v>4890</v>
      </c>
    </row>
    <row r="41" spans="1:29">
      <c r="A41" s="96" t="s">
        <v>4890</v>
      </c>
      <c r="B41" s="54" t="s">
        <v>43</v>
      </c>
      <c r="C41" s="59">
        <f>SUM(C10:C40)</f>
        <v>28889796.157781962</v>
      </c>
      <c r="D41" s="60">
        <f t="shared" si="2"/>
        <v>1</v>
      </c>
      <c r="E41" s="96" t="s">
        <v>4890</v>
      </c>
      <c r="F41" s="96" t="s">
        <v>4890</v>
      </c>
      <c r="G41" s="96" t="s">
        <v>4890</v>
      </c>
      <c r="H41" s="96" t="s">
        <v>4890</v>
      </c>
      <c r="I41" s="96" t="s">
        <v>4890</v>
      </c>
      <c r="J41" s="96" t="s">
        <v>4890</v>
      </c>
      <c r="K41" s="96" t="s">
        <v>4890</v>
      </c>
      <c r="L41" s="96" t="s">
        <v>4890</v>
      </c>
      <c r="M41" s="96" t="s">
        <v>4890</v>
      </c>
      <c r="N41" s="96" t="s">
        <v>4890</v>
      </c>
      <c r="O41" s="96" t="s">
        <v>4890</v>
      </c>
      <c r="P41" s="96" t="s">
        <v>4890</v>
      </c>
      <c r="Q41" s="96" t="s">
        <v>4890</v>
      </c>
      <c r="R41" s="96" t="s">
        <v>4890</v>
      </c>
      <c r="S41" s="96" t="s">
        <v>4890</v>
      </c>
      <c r="T41" s="96" t="s">
        <v>4890</v>
      </c>
      <c r="U41" s="96" t="s">
        <v>4890</v>
      </c>
      <c r="V41" s="96" t="s">
        <v>4890</v>
      </c>
      <c r="W41" s="96" t="s">
        <v>4890</v>
      </c>
      <c r="X41" s="96" t="s">
        <v>4890</v>
      </c>
      <c r="Y41" s="96" t="s">
        <v>4890</v>
      </c>
      <c r="Z41" s="96" t="s">
        <v>4890</v>
      </c>
      <c r="AA41" s="96" t="s">
        <v>4890</v>
      </c>
      <c r="AB41" s="96" t="s">
        <v>4890</v>
      </c>
      <c r="AC41" s="96" t="s">
        <v>4890</v>
      </c>
    </row>
    <row r="42" spans="1:29">
      <c r="A42" s="9" t="s">
        <v>13</v>
      </c>
      <c r="B42" s="55" t="s">
        <v>44</v>
      </c>
      <c r="C42" s="59">
        <f>'יתרת התחייבות להשקעה'!B8</f>
        <v>2456385.3820357099</v>
      </c>
      <c r="D42" s="60">
        <f>C42/$C$41</f>
        <v>8.5026054480278515E-2</v>
      </c>
      <c r="E42" s="96" t="s">
        <v>4890</v>
      </c>
      <c r="F42" s="96" t="s">
        <v>4890</v>
      </c>
      <c r="G42" s="96" t="s">
        <v>4890</v>
      </c>
      <c r="H42" s="96" t="s">
        <v>4890</v>
      </c>
      <c r="I42" s="96" t="s">
        <v>4890</v>
      </c>
      <c r="J42" s="96" t="s">
        <v>4890</v>
      </c>
      <c r="K42" s="96" t="s">
        <v>4890</v>
      </c>
      <c r="L42" s="96" t="s">
        <v>4890</v>
      </c>
      <c r="M42" s="96" t="s">
        <v>4890</v>
      </c>
      <c r="N42" s="96" t="s">
        <v>4890</v>
      </c>
      <c r="O42" s="96" t="s">
        <v>4890</v>
      </c>
      <c r="P42" s="96" t="s">
        <v>4890</v>
      </c>
      <c r="Q42" s="96" t="s">
        <v>4890</v>
      </c>
      <c r="R42" s="96" t="s">
        <v>4890</v>
      </c>
      <c r="S42" s="96" t="s">
        <v>4890</v>
      </c>
      <c r="T42" s="96" t="s">
        <v>4890</v>
      </c>
      <c r="U42" s="96" t="s">
        <v>4890</v>
      </c>
      <c r="V42" s="96" t="s">
        <v>4890</v>
      </c>
      <c r="W42" s="96" t="s">
        <v>4890</v>
      </c>
      <c r="X42" s="96" t="s">
        <v>4890</v>
      </c>
      <c r="Y42" s="96" t="s">
        <v>4890</v>
      </c>
      <c r="Z42" s="96" t="s">
        <v>4890</v>
      </c>
      <c r="AA42" s="96" t="s">
        <v>4890</v>
      </c>
      <c r="AB42" s="96" t="s">
        <v>4890</v>
      </c>
      <c r="AC42" s="96" t="s">
        <v>4890</v>
      </c>
    </row>
    <row r="43" spans="1:29">
      <c r="A43" s="96" t="s">
        <v>4890</v>
      </c>
      <c r="B43" s="10" t="s">
        <v>167</v>
      </c>
      <c r="C43" s="96" t="s">
        <v>4890</v>
      </c>
      <c r="D43" s="96" t="s">
        <v>4890</v>
      </c>
      <c r="E43" s="96" t="s">
        <v>4890</v>
      </c>
      <c r="F43" s="96" t="s">
        <v>4890</v>
      </c>
      <c r="G43" s="96" t="s">
        <v>4890</v>
      </c>
      <c r="H43" s="96" t="s">
        <v>4890</v>
      </c>
      <c r="I43" s="96" t="s">
        <v>4890</v>
      </c>
      <c r="J43" s="96" t="s">
        <v>4890</v>
      </c>
      <c r="K43" s="96" t="s">
        <v>4890</v>
      </c>
      <c r="L43" s="96" t="s">
        <v>4890</v>
      </c>
      <c r="M43" s="96" t="s">
        <v>4890</v>
      </c>
      <c r="N43" s="96" t="s">
        <v>4890</v>
      </c>
      <c r="O43" s="96" t="s">
        <v>4890</v>
      </c>
      <c r="P43" s="96" t="s">
        <v>4890</v>
      </c>
      <c r="Q43" s="96" t="s">
        <v>4890</v>
      </c>
      <c r="R43" s="96" t="s">
        <v>4890</v>
      </c>
      <c r="S43" s="96" t="s">
        <v>4890</v>
      </c>
      <c r="T43" s="96" t="s">
        <v>4890</v>
      </c>
      <c r="U43" s="96" t="s">
        <v>4890</v>
      </c>
      <c r="V43" s="96" t="s">
        <v>4890</v>
      </c>
      <c r="W43" s="96" t="s">
        <v>4890</v>
      </c>
      <c r="X43" s="96" t="s">
        <v>4890</v>
      </c>
      <c r="Y43" s="96" t="s">
        <v>4890</v>
      </c>
      <c r="Z43" s="96" t="s">
        <v>4890</v>
      </c>
      <c r="AA43" s="96" t="s">
        <v>4890</v>
      </c>
      <c r="AB43" s="96" t="s">
        <v>4890</v>
      </c>
      <c r="AC43" s="96" t="s">
        <v>4890</v>
      </c>
    </row>
    <row r="44" spans="1:29">
      <c r="A44" s="96" t="s">
        <v>4890</v>
      </c>
      <c r="B44" s="109" t="s">
        <v>4890</v>
      </c>
      <c r="C44" s="12" t="s">
        <v>45</v>
      </c>
      <c r="D44" s="13" t="s">
        <v>46</v>
      </c>
      <c r="E44" s="96" t="s">
        <v>4890</v>
      </c>
      <c r="F44" s="96" t="s">
        <v>4890</v>
      </c>
      <c r="G44" s="96" t="s">
        <v>4890</v>
      </c>
      <c r="H44" s="96" t="s">
        <v>4890</v>
      </c>
      <c r="I44" s="96" t="s">
        <v>4890</v>
      </c>
      <c r="J44" s="96" t="s">
        <v>4890</v>
      </c>
      <c r="K44" s="96" t="s">
        <v>4890</v>
      </c>
      <c r="L44" s="96" t="s">
        <v>4890</v>
      </c>
      <c r="M44" s="96" t="s">
        <v>4890</v>
      </c>
      <c r="N44" s="96" t="s">
        <v>4890</v>
      </c>
      <c r="O44" s="96" t="s">
        <v>4890</v>
      </c>
      <c r="P44" s="96" t="s">
        <v>4890</v>
      </c>
      <c r="Q44" s="96" t="s">
        <v>4890</v>
      </c>
      <c r="R44" s="96" t="s">
        <v>4890</v>
      </c>
      <c r="S44" s="96" t="s">
        <v>4890</v>
      </c>
      <c r="T44" s="96" t="s">
        <v>4890</v>
      </c>
      <c r="U44" s="96" t="s">
        <v>4890</v>
      </c>
      <c r="V44" s="96" t="s">
        <v>4890</v>
      </c>
      <c r="W44" s="96" t="s">
        <v>4890</v>
      </c>
      <c r="X44" s="96" t="s">
        <v>4890</v>
      </c>
      <c r="Y44" s="96" t="s">
        <v>4890</v>
      </c>
      <c r="Z44" s="96" t="s">
        <v>4890</v>
      </c>
      <c r="AA44" s="96" t="s">
        <v>4890</v>
      </c>
      <c r="AB44" s="96" t="s">
        <v>4890</v>
      </c>
      <c r="AC44" s="96" t="s">
        <v>4890</v>
      </c>
    </row>
    <row r="45" spans="1:29">
      <c r="A45" s="96" t="s">
        <v>4890</v>
      </c>
      <c r="B45" s="109" t="s">
        <v>4890</v>
      </c>
      <c r="C45" s="12" t="s">
        <v>9</v>
      </c>
      <c r="D45" s="12" t="s">
        <v>10</v>
      </c>
      <c r="E45" s="96" t="s">
        <v>4890</v>
      </c>
      <c r="F45" s="96" t="s">
        <v>4890</v>
      </c>
      <c r="G45" s="96" t="s">
        <v>4890</v>
      </c>
      <c r="H45" s="96" t="s">
        <v>4890</v>
      </c>
      <c r="I45" s="96" t="s">
        <v>4890</v>
      </c>
      <c r="J45" s="96" t="s">
        <v>4890</v>
      </c>
      <c r="K45" s="96" t="s">
        <v>4890</v>
      </c>
      <c r="L45" s="96" t="s">
        <v>4890</v>
      </c>
      <c r="M45" s="96" t="s">
        <v>4890</v>
      </c>
      <c r="N45" s="96" t="s">
        <v>4890</v>
      </c>
      <c r="O45" s="96" t="s">
        <v>4890</v>
      </c>
      <c r="P45" s="96" t="s">
        <v>4890</v>
      </c>
      <c r="Q45" s="96" t="s">
        <v>4890</v>
      </c>
      <c r="R45" s="96" t="s">
        <v>4890</v>
      </c>
      <c r="S45" s="96" t="s">
        <v>4890</v>
      </c>
      <c r="T45" s="96" t="s">
        <v>4890</v>
      </c>
      <c r="U45" s="96" t="s">
        <v>4890</v>
      </c>
      <c r="V45" s="96" t="s">
        <v>4890</v>
      </c>
      <c r="W45" s="96" t="s">
        <v>4890</v>
      </c>
      <c r="X45" s="96" t="s">
        <v>4890</v>
      </c>
      <c r="Y45" s="96" t="s">
        <v>4890</v>
      </c>
      <c r="Z45" s="96" t="s">
        <v>4890</v>
      </c>
      <c r="AA45" s="96" t="s">
        <v>4890</v>
      </c>
      <c r="AB45" s="96" t="s">
        <v>4890</v>
      </c>
      <c r="AC45" s="96" t="s">
        <v>4890</v>
      </c>
    </row>
    <row r="46" spans="1:29">
      <c r="A46" s="96" t="s">
        <v>4890</v>
      </c>
      <c r="B46" s="109" t="s">
        <v>4890</v>
      </c>
      <c r="C46" t="s">
        <v>104</v>
      </c>
      <c r="D46" s="66">
        <v>4.0115999999999996</v>
      </c>
      <c r="E46" s="96" t="s">
        <v>4890</v>
      </c>
      <c r="F46" s="96" t="s">
        <v>4890</v>
      </c>
      <c r="G46" s="96" t="s">
        <v>4890</v>
      </c>
      <c r="H46" s="96" t="s">
        <v>4890</v>
      </c>
      <c r="I46" s="96" t="s">
        <v>4890</v>
      </c>
      <c r="J46" s="96" t="s">
        <v>4890</v>
      </c>
      <c r="K46" s="96" t="s">
        <v>4890</v>
      </c>
      <c r="L46" s="96" t="s">
        <v>4890</v>
      </c>
      <c r="M46" s="96" t="s">
        <v>4890</v>
      </c>
      <c r="N46" s="96" t="s">
        <v>4890</v>
      </c>
      <c r="O46" s="96" t="s">
        <v>4890</v>
      </c>
      <c r="P46" s="96" t="s">
        <v>4890</v>
      </c>
      <c r="Q46" s="96" t="s">
        <v>4890</v>
      </c>
      <c r="R46" s="96" t="s">
        <v>4890</v>
      </c>
      <c r="S46" s="96" t="s">
        <v>4890</v>
      </c>
      <c r="T46" s="96" t="s">
        <v>4890</v>
      </c>
      <c r="U46" s="96" t="s">
        <v>4890</v>
      </c>
      <c r="V46" s="96" t="s">
        <v>4890</v>
      </c>
      <c r="W46" s="96" t="s">
        <v>4890</v>
      </c>
      <c r="X46" s="96" t="s">
        <v>4890</v>
      </c>
      <c r="Y46" s="96" t="s">
        <v>4890</v>
      </c>
      <c r="Z46" s="96" t="s">
        <v>4890</v>
      </c>
      <c r="AA46" s="96" t="s">
        <v>4890</v>
      </c>
      <c r="AB46" s="96" t="s">
        <v>4890</v>
      </c>
      <c r="AC46" s="96" t="s">
        <v>4890</v>
      </c>
    </row>
    <row r="47" spans="1:29">
      <c r="A47" s="96" t="s">
        <v>4890</v>
      </c>
      <c r="B47" s="109" t="s">
        <v>4890</v>
      </c>
      <c r="C47" t="s">
        <v>109</v>
      </c>
      <c r="D47" s="66">
        <v>2.4752999999999998</v>
      </c>
      <c r="E47" s="96" t="s">
        <v>4890</v>
      </c>
      <c r="F47" s="96" t="s">
        <v>4890</v>
      </c>
      <c r="G47" s="96" t="s">
        <v>4890</v>
      </c>
      <c r="H47" s="96" t="s">
        <v>4890</v>
      </c>
      <c r="I47" s="96" t="s">
        <v>4890</v>
      </c>
      <c r="J47" s="96" t="s">
        <v>4890</v>
      </c>
      <c r="K47" s="96" t="s">
        <v>4890</v>
      </c>
      <c r="L47" s="96" t="s">
        <v>4890</v>
      </c>
      <c r="M47" s="96" t="s">
        <v>4890</v>
      </c>
      <c r="N47" s="96" t="s">
        <v>4890</v>
      </c>
      <c r="O47" s="96" t="s">
        <v>4890</v>
      </c>
      <c r="P47" s="96" t="s">
        <v>4890</v>
      </c>
      <c r="Q47" s="96" t="s">
        <v>4890</v>
      </c>
      <c r="R47" s="96" t="s">
        <v>4890</v>
      </c>
      <c r="S47" s="96" t="s">
        <v>4890</v>
      </c>
      <c r="T47" s="96" t="s">
        <v>4890</v>
      </c>
      <c r="U47" s="96" t="s">
        <v>4890</v>
      </c>
      <c r="V47" s="96" t="s">
        <v>4890</v>
      </c>
      <c r="W47" s="96" t="s">
        <v>4890</v>
      </c>
      <c r="X47" s="96" t="s">
        <v>4890</v>
      </c>
      <c r="Y47" s="96" t="s">
        <v>4890</v>
      </c>
      <c r="Z47" s="96" t="s">
        <v>4890</v>
      </c>
      <c r="AA47" s="96" t="s">
        <v>4890</v>
      </c>
      <c r="AB47" s="96" t="s">
        <v>4890</v>
      </c>
      <c r="AC47" s="96" t="s">
        <v>4890</v>
      </c>
    </row>
    <row r="48" spans="1:29">
      <c r="A48" s="96" t="s">
        <v>4890</v>
      </c>
      <c r="B48" s="109" t="s">
        <v>4890</v>
      </c>
      <c r="C48" t="s">
        <v>102</v>
      </c>
      <c r="D48" s="66">
        <v>3.6269999999999998</v>
      </c>
      <c r="E48" s="96" t="s">
        <v>4890</v>
      </c>
      <c r="F48" s="96" t="s">
        <v>4890</v>
      </c>
      <c r="G48" s="96" t="s">
        <v>4890</v>
      </c>
      <c r="H48" s="96" t="s">
        <v>4890</v>
      </c>
      <c r="I48" s="96" t="s">
        <v>4890</v>
      </c>
      <c r="J48" s="96" t="s">
        <v>4890</v>
      </c>
      <c r="K48" s="96" t="s">
        <v>4890</v>
      </c>
      <c r="L48" s="96" t="s">
        <v>4890</v>
      </c>
      <c r="M48" s="96" t="s">
        <v>4890</v>
      </c>
      <c r="N48" s="96" t="s">
        <v>4890</v>
      </c>
      <c r="O48" s="96" t="s">
        <v>4890</v>
      </c>
      <c r="P48" s="96" t="s">
        <v>4890</v>
      </c>
      <c r="Q48" s="96" t="s">
        <v>4890</v>
      </c>
      <c r="R48" s="96" t="s">
        <v>4890</v>
      </c>
      <c r="S48" s="96" t="s">
        <v>4890</v>
      </c>
      <c r="T48" s="96" t="s">
        <v>4890</v>
      </c>
      <c r="U48" s="96" t="s">
        <v>4890</v>
      </c>
      <c r="V48" s="96" t="s">
        <v>4890</v>
      </c>
      <c r="W48" s="96" t="s">
        <v>4890</v>
      </c>
      <c r="X48" s="96" t="s">
        <v>4890</v>
      </c>
      <c r="Y48" s="96" t="s">
        <v>4890</v>
      </c>
      <c r="Z48" s="96" t="s">
        <v>4890</v>
      </c>
      <c r="AA48" s="96" t="s">
        <v>4890</v>
      </c>
      <c r="AB48" s="96" t="s">
        <v>4890</v>
      </c>
      <c r="AC48" s="96" t="s">
        <v>4890</v>
      </c>
    </row>
    <row r="49" spans="1:29">
      <c r="A49" s="96" t="s">
        <v>4890</v>
      </c>
      <c r="B49" s="109" t="s">
        <v>4890</v>
      </c>
      <c r="C49" t="s">
        <v>172</v>
      </c>
      <c r="D49" s="66">
        <v>0.46289999999999998</v>
      </c>
      <c r="E49" s="96" t="s">
        <v>4890</v>
      </c>
      <c r="F49" s="96" t="s">
        <v>4890</v>
      </c>
      <c r="G49" s="96" t="s">
        <v>4890</v>
      </c>
      <c r="H49" s="96" t="s">
        <v>4890</v>
      </c>
      <c r="I49" s="96" t="s">
        <v>4890</v>
      </c>
      <c r="J49" s="96" t="s">
        <v>4890</v>
      </c>
      <c r="K49" s="96" t="s">
        <v>4890</v>
      </c>
      <c r="L49" s="96" t="s">
        <v>4890</v>
      </c>
      <c r="M49" s="96" t="s">
        <v>4890</v>
      </c>
      <c r="N49" s="96" t="s">
        <v>4890</v>
      </c>
      <c r="O49" s="96" t="s">
        <v>4890</v>
      </c>
      <c r="P49" s="96" t="s">
        <v>4890</v>
      </c>
      <c r="Q49" s="96" t="s">
        <v>4890</v>
      </c>
      <c r="R49" s="96" t="s">
        <v>4890</v>
      </c>
      <c r="S49" s="96" t="s">
        <v>4890</v>
      </c>
      <c r="T49" s="96" t="s">
        <v>4890</v>
      </c>
      <c r="U49" s="96" t="s">
        <v>4890</v>
      </c>
      <c r="V49" s="96" t="s">
        <v>4890</v>
      </c>
      <c r="W49" s="96" t="s">
        <v>4890</v>
      </c>
      <c r="X49" s="96" t="s">
        <v>4890</v>
      </c>
      <c r="Y49" s="96" t="s">
        <v>4890</v>
      </c>
      <c r="Z49" s="96" t="s">
        <v>4890</v>
      </c>
      <c r="AA49" s="96" t="s">
        <v>4890</v>
      </c>
      <c r="AB49" s="96" t="s">
        <v>4890</v>
      </c>
      <c r="AC49" s="96" t="s">
        <v>4890</v>
      </c>
    </row>
    <row r="50" spans="1:29">
      <c r="A50" s="96" t="s">
        <v>4890</v>
      </c>
      <c r="B50" s="109" t="s">
        <v>4890</v>
      </c>
      <c r="C50" t="s">
        <v>107</v>
      </c>
      <c r="D50" s="66">
        <v>2.7391000000000001</v>
      </c>
      <c r="E50" s="96" t="s">
        <v>4890</v>
      </c>
      <c r="F50" s="96" t="s">
        <v>4890</v>
      </c>
      <c r="G50" s="96" t="s">
        <v>4890</v>
      </c>
      <c r="H50" s="96" t="s">
        <v>4890</v>
      </c>
      <c r="I50" s="96" t="s">
        <v>4890</v>
      </c>
      <c r="J50" s="96" t="s">
        <v>4890</v>
      </c>
      <c r="K50" s="96" t="s">
        <v>4890</v>
      </c>
      <c r="L50" s="96" t="s">
        <v>4890</v>
      </c>
      <c r="M50" s="96" t="s">
        <v>4890</v>
      </c>
      <c r="N50" s="96" t="s">
        <v>4890</v>
      </c>
      <c r="O50" s="96" t="s">
        <v>4890</v>
      </c>
      <c r="P50" s="96" t="s">
        <v>4890</v>
      </c>
      <c r="Q50" s="96" t="s">
        <v>4890</v>
      </c>
      <c r="R50" s="96" t="s">
        <v>4890</v>
      </c>
      <c r="S50" s="96" t="s">
        <v>4890</v>
      </c>
      <c r="T50" s="96" t="s">
        <v>4890</v>
      </c>
      <c r="U50" s="96" t="s">
        <v>4890</v>
      </c>
      <c r="V50" s="96" t="s">
        <v>4890</v>
      </c>
      <c r="W50" s="96" t="s">
        <v>4890</v>
      </c>
      <c r="X50" s="96" t="s">
        <v>4890</v>
      </c>
      <c r="Y50" s="96" t="s">
        <v>4890</v>
      </c>
      <c r="Z50" s="96" t="s">
        <v>4890</v>
      </c>
      <c r="AA50" s="96" t="s">
        <v>4890</v>
      </c>
      <c r="AB50" s="96" t="s">
        <v>4890</v>
      </c>
      <c r="AC50" s="96" t="s">
        <v>4890</v>
      </c>
    </row>
    <row r="51" spans="1:29">
      <c r="A51" s="96" t="s">
        <v>4890</v>
      </c>
      <c r="B51" s="109" t="s">
        <v>4890</v>
      </c>
      <c r="C51" t="s">
        <v>169</v>
      </c>
      <c r="D51" s="66">
        <v>2.5637E-2</v>
      </c>
      <c r="E51" s="96" t="s">
        <v>4890</v>
      </c>
      <c r="F51" s="96" t="s">
        <v>4890</v>
      </c>
      <c r="G51" s="96" t="s">
        <v>4890</v>
      </c>
      <c r="H51" s="96" t="s">
        <v>4890</v>
      </c>
      <c r="I51" s="96" t="s">
        <v>4890</v>
      </c>
      <c r="J51" s="96" t="s">
        <v>4890</v>
      </c>
      <c r="K51" s="96" t="s">
        <v>4890</v>
      </c>
      <c r="L51" s="96" t="s">
        <v>4890</v>
      </c>
      <c r="M51" s="96" t="s">
        <v>4890</v>
      </c>
      <c r="N51" s="96" t="s">
        <v>4890</v>
      </c>
      <c r="O51" s="96" t="s">
        <v>4890</v>
      </c>
      <c r="P51" s="96" t="s">
        <v>4890</v>
      </c>
      <c r="Q51" s="96" t="s">
        <v>4890</v>
      </c>
      <c r="R51" s="96" t="s">
        <v>4890</v>
      </c>
      <c r="S51" s="96" t="s">
        <v>4890</v>
      </c>
      <c r="T51" s="96" t="s">
        <v>4890</v>
      </c>
      <c r="U51" s="96" t="s">
        <v>4890</v>
      </c>
      <c r="V51" s="96" t="s">
        <v>4890</v>
      </c>
      <c r="W51" s="96" t="s">
        <v>4890</v>
      </c>
      <c r="X51" s="96" t="s">
        <v>4890</v>
      </c>
      <c r="Y51" s="96" t="s">
        <v>4890</v>
      </c>
      <c r="Z51" s="96" t="s">
        <v>4890</v>
      </c>
      <c r="AA51" s="96" t="s">
        <v>4890</v>
      </c>
      <c r="AB51" s="96" t="s">
        <v>4890</v>
      </c>
      <c r="AC51" s="96" t="s">
        <v>4890</v>
      </c>
    </row>
    <row r="52" spans="1:29">
      <c r="A52" s="96" t="s">
        <v>4890</v>
      </c>
      <c r="B52" s="109" t="s">
        <v>4890</v>
      </c>
      <c r="C52" t="s">
        <v>171</v>
      </c>
      <c r="D52" s="66">
        <v>0.53820000000000001</v>
      </c>
      <c r="E52" s="96" t="s">
        <v>4890</v>
      </c>
      <c r="F52" s="96" t="s">
        <v>4890</v>
      </c>
      <c r="G52" s="96" t="s">
        <v>4890</v>
      </c>
      <c r="H52" s="96" t="s">
        <v>4890</v>
      </c>
      <c r="I52" s="96" t="s">
        <v>4890</v>
      </c>
      <c r="J52" s="96" t="s">
        <v>4890</v>
      </c>
      <c r="K52" s="96" t="s">
        <v>4890</v>
      </c>
      <c r="L52" s="96" t="s">
        <v>4890</v>
      </c>
      <c r="M52" s="96" t="s">
        <v>4890</v>
      </c>
      <c r="N52" s="96" t="s">
        <v>4890</v>
      </c>
      <c r="O52" s="96" t="s">
        <v>4890</v>
      </c>
      <c r="P52" s="96" t="s">
        <v>4890</v>
      </c>
      <c r="Q52" s="96" t="s">
        <v>4890</v>
      </c>
      <c r="R52" s="96" t="s">
        <v>4890</v>
      </c>
      <c r="S52" s="96" t="s">
        <v>4890</v>
      </c>
      <c r="T52" s="96" t="s">
        <v>4890</v>
      </c>
      <c r="U52" s="96" t="s">
        <v>4890</v>
      </c>
      <c r="V52" s="96" t="s">
        <v>4890</v>
      </c>
      <c r="W52" s="96" t="s">
        <v>4890</v>
      </c>
      <c r="X52" s="96" t="s">
        <v>4890</v>
      </c>
      <c r="Y52" s="96" t="s">
        <v>4890</v>
      </c>
      <c r="Z52" s="96" t="s">
        <v>4890</v>
      </c>
      <c r="AA52" s="96" t="s">
        <v>4890</v>
      </c>
      <c r="AB52" s="96" t="s">
        <v>4890</v>
      </c>
      <c r="AC52" s="96" t="s">
        <v>4890</v>
      </c>
    </row>
    <row r="53" spans="1:29">
      <c r="A53" s="96" t="s">
        <v>4890</v>
      </c>
      <c r="B53" s="109" t="s">
        <v>4890</v>
      </c>
      <c r="C53" t="s">
        <v>173</v>
      </c>
      <c r="D53" s="66">
        <v>0.35589999999999999</v>
      </c>
      <c r="E53" s="96" t="s">
        <v>4890</v>
      </c>
      <c r="F53" s="96" t="s">
        <v>4890</v>
      </c>
      <c r="G53" s="96" t="s">
        <v>4890</v>
      </c>
      <c r="H53" s="96" t="s">
        <v>4890</v>
      </c>
      <c r="I53" s="96" t="s">
        <v>4890</v>
      </c>
      <c r="J53" s="96" t="s">
        <v>4890</v>
      </c>
      <c r="K53" s="96" t="s">
        <v>4890</v>
      </c>
      <c r="L53" s="96" t="s">
        <v>4890</v>
      </c>
      <c r="M53" s="96" t="s">
        <v>4890</v>
      </c>
      <c r="N53" s="96" t="s">
        <v>4890</v>
      </c>
      <c r="O53" s="96" t="s">
        <v>4890</v>
      </c>
      <c r="P53" s="96" t="s">
        <v>4890</v>
      </c>
      <c r="Q53" s="96" t="s">
        <v>4890</v>
      </c>
      <c r="R53" s="96" t="s">
        <v>4890</v>
      </c>
      <c r="S53" s="96" t="s">
        <v>4890</v>
      </c>
      <c r="T53" s="96" t="s">
        <v>4890</v>
      </c>
      <c r="U53" s="96" t="s">
        <v>4890</v>
      </c>
      <c r="V53" s="96" t="s">
        <v>4890</v>
      </c>
      <c r="W53" s="96" t="s">
        <v>4890</v>
      </c>
      <c r="X53" s="96" t="s">
        <v>4890</v>
      </c>
      <c r="Y53" s="96" t="s">
        <v>4890</v>
      </c>
      <c r="Z53" s="96" t="s">
        <v>4890</v>
      </c>
      <c r="AA53" s="96" t="s">
        <v>4890</v>
      </c>
      <c r="AB53" s="96" t="s">
        <v>4890</v>
      </c>
      <c r="AC53" s="96" t="s">
        <v>4890</v>
      </c>
    </row>
    <row r="54" spans="1:29">
      <c r="A54" s="96" t="s">
        <v>4890</v>
      </c>
      <c r="B54" s="109" t="s">
        <v>4890</v>
      </c>
      <c r="C54" t="s">
        <v>170</v>
      </c>
      <c r="D54" s="66">
        <v>0.36270000000000002</v>
      </c>
      <c r="E54" s="96" t="s">
        <v>4890</v>
      </c>
      <c r="F54" s="96" t="s">
        <v>4890</v>
      </c>
      <c r="G54" s="96" t="s">
        <v>4890</v>
      </c>
      <c r="H54" s="96" t="s">
        <v>4890</v>
      </c>
      <c r="I54" s="96" t="s">
        <v>4890</v>
      </c>
      <c r="J54" s="96" t="s">
        <v>4890</v>
      </c>
      <c r="K54" s="96" t="s">
        <v>4890</v>
      </c>
      <c r="L54" s="96" t="s">
        <v>4890</v>
      </c>
      <c r="M54" s="96" t="s">
        <v>4890</v>
      </c>
      <c r="N54" s="96" t="s">
        <v>4890</v>
      </c>
      <c r="O54" s="96" t="s">
        <v>4890</v>
      </c>
      <c r="P54" s="96" t="s">
        <v>4890</v>
      </c>
      <c r="Q54" s="96" t="s">
        <v>4890</v>
      </c>
      <c r="R54" s="96" t="s">
        <v>4890</v>
      </c>
      <c r="S54" s="96" t="s">
        <v>4890</v>
      </c>
      <c r="T54" s="96" t="s">
        <v>4890</v>
      </c>
      <c r="U54" s="96" t="s">
        <v>4890</v>
      </c>
      <c r="V54" s="96" t="s">
        <v>4890</v>
      </c>
      <c r="W54" s="96" t="s">
        <v>4890</v>
      </c>
      <c r="X54" s="96" t="s">
        <v>4890</v>
      </c>
      <c r="Y54" s="96" t="s">
        <v>4890</v>
      </c>
      <c r="Z54" s="96" t="s">
        <v>4890</v>
      </c>
      <c r="AA54" s="96" t="s">
        <v>4890</v>
      </c>
      <c r="AB54" s="96" t="s">
        <v>4890</v>
      </c>
      <c r="AC54" s="96" t="s">
        <v>4890</v>
      </c>
    </row>
    <row r="55" spans="1:29">
      <c r="A55" s="96" t="s">
        <v>4890</v>
      </c>
      <c r="B55" s="109" t="s">
        <v>4890</v>
      </c>
      <c r="C55" t="s">
        <v>174</v>
      </c>
      <c r="D55" s="66">
        <v>0.12280000000000001</v>
      </c>
      <c r="E55" s="96" t="s">
        <v>4890</v>
      </c>
      <c r="F55" s="96" t="s">
        <v>4890</v>
      </c>
      <c r="G55" s="96" t="s">
        <v>4890</v>
      </c>
      <c r="H55" s="96" t="s">
        <v>4890</v>
      </c>
      <c r="I55" s="96" t="s">
        <v>4890</v>
      </c>
      <c r="J55" s="96" t="s">
        <v>4890</v>
      </c>
      <c r="K55" s="96" t="s">
        <v>4890</v>
      </c>
      <c r="L55" s="96" t="s">
        <v>4890</v>
      </c>
      <c r="M55" s="96" t="s">
        <v>4890</v>
      </c>
      <c r="N55" s="96" t="s">
        <v>4890</v>
      </c>
      <c r="O55" s="96" t="s">
        <v>4890</v>
      </c>
      <c r="P55" s="96" t="s">
        <v>4890</v>
      </c>
      <c r="Q55" s="96" t="s">
        <v>4890</v>
      </c>
      <c r="R55" s="96" t="s">
        <v>4890</v>
      </c>
      <c r="S55" s="96" t="s">
        <v>4890</v>
      </c>
      <c r="T55" s="96" t="s">
        <v>4890</v>
      </c>
      <c r="U55" s="96" t="s">
        <v>4890</v>
      </c>
      <c r="V55" s="96" t="s">
        <v>4890</v>
      </c>
      <c r="W55" s="96" t="s">
        <v>4890</v>
      </c>
      <c r="X55" s="96" t="s">
        <v>4890</v>
      </c>
      <c r="Y55" s="96" t="s">
        <v>4890</v>
      </c>
      <c r="Z55" s="96" t="s">
        <v>4890</v>
      </c>
      <c r="AA55" s="96" t="s">
        <v>4890</v>
      </c>
      <c r="AB55" s="96" t="s">
        <v>4890</v>
      </c>
      <c r="AC55" s="96" t="s">
        <v>4890</v>
      </c>
    </row>
    <row r="56" spans="1:29">
      <c r="A56" s="96" t="s">
        <v>4890</v>
      </c>
      <c r="B56" s="109" t="s">
        <v>4890</v>
      </c>
      <c r="C56" t="s">
        <v>106</v>
      </c>
      <c r="D56" s="66">
        <v>4.6208999999999998</v>
      </c>
      <c r="E56" s="96" t="s">
        <v>4890</v>
      </c>
      <c r="F56" s="96" t="s">
        <v>4890</v>
      </c>
      <c r="G56" s="96" t="s">
        <v>4890</v>
      </c>
      <c r="H56" s="96" t="s">
        <v>4890</v>
      </c>
      <c r="I56" s="96" t="s">
        <v>4890</v>
      </c>
      <c r="J56" s="96" t="s">
        <v>4890</v>
      </c>
      <c r="K56" s="96" t="s">
        <v>4890</v>
      </c>
      <c r="L56" s="96" t="s">
        <v>4890</v>
      </c>
      <c r="M56" s="96" t="s">
        <v>4890</v>
      </c>
      <c r="N56" s="96" t="s">
        <v>4890</v>
      </c>
      <c r="O56" s="96" t="s">
        <v>4890</v>
      </c>
      <c r="P56" s="96" t="s">
        <v>4890</v>
      </c>
      <c r="Q56" s="96" t="s">
        <v>4890</v>
      </c>
      <c r="R56" s="96" t="s">
        <v>4890</v>
      </c>
      <c r="S56" s="96" t="s">
        <v>4890</v>
      </c>
      <c r="T56" s="96" t="s">
        <v>4890</v>
      </c>
      <c r="U56" s="96" t="s">
        <v>4890</v>
      </c>
      <c r="V56" s="96" t="s">
        <v>4890</v>
      </c>
      <c r="W56" s="96" t="s">
        <v>4890</v>
      </c>
      <c r="X56" s="96" t="s">
        <v>4890</v>
      </c>
      <c r="Y56" s="96" t="s">
        <v>4890</v>
      </c>
      <c r="Z56" s="96" t="s">
        <v>4890</v>
      </c>
      <c r="AA56" s="96" t="s">
        <v>4890</v>
      </c>
      <c r="AB56" s="96" t="s">
        <v>4890</v>
      </c>
      <c r="AC56" s="96" t="s">
        <v>4890</v>
      </c>
    </row>
    <row r="57" spans="1:29">
      <c r="A57" s="96" t="s">
        <v>4890</v>
      </c>
      <c r="B57" s="109" t="s">
        <v>4890</v>
      </c>
      <c r="C57" t="s">
        <v>168</v>
      </c>
      <c r="D57" s="66">
        <v>4.3135000000000003</v>
      </c>
      <c r="E57" s="96" t="s">
        <v>4890</v>
      </c>
      <c r="F57" s="96" t="s">
        <v>4890</v>
      </c>
      <c r="G57" s="96" t="s">
        <v>4890</v>
      </c>
      <c r="H57" s="96" t="s">
        <v>4890</v>
      </c>
      <c r="I57" s="96" t="s">
        <v>4890</v>
      </c>
      <c r="J57" s="96" t="s">
        <v>4890</v>
      </c>
      <c r="K57" s="96" t="s">
        <v>4890</v>
      </c>
      <c r="L57" s="96" t="s">
        <v>4890</v>
      </c>
      <c r="M57" s="96" t="s">
        <v>4890</v>
      </c>
      <c r="N57" s="96" t="s">
        <v>4890</v>
      </c>
      <c r="O57" s="96" t="s">
        <v>4890</v>
      </c>
      <c r="P57" s="96" t="s">
        <v>4890</v>
      </c>
      <c r="Q57" s="96" t="s">
        <v>4890</v>
      </c>
      <c r="R57" s="96" t="s">
        <v>4890</v>
      </c>
      <c r="S57" s="96" t="s">
        <v>4890</v>
      </c>
      <c r="T57" s="96" t="s">
        <v>4890</v>
      </c>
      <c r="U57" s="96" t="s">
        <v>4890</v>
      </c>
      <c r="V57" s="96" t="s">
        <v>4890</v>
      </c>
      <c r="W57" s="96" t="s">
        <v>4890</v>
      </c>
      <c r="X57" s="96" t="s">
        <v>4890</v>
      </c>
      <c r="Y57" s="96" t="s">
        <v>4890</v>
      </c>
      <c r="Z57" s="96" t="s">
        <v>4890</v>
      </c>
      <c r="AA57" s="96" t="s">
        <v>4890</v>
      </c>
      <c r="AB57" s="96" t="s">
        <v>4890</v>
      </c>
      <c r="AC57" s="96" t="s">
        <v>4890</v>
      </c>
    </row>
    <row r="10000" spans="52:52" hidden="1">
      <c r="AZ10000"/>
    </row>
  </sheetData>
  <sortState xmlns:xlrd2="http://schemas.microsoft.com/office/spreadsheetml/2017/richdata2" ref="A46:AI57">
    <sortCondition ref="C46:C57"/>
  </sortState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3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4" customWidth="1"/>
    <col min="2" max="2" width="14" style="14" customWidth="1"/>
    <col min="3" max="3" width="13.85546875" style="14" customWidth="1"/>
    <col min="4" max="4" width="10.7109375" style="15" customWidth="1"/>
    <col min="5" max="5" width="11.140625" style="15" customWidth="1"/>
    <col min="6" max="6" width="11.5703125" style="15" customWidth="1"/>
    <col min="7" max="7" width="13.85546875" style="15" customWidth="1"/>
    <col min="8" max="8" width="15.5703125" style="15" customWidth="1"/>
    <col min="9" max="9" width="14.7109375" style="15" customWidth="1"/>
    <col min="10" max="10" width="26.85546875" style="15" customWidth="1"/>
    <col min="11" max="11" width="23.7109375" style="15" customWidth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5" hidden="1"/>
    <col min="23" max="23" width="6.140625" style="15" hidden="1"/>
    <col min="24" max="25" width="5.7109375" style="15" hidden="1"/>
    <col min="26" max="26" width="6.85546875" style="15" hidden="1"/>
    <col min="27" max="27" width="6.42578125" style="15" hidden="1"/>
    <col min="28" max="28" width="6.7109375" style="15" hidden="1"/>
    <col min="29" max="29" width="7.28515625" style="15" hidden="1"/>
    <col min="30" max="34" width="5.7109375" style="15" hidden="1"/>
    <col min="35" max="42" width="9.140625" style="15" hidden="1"/>
    <col min="43" max="52" width="0" style="15" hidden="1"/>
    <col min="53" max="16384" width="9.140625" style="15" hidden="1"/>
  </cols>
  <sheetData>
    <row r="1" spans="1:12" s="1" customFormat="1">
      <c r="A1" s="2" t="s">
        <v>0</v>
      </c>
      <c r="B1" s="65" t="s">
        <v>4889</v>
      </c>
    </row>
    <row r="2" spans="1:12" s="1" customFormat="1">
      <c r="A2" s="2" t="s">
        <v>1</v>
      </c>
      <c r="B2" s="11" t="s">
        <v>3480</v>
      </c>
    </row>
    <row r="3" spans="1:12" s="1" customFormat="1">
      <c r="A3" s="2" t="s">
        <v>2</v>
      </c>
      <c r="B3" s="22" t="s">
        <v>3481</v>
      </c>
    </row>
    <row r="4" spans="1:12">
      <c r="A4" s="2" t="s">
        <v>3</v>
      </c>
      <c r="B4" s="110" t="s">
        <v>4890</v>
      </c>
    </row>
    <row r="5" spans="1:12" s="17" customFormat="1">
      <c r="A5" s="111" t="s">
        <v>47</v>
      </c>
      <c r="B5" s="39" t="s">
        <v>48</v>
      </c>
      <c r="C5" s="39" t="s">
        <v>49</v>
      </c>
      <c r="D5" s="39" t="s">
        <v>50</v>
      </c>
      <c r="E5" s="39" t="s">
        <v>51</v>
      </c>
      <c r="F5" s="39" t="s">
        <v>52</v>
      </c>
      <c r="G5" s="39" t="s">
        <v>53</v>
      </c>
      <c r="H5" s="39" t="s">
        <v>54</v>
      </c>
      <c r="I5" s="39" t="s">
        <v>55</v>
      </c>
      <c r="J5" s="39" t="s">
        <v>56</v>
      </c>
      <c r="K5" s="39" t="s">
        <v>57</v>
      </c>
      <c r="L5" s="15"/>
    </row>
    <row r="6" spans="1:12" s="17" customFormat="1">
      <c r="A6" s="112" t="s">
        <v>4890</v>
      </c>
      <c r="B6" s="113" t="s">
        <v>4890</v>
      </c>
      <c r="C6" s="113" t="s">
        <v>4890</v>
      </c>
      <c r="D6" s="113" t="s">
        <v>4890</v>
      </c>
      <c r="E6" s="113" t="s">
        <v>4890</v>
      </c>
      <c r="F6" s="113" t="s">
        <v>4890</v>
      </c>
      <c r="G6" s="18" t="s">
        <v>7</v>
      </c>
      <c r="H6" s="18" t="s">
        <v>7</v>
      </c>
      <c r="I6" s="18" t="s">
        <v>6</v>
      </c>
      <c r="J6" s="18" t="s">
        <v>7</v>
      </c>
      <c r="K6" s="18" t="s">
        <v>7</v>
      </c>
    </row>
    <row r="7" spans="1:12" s="19" customFormat="1" ht="20.25">
      <c r="A7" s="114" t="s">
        <v>4890</v>
      </c>
      <c r="B7" s="7" t="s">
        <v>9</v>
      </c>
      <c r="C7" s="7" t="s">
        <v>10</v>
      </c>
      <c r="D7" s="7" t="s">
        <v>58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</row>
    <row r="8" spans="1:12" s="19" customFormat="1" ht="20.25">
      <c r="A8" s="20" t="s">
        <v>66</v>
      </c>
      <c r="B8" s="115" t="s">
        <v>4890</v>
      </c>
      <c r="C8" s="115" t="s">
        <v>4890</v>
      </c>
      <c r="D8" s="115" t="s">
        <v>4890</v>
      </c>
      <c r="E8" s="115" t="s">
        <v>4890</v>
      </c>
      <c r="F8" s="115" t="s">
        <v>4890</v>
      </c>
      <c r="G8" s="115" t="s">
        <v>4890</v>
      </c>
      <c r="H8" s="58">
        <v>0</v>
      </c>
      <c r="I8" s="57">
        <f>I9+I60</f>
        <v>3804594.7708457531</v>
      </c>
      <c r="J8" s="58">
        <f>I8/$I$8</f>
        <v>1</v>
      </c>
      <c r="K8" s="58">
        <f>I8/'סכום נכסי הקרן'!$C$41</f>
        <v>0.13169337540725154</v>
      </c>
    </row>
    <row r="9" spans="1:12">
      <c r="A9" s="61" t="s">
        <v>175</v>
      </c>
      <c r="B9" s="116" t="s">
        <v>4890</v>
      </c>
      <c r="C9" s="117" t="s">
        <v>4890</v>
      </c>
      <c r="D9" s="117" t="s">
        <v>4890</v>
      </c>
      <c r="E9" s="117" t="s">
        <v>4890</v>
      </c>
      <c r="F9" s="117" t="s">
        <v>4890</v>
      </c>
      <c r="G9" s="117" t="s">
        <v>4890</v>
      </c>
      <c r="H9" s="62">
        <v>0</v>
      </c>
      <c r="I9" s="63">
        <f>I10+I16+I50+I52+I54+I56+I58</f>
        <v>3589173.3006266057</v>
      </c>
      <c r="J9" s="62">
        <f t="shared" ref="J9:J56" si="0">I9/$I$8</f>
        <v>0.94337860319056799</v>
      </c>
      <c r="K9" s="62">
        <f>I9/'סכום נכסי הקרן'!$C$41</f>
        <v>0.12423671254114406</v>
      </c>
    </row>
    <row r="10" spans="1:12">
      <c r="A10" s="61" t="s">
        <v>176</v>
      </c>
      <c r="B10" s="116" t="s">
        <v>4890</v>
      </c>
      <c r="C10" s="117" t="s">
        <v>4890</v>
      </c>
      <c r="D10" s="117" t="s">
        <v>4890</v>
      </c>
      <c r="E10" s="117" t="s">
        <v>4890</v>
      </c>
      <c r="F10" s="117" t="s">
        <v>4890</v>
      </c>
      <c r="G10" s="117" t="s">
        <v>4890</v>
      </c>
      <c r="H10" s="62">
        <v>0</v>
      </c>
      <c r="I10" s="63">
        <f>SUM(I11:I15)</f>
        <v>1880094.8154600002</v>
      </c>
      <c r="J10" s="62">
        <f t="shared" si="0"/>
        <v>0.49416427469936808</v>
      </c>
      <c r="K10" s="62">
        <f>I10/'סכום נכסי הקרן'!$C$41</f>
        <v>6.5078161340836063E-2</v>
      </c>
    </row>
    <row r="11" spans="1:12">
      <c r="A11" s="64" t="s">
        <v>3452</v>
      </c>
      <c r="B11" t="s">
        <v>177</v>
      </c>
      <c r="C11">
        <v>11</v>
      </c>
      <c r="D11" t="s">
        <v>178</v>
      </c>
      <c r="E11" t="s">
        <v>179</v>
      </c>
      <c r="F11" t="s">
        <v>100</v>
      </c>
      <c r="G11" s="118" t="s">
        <v>4890</v>
      </c>
      <c r="H11" s="118" t="s">
        <v>4890</v>
      </c>
      <c r="I11" s="59">
        <f>27207.89071+196947.60851</f>
        <v>224155.49922</v>
      </c>
      <c r="J11" s="60">
        <f t="shared" si="0"/>
        <v>5.8917049704657699E-2</v>
      </c>
      <c r="K11" s="60">
        <f>I11/'סכום נכסי הקרן'!$C$41</f>
        <v>7.7589851446431849E-3</v>
      </c>
    </row>
    <row r="12" spans="1:12">
      <c r="A12" s="64" t="s">
        <v>3453</v>
      </c>
      <c r="B12" t="s">
        <v>180</v>
      </c>
      <c r="C12">
        <v>12</v>
      </c>
      <c r="D12" t="s">
        <v>178</v>
      </c>
      <c r="E12" t="s">
        <v>179</v>
      </c>
      <c r="F12" t="s">
        <v>100</v>
      </c>
      <c r="G12" s="118" t="s">
        <v>4890</v>
      </c>
      <c r="H12" s="118" t="s">
        <v>4890</v>
      </c>
      <c r="I12" s="59">
        <f>41894.58379+222632.84222</f>
        <v>264527.42601</v>
      </c>
      <c r="J12" s="60">
        <f t="shared" si="0"/>
        <v>6.9528410236235516E-2</v>
      </c>
      <c r="K12" s="60">
        <f>I12/'סכום נכסי הקרן'!$C$41</f>
        <v>9.156431030709955E-3</v>
      </c>
    </row>
    <row r="13" spans="1:12">
      <c r="A13" s="64" t="s">
        <v>3455</v>
      </c>
      <c r="B13" t="s">
        <v>182</v>
      </c>
      <c r="C13">
        <v>10</v>
      </c>
      <c r="D13" t="s">
        <v>178</v>
      </c>
      <c r="E13" t="s">
        <v>179</v>
      </c>
      <c r="F13" t="s">
        <v>100</v>
      </c>
      <c r="G13" s="118" t="s">
        <v>4890</v>
      </c>
      <c r="H13" s="118" t="s">
        <v>4890</v>
      </c>
      <c r="I13" s="59">
        <f>827726.7201+519418.00667+(1143497.12+27114.28)/1000+(70897.52+512.98+72942.43)/1000+(1103.96+2586.44)/1000</f>
        <v>1348463.3815000001</v>
      </c>
      <c r="J13" s="60">
        <f t="shared" si="0"/>
        <v>0.35443022521955464</v>
      </c>
      <c r="K13" s="60">
        <f>I13/'סכום נכסי הקרן'!$C$41</f>
        <v>4.667611270551552E-2</v>
      </c>
    </row>
    <row r="14" spans="1:12">
      <c r="A14" s="64" t="s">
        <v>3454</v>
      </c>
      <c r="B14" s="64" t="s">
        <v>3461</v>
      </c>
      <c r="C14">
        <v>20</v>
      </c>
      <c r="D14" t="s">
        <v>178</v>
      </c>
      <c r="E14" t="s">
        <v>179</v>
      </c>
      <c r="F14" t="s">
        <v>100</v>
      </c>
      <c r="G14" s="118" t="s">
        <v>4890</v>
      </c>
      <c r="H14" s="118" t="s">
        <v>4890</v>
      </c>
      <c r="I14" s="59">
        <v>42686.428849999997</v>
      </c>
      <c r="J14" s="60">
        <f t="shared" si="0"/>
        <v>1.1219704441876971E-2</v>
      </c>
      <c r="K14" s="60">
        <f>I14/'סכום נכסי הקרן'!$C$41</f>
        <v>1.4775607490225117E-3</v>
      </c>
    </row>
    <row r="15" spans="1:12">
      <c r="A15" s="64" t="s">
        <v>3456</v>
      </c>
      <c r="B15" t="s">
        <v>181</v>
      </c>
      <c r="C15">
        <v>26</v>
      </c>
      <c r="D15" t="s">
        <v>178</v>
      </c>
      <c r="E15" t="s">
        <v>179</v>
      </c>
      <c r="F15" t="s">
        <v>100</v>
      </c>
      <c r="G15" s="118" t="s">
        <v>4890</v>
      </c>
      <c r="H15" s="118" t="s">
        <v>4890</v>
      </c>
      <c r="I15" s="59">
        <v>262.07988</v>
      </c>
      <c r="J15" s="60">
        <f t="shared" si="0"/>
        <v>6.8885097043262832E-5</v>
      </c>
      <c r="K15" s="60">
        <f>I15/'סכום נכסי הקרן'!$C$41</f>
        <v>9.0717109448833645E-6</v>
      </c>
    </row>
    <row r="16" spans="1:12">
      <c r="A16" s="61" t="s">
        <v>183</v>
      </c>
      <c r="B16" s="110" t="s">
        <v>4890</v>
      </c>
      <c r="C16" s="110" t="s">
        <v>4890</v>
      </c>
      <c r="D16" s="119" t="s">
        <v>4890</v>
      </c>
      <c r="E16" s="119" t="s">
        <v>4890</v>
      </c>
      <c r="F16" s="119" t="s">
        <v>4890</v>
      </c>
      <c r="G16" s="119" t="s">
        <v>4890</v>
      </c>
      <c r="H16" s="62">
        <v>0</v>
      </c>
      <c r="I16" s="63">
        <f>SUM(I17:I49)</f>
        <v>1709078.4851666058</v>
      </c>
      <c r="J16" s="62">
        <f t="shared" si="0"/>
        <v>0.44921432849119997</v>
      </c>
      <c r="K16" s="62">
        <f>I16/'סכום נכסי הקרן'!$C$41</f>
        <v>5.915855120030801E-2</v>
      </c>
    </row>
    <row r="17" spans="1:11">
      <c r="A17" s="64" t="s">
        <v>3452</v>
      </c>
      <c r="B17" t="s">
        <v>191</v>
      </c>
      <c r="C17">
        <v>11</v>
      </c>
      <c r="D17" t="s">
        <v>178</v>
      </c>
      <c r="E17" t="s">
        <v>179</v>
      </c>
      <c r="F17" t="s">
        <v>104</v>
      </c>
      <c r="G17" s="118" t="s">
        <v>4890</v>
      </c>
      <c r="H17" s="118" t="s">
        <v>4890</v>
      </c>
      <c r="I17" s="59">
        <f>0.002166264+7898.998376808</f>
        <v>7899.0005430720003</v>
      </c>
      <c r="J17" s="60">
        <f t="shared" ref="J17:J49" si="1">I17/$I$8</f>
        <v>2.0761739472495962E-3</v>
      </c>
      <c r="K17" s="60">
        <f>I17/'סכום נכסי הקרן'!$C$41</f>
        <v>2.7341835504589632E-4</v>
      </c>
    </row>
    <row r="18" spans="1:11">
      <c r="A18" s="64" t="s">
        <v>3453</v>
      </c>
      <c r="B18" t="s">
        <v>192</v>
      </c>
      <c r="C18">
        <v>12</v>
      </c>
      <c r="D18" t="s">
        <v>178</v>
      </c>
      <c r="E18" t="s">
        <v>179</v>
      </c>
      <c r="F18" t="s">
        <v>104</v>
      </c>
      <c r="G18" s="118" t="s">
        <v>4890</v>
      </c>
      <c r="H18" s="118" t="s">
        <v>4890</v>
      </c>
      <c r="I18" s="59">
        <f>2029.461179004+17468.67186168</f>
        <v>19498.133040683999</v>
      </c>
      <c r="J18" s="60">
        <f t="shared" si="1"/>
        <v>5.124890879337882E-3</v>
      </c>
      <c r="K18" s="60">
        <f>I18/'סכום נכסי הקרן'!$C$41</f>
        <v>6.7491417849384317E-4</v>
      </c>
    </row>
    <row r="19" spans="1:11">
      <c r="A19" s="64" t="s">
        <v>3455</v>
      </c>
      <c r="B19" t="s">
        <v>3462</v>
      </c>
      <c r="C19">
        <v>10</v>
      </c>
      <c r="D19" t="s">
        <v>178</v>
      </c>
      <c r="E19" t="s">
        <v>179</v>
      </c>
      <c r="F19" t="s">
        <v>104</v>
      </c>
      <c r="G19" s="118" t="s">
        <v>4890</v>
      </c>
      <c r="H19" s="118" t="s">
        <v>4890</v>
      </c>
      <c r="I19" s="59">
        <f>38.633553336+37276.632323772</f>
        <v>37315.265877108002</v>
      </c>
      <c r="J19" s="60">
        <f t="shared" si="1"/>
        <v>9.8079475278290678E-3</v>
      </c>
      <c r="K19" s="60">
        <f>I19/'סכום נכסי הקרן'!$C$41</f>
        <v>1.2916417157570182E-3</v>
      </c>
    </row>
    <row r="20" spans="1:11">
      <c r="A20" s="64" t="s">
        <v>3454</v>
      </c>
      <c r="B20" t="s">
        <v>3463</v>
      </c>
      <c r="C20">
        <v>20</v>
      </c>
      <c r="D20" t="s">
        <v>178</v>
      </c>
      <c r="E20" t="s">
        <v>179</v>
      </c>
      <c r="F20" t="s">
        <v>104</v>
      </c>
      <c r="G20" s="118" t="s">
        <v>4890</v>
      </c>
      <c r="H20" s="118" t="s">
        <v>4890</v>
      </c>
      <c r="I20" s="59">
        <v>109.757135304</v>
      </c>
      <c r="J20" s="60">
        <f t="shared" si="1"/>
        <v>2.884857439879234E-5</v>
      </c>
      <c r="K20" s="60">
        <f>I20/'סכום נכסי הקרן'!$C$41</f>
        <v>3.7991661382641855E-6</v>
      </c>
    </row>
    <row r="21" spans="1:11">
      <c r="A21" s="64" t="s">
        <v>3456</v>
      </c>
      <c r="B21" t="s">
        <v>193</v>
      </c>
      <c r="C21">
        <v>26</v>
      </c>
      <c r="D21" t="s">
        <v>178</v>
      </c>
      <c r="E21" t="s">
        <v>179</v>
      </c>
      <c r="F21" t="s">
        <v>104</v>
      </c>
      <c r="G21" s="118" t="s">
        <v>4890</v>
      </c>
      <c r="H21" s="118" t="s">
        <v>4890</v>
      </c>
      <c r="I21" s="59">
        <v>1.119557328</v>
      </c>
      <c r="J21" s="60">
        <f t="shared" si="1"/>
        <v>2.9426453944032647E-7</v>
      </c>
      <c r="K21" s="60">
        <f>I21/'סכום נכסי הקרן'!$C$41</f>
        <v>3.8752690461556892E-8</v>
      </c>
    </row>
    <row r="22" spans="1:11">
      <c r="A22" s="64" t="s">
        <v>3452</v>
      </c>
      <c r="B22" t="s">
        <v>3464</v>
      </c>
      <c r="C22">
        <v>11</v>
      </c>
      <c r="D22" t="s">
        <v>178</v>
      </c>
      <c r="E22" t="s">
        <v>179</v>
      </c>
      <c r="F22" t="s">
        <v>109</v>
      </c>
      <c r="G22" s="118" t="s">
        <v>4890</v>
      </c>
      <c r="H22" s="118" t="s">
        <v>4890</v>
      </c>
      <c r="I22" s="59">
        <v>153.78659594999999</v>
      </c>
      <c r="J22" s="60">
        <f t="shared" si="1"/>
        <v>4.0421281427512863E-5</v>
      </c>
      <c r="K22" s="60">
        <f>I22/'סכום נכסי הקרן'!$C$41</f>
        <v>5.323214989475616E-6</v>
      </c>
    </row>
    <row r="23" spans="1:11">
      <c r="A23" s="64" t="s">
        <v>3453</v>
      </c>
      <c r="B23" t="s">
        <v>185</v>
      </c>
      <c r="C23">
        <v>12</v>
      </c>
      <c r="D23" t="s">
        <v>178</v>
      </c>
      <c r="E23" t="s">
        <v>179</v>
      </c>
      <c r="F23" t="s">
        <v>109</v>
      </c>
      <c r="G23" s="118" t="s">
        <v>4890</v>
      </c>
      <c r="H23" s="118" t="s">
        <v>4890</v>
      </c>
      <c r="I23" s="59">
        <v>274.01286340500002</v>
      </c>
      <c r="J23" s="60">
        <f t="shared" si="1"/>
        <v>7.20215633750891E-5</v>
      </c>
      <c r="K23" s="60">
        <f>I23/'סכום נכסי הקרן'!$C$41</f>
        <v>9.4847627829727675E-6</v>
      </c>
    </row>
    <row r="24" spans="1:11">
      <c r="A24" s="64" t="s">
        <v>3455</v>
      </c>
      <c r="B24" t="s">
        <v>3465</v>
      </c>
      <c r="C24">
        <v>10</v>
      </c>
      <c r="D24" t="s">
        <v>178</v>
      </c>
      <c r="E24" t="s">
        <v>179</v>
      </c>
      <c r="F24" t="s">
        <v>109</v>
      </c>
      <c r="G24" s="118" t="s">
        <v>4890</v>
      </c>
      <c r="H24" s="118" t="s">
        <v>4890</v>
      </c>
      <c r="I24" s="59">
        <f>87.458661015+1088.693673876</f>
        <v>1176.152334891</v>
      </c>
      <c r="J24" s="60">
        <f t="shared" si="1"/>
        <v>3.09139975669352E-4</v>
      </c>
      <c r="K24" s="60">
        <f>I24/'סכום נכסי הקרן'!$C$41</f>
        <v>4.071168686921258E-5</v>
      </c>
    </row>
    <row r="25" spans="1:11">
      <c r="A25" s="64" t="s">
        <v>3454</v>
      </c>
      <c r="B25" t="s">
        <v>3466</v>
      </c>
      <c r="C25">
        <v>20</v>
      </c>
      <c r="D25" t="s">
        <v>178</v>
      </c>
      <c r="E25" t="s">
        <v>179</v>
      </c>
      <c r="F25" t="s">
        <v>109</v>
      </c>
      <c r="G25" s="118" t="s">
        <v>4890</v>
      </c>
      <c r="H25" s="118" t="s">
        <v>4890</v>
      </c>
      <c r="I25" s="59">
        <v>1.2920075879999999</v>
      </c>
      <c r="J25" s="60">
        <f t="shared" si="1"/>
        <v>3.395913798495784E-7</v>
      </c>
      <c r="K25" s="60">
        <f>I25/'סכום נכסי הקרן'!$C$41</f>
        <v>4.4721935071597085E-8</v>
      </c>
    </row>
    <row r="26" spans="1:11">
      <c r="A26" s="64" t="s">
        <v>3452</v>
      </c>
      <c r="B26" t="s">
        <v>186</v>
      </c>
      <c r="C26">
        <v>11</v>
      </c>
      <c r="D26" t="s">
        <v>178</v>
      </c>
      <c r="E26" t="s">
        <v>179</v>
      </c>
      <c r="F26" t="s">
        <v>102</v>
      </c>
      <c r="G26" s="118" t="s">
        <v>4890</v>
      </c>
      <c r="H26" s="118" t="s">
        <v>4890</v>
      </c>
      <c r="I26" s="59">
        <f>31982.68916271+144338.10901029</f>
        <v>176320.79817300002</v>
      </c>
      <c r="J26" s="60">
        <f t="shared" si="1"/>
        <v>4.6344172978454758E-2</v>
      </c>
      <c r="K26" s="60">
        <f>I26/'סכום נכסי הקרן'!$C$41</f>
        <v>6.1032205699902446E-3</v>
      </c>
    </row>
    <row r="27" spans="1:11">
      <c r="A27" s="64" t="s">
        <v>3453</v>
      </c>
      <c r="B27" t="s">
        <v>187</v>
      </c>
      <c r="C27">
        <v>12</v>
      </c>
      <c r="D27" t="s">
        <v>178</v>
      </c>
      <c r="E27" t="s">
        <v>179</v>
      </c>
      <c r="F27" t="s">
        <v>102</v>
      </c>
      <c r="G27" s="118" t="s">
        <v>4890</v>
      </c>
      <c r="H27" s="118" t="s">
        <v>4890</v>
      </c>
      <c r="I27" s="59">
        <f>87365.64874284+163233.79471503</f>
        <v>250599.44345786999</v>
      </c>
      <c r="J27" s="60">
        <f t="shared" si="1"/>
        <v>6.586757816579826E-2</v>
      </c>
      <c r="K27" s="60">
        <f>I27/'סכום נכסי הקרן'!$C$41</f>
        <v>8.6743236985549563E-3</v>
      </c>
    </row>
    <row r="28" spans="1:11">
      <c r="A28" s="64" t="s">
        <v>3455</v>
      </c>
      <c r="B28" t="s">
        <v>3467</v>
      </c>
      <c r="C28">
        <v>10</v>
      </c>
      <c r="D28" t="s">
        <v>178</v>
      </c>
      <c r="E28" t="s">
        <v>179</v>
      </c>
      <c r="F28" t="s">
        <v>102</v>
      </c>
      <c r="G28" s="118" t="s">
        <v>4890</v>
      </c>
      <c r="H28" s="118" t="s">
        <v>4890</v>
      </c>
      <c r="I28" s="59">
        <f>216046.12907124+641938.93884198-0.00061659+9.58/1000</f>
        <v>857985.07687662984</v>
      </c>
      <c r="J28" s="60">
        <f t="shared" si="1"/>
        <v>0.22551286761241635</v>
      </c>
      <c r="K28" s="60">
        <f>I28/'סכום נכסי הקרן'!$C$41</f>
        <v>2.9698550733647765E-2</v>
      </c>
    </row>
    <row r="29" spans="1:11">
      <c r="A29" s="64" t="s">
        <v>3454</v>
      </c>
      <c r="B29" t="s">
        <v>3468</v>
      </c>
      <c r="C29">
        <v>20</v>
      </c>
      <c r="D29" t="s">
        <v>178</v>
      </c>
      <c r="E29" t="s">
        <v>179</v>
      </c>
      <c r="F29" t="s">
        <v>102</v>
      </c>
      <c r="G29" s="118" t="s">
        <v>4890</v>
      </c>
      <c r="H29" s="118" t="s">
        <v>4890</v>
      </c>
      <c r="I29" s="59">
        <v>311273.57063438999</v>
      </c>
      <c r="J29" s="60">
        <f t="shared" si="1"/>
        <v>8.181517070350032E-2</v>
      </c>
      <c r="K29" s="60">
        <f>I29/'סכום נכסי הקרן'!$C$41</f>
        <v>1.0774515989464436E-2</v>
      </c>
    </row>
    <row r="30" spans="1:11">
      <c r="A30" s="64" t="s">
        <v>3456</v>
      </c>
      <c r="B30" t="s">
        <v>188</v>
      </c>
      <c r="C30">
        <v>26</v>
      </c>
      <c r="D30" t="s">
        <v>178</v>
      </c>
      <c r="E30" t="s">
        <v>179</v>
      </c>
      <c r="F30" t="s">
        <v>102</v>
      </c>
      <c r="G30" s="118" t="s">
        <v>4890</v>
      </c>
      <c r="H30" s="118" t="s">
        <v>4890</v>
      </c>
      <c r="I30" s="59">
        <v>19.443839220000001</v>
      </c>
      <c r="J30" s="60">
        <f t="shared" si="1"/>
        <v>5.1106202870792673E-6</v>
      </c>
      <c r="K30" s="60">
        <f>I30/'סכום נכסי הקרן'!$C$41</f>
        <v>6.7303483603024554E-7</v>
      </c>
    </row>
    <row r="31" spans="1:11">
      <c r="A31" s="64" t="s">
        <v>3455</v>
      </c>
      <c r="B31" t="s">
        <v>3469</v>
      </c>
      <c r="C31">
        <v>10</v>
      </c>
      <c r="D31" t="s">
        <v>178</v>
      </c>
      <c r="E31" t="s">
        <v>179</v>
      </c>
      <c r="F31" t="s">
        <v>172</v>
      </c>
      <c r="G31" s="118" t="s">
        <v>4890</v>
      </c>
      <c r="H31" s="118" t="s">
        <v>4890</v>
      </c>
      <c r="I31" s="59">
        <v>0.3478788362097</v>
      </c>
      <c r="J31" s="60">
        <f t="shared" si="1"/>
        <v>9.1436501694073266E-8</v>
      </c>
      <c r="K31" s="60">
        <f>I31/'סכום נכסי הקרן'!$C$41</f>
        <v>1.2041581543523382E-8</v>
      </c>
    </row>
    <row r="32" spans="1:11">
      <c r="A32" s="64" t="s">
        <v>3452</v>
      </c>
      <c r="B32" t="s">
        <v>189</v>
      </c>
      <c r="C32">
        <v>11</v>
      </c>
      <c r="D32" t="s">
        <v>178</v>
      </c>
      <c r="E32" t="s">
        <v>179</v>
      </c>
      <c r="F32" t="s">
        <v>107</v>
      </c>
      <c r="G32" s="118" t="s">
        <v>4890</v>
      </c>
      <c r="H32" s="118" t="s">
        <v>4890</v>
      </c>
      <c r="I32" s="59">
        <v>1.3722890999999999E-2</v>
      </c>
      <c r="J32" s="60">
        <f t="shared" si="1"/>
        <v>3.6069257901412272E-9</v>
      </c>
      <c r="K32" s="60">
        <f>I32/'סכום נכסי הקרן'!$C$41</f>
        <v>4.7500823214716604E-10</v>
      </c>
    </row>
    <row r="33" spans="1:11">
      <c r="A33" s="64" t="s">
        <v>3453</v>
      </c>
      <c r="B33" t="s">
        <v>190</v>
      </c>
      <c r="C33">
        <v>12</v>
      </c>
      <c r="D33" t="s">
        <v>178</v>
      </c>
      <c r="E33" t="s">
        <v>179</v>
      </c>
      <c r="F33" t="s">
        <v>107</v>
      </c>
      <c r="G33" s="118" t="s">
        <v>4890</v>
      </c>
      <c r="H33" s="118" t="s">
        <v>4890</v>
      </c>
      <c r="I33" s="59">
        <f>582.808222542+5.897200127</f>
        <v>588.70542266899997</v>
      </c>
      <c r="J33" s="60">
        <f t="shared" si="1"/>
        <v>1.5473538132896399E-4</v>
      </c>
      <c r="K33" s="60">
        <f>I33/'סכום נכסי הקרן'!$C$41</f>
        <v>2.0377624662139477E-5</v>
      </c>
    </row>
    <row r="34" spans="1:11">
      <c r="A34" s="64" t="s">
        <v>3455</v>
      </c>
      <c r="B34" t="s">
        <v>3470</v>
      </c>
      <c r="C34">
        <v>10</v>
      </c>
      <c r="D34" t="s">
        <v>178</v>
      </c>
      <c r="E34" t="s">
        <v>179</v>
      </c>
      <c r="F34" t="s">
        <v>107</v>
      </c>
      <c r="G34" s="118" t="s">
        <v>4890</v>
      </c>
      <c r="H34" s="118" t="s">
        <v>4890</v>
      </c>
      <c r="I34" s="59">
        <f>1039.915338735+614.097235752</f>
        <v>1654.0125744869999</v>
      </c>
      <c r="J34" s="60">
        <f t="shared" si="1"/>
        <v>4.3474080003514184E-4</v>
      </c>
      <c r="K34" s="60">
        <f>I34/'סכום נכסי הקרן'!$C$41</f>
        <v>5.725248338387681E-5</v>
      </c>
    </row>
    <row r="35" spans="1:11">
      <c r="A35" s="64" t="s">
        <v>3454</v>
      </c>
      <c r="B35" t="s">
        <v>3471</v>
      </c>
      <c r="C35">
        <v>20</v>
      </c>
      <c r="D35" t="s">
        <v>178</v>
      </c>
      <c r="E35" t="s">
        <v>179</v>
      </c>
      <c r="F35" t="s">
        <v>107</v>
      </c>
      <c r="G35" s="118" t="s">
        <v>4890</v>
      </c>
      <c r="H35" s="118" t="s">
        <v>4890</v>
      </c>
      <c r="I35" s="59">
        <v>86.097774216999994</v>
      </c>
      <c r="J35" s="60">
        <f t="shared" si="1"/>
        <v>2.2629946000230834E-5</v>
      </c>
      <c r="K35" s="60">
        <f>I35/'סכום נכסי הקרן'!$C$41</f>
        <v>2.9802139740542295E-6</v>
      </c>
    </row>
    <row r="36" spans="1:11">
      <c r="A36" s="64" t="s">
        <v>3453</v>
      </c>
      <c r="B36" t="s">
        <v>194</v>
      </c>
      <c r="C36">
        <v>12</v>
      </c>
      <c r="D36" t="s">
        <v>178</v>
      </c>
      <c r="E36" t="s">
        <v>179</v>
      </c>
      <c r="F36" t="s">
        <v>169</v>
      </c>
      <c r="G36" s="118" t="s">
        <v>4890</v>
      </c>
      <c r="H36" s="118" t="s">
        <v>4890</v>
      </c>
      <c r="I36" s="59">
        <f>0.078457013648+26.17334936967</f>
        <v>26.251806383317998</v>
      </c>
      <c r="J36" s="60">
        <f t="shared" si="1"/>
        <v>6.9000269317728883E-6</v>
      </c>
      <c r="K36" s="60">
        <f>I36/'סכום נכסי הקרן'!$C$41</f>
        <v>9.0868783704611301E-7</v>
      </c>
    </row>
    <row r="37" spans="1:11">
      <c r="A37" s="64" t="s">
        <v>3455</v>
      </c>
      <c r="B37" t="s">
        <v>3472</v>
      </c>
      <c r="C37">
        <v>10</v>
      </c>
      <c r="D37" t="s">
        <v>178</v>
      </c>
      <c r="E37" t="s">
        <v>179</v>
      </c>
      <c r="F37" t="s">
        <v>169</v>
      </c>
      <c r="G37" s="118" t="s">
        <v>4890</v>
      </c>
      <c r="H37" s="118" t="s">
        <v>4890</v>
      </c>
      <c r="I37" s="59">
        <f>1969.04574819798+14491.5551390974</f>
        <v>16460.600887295379</v>
      </c>
      <c r="J37" s="60">
        <f t="shared" si="1"/>
        <v>4.3265056802977795E-3</v>
      </c>
      <c r="K37" s="60">
        <f>I37/'סכום נכסי הקרן'!$C$41</f>
        <v>5.6977213675706169E-4</v>
      </c>
    </row>
    <row r="38" spans="1:11">
      <c r="A38" s="64" t="s">
        <v>3454</v>
      </c>
      <c r="B38" t="s">
        <v>3473</v>
      </c>
      <c r="C38">
        <v>20</v>
      </c>
      <c r="D38" t="s">
        <v>178</v>
      </c>
      <c r="E38" t="s">
        <v>179</v>
      </c>
      <c r="F38" t="s">
        <v>169</v>
      </c>
      <c r="G38" s="118" t="s">
        <v>4890</v>
      </c>
      <c r="H38" s="118" t="s">
        <v>4890</v>
      </c>
      <c r="I38" s="59">
        <v>525.96544994498004</v>
      </c>
      <c r="J38" s="60">
        <f t="shared" si="1"/>
        <v>1.382448017789971E-4</v>
      </c>
      <c r="K38" s="60">
        <f>I38/'סכום נכסי הקרן'!$C$41</f>
        <v>1.8205924578782539E-5</v>
      </c>
    </row>
    <row r="39" spans="1:11">
      <c r="A39" s="64" t="s">
        <v>3453</v>
      </c>
      <c r="B39" t="s">
        <v>195</v>
      </c>
      <c r="C39">
        <v>12</v>
      </c>
      <c r="D39" t="s">
        <v>178</v>
      </c>
      <c r="E39" t="s">
        <v>179</v>
      </c>
      <c r="F39" t="s">
        <v>171</v>
      </c>
      <c r="G39" s="118" t="s">
        <v>4890</v>
      </c>
      <c r="H39" s="118" t="s">
        <v>4890</v>
      </c>
      <c r="I39" s="59">
        <v>0.654806412</v>
      </c>
      <c r="J39" s="60">
        <f t="shared" si="1"/>
        <v>1.7210937075814726E-7</v>
      </c>
      <c r="K39" s="60">
        <f>I39/'סכום נכסי הקרן'!$C$41</f>
        <v>2.2665663974358527E-8</v>
      </c>
    </row>
    <row r="40" spans="1:11">
      <c r="A40" s="64" t="s">
        <v>3455</v>
      </c>
      <c r="B40" t="s">
        <v>196</v>
      </c>
      <c r="C40">
        <v>10</v>
      </c>
      <c r="D40" t="s">
        <v>178</v>
      </c>
      <c r="E40" t="s">
        <v>179</v>
      </c>
      <c r="F40" t="s">
        <v>171</v>
      </c>
      <c r="G40" s="118" t="s">
        <v>4890</v>
      </c>
      <c r="H40" s="118" t="s">
        <v>4890</v>
      </c>
      <c r="I40" s="59">
        <v>0.202180212</v>
      </c>
      <c r="J40" s="60">
        <f t="shared" si="1"/>
        <v>5.3141063418708261E-8</v>
      </c>
      <c r="K40" s="60">
        <f>I40/'סכום נכסי הקרן'!$C$41</f>
        <v>6.9983260143405091E-9</v>
      </c>
    </row>
    <row r="41" spans="1:11">
      <c r="A41" s="64" t="s">
        <v>3455</v>
      </c>
      <c r="B41" t="s">
        <v>3474</v>
      </c>
      <c r="C41">
        <v>10</v>
      </c>
      <c r="D41" t="s">
        <v>178</v>
      </c>
      <c r="E41" t="s">
        <v>179</v>
      </c>
      <c r="F41" t="s">
        <v>173</v>
      </c>
      <c r="G41" s="118" t="s">
        <v>4890</v>
      </c>
      <c r="H41" s="118" t="s">
        <v>4890</v>
      </c>
      <c r="I41" s="59">
        <v>407.90706908800001</v>
      </c>
      <c r="J41" s="60">
        <f t="shared" si="1"/>
        <v>1.0721432732173029E-4</v>
      </c>
      <c r="K41" s="60">
        <f>I41/'סכום נכסי הקרן'!$C$41</f>
        <v>1.4119416657016572E-5</v>
      </c>
    </row>
    <row r="42" spans="1:11">
      <c r="A42" s="64" t="s">
        <v>3455</v>
      </c>
      <c r="B42" t="s">
        <v>3475</v>
      </c>
      <c r="C42">
        <v>10</v>
      </c>
      <c r="D42" t="s">
        <v>178</v>
      </c>
      <c r="E42" t="s">
        <v>179</v>
      </c>
      <c r="F42" t="s">
        <v>170</v>
      </c>
      <c r="G42" s="118" t="s">
        <v>4890</v>
      </c>
      <c r="H42" s="118" t="s">
        <v>4890</v>
      </c>
      <c r="I42" s="59">
        <f>0.0000499894902+3.812865615</f>
        <v>3.8129156044902004</v>
      </c>
      <c r="J42" s="60">
        <f t="shared" si="1"/>
        <v>1.0021870485940339E-6</v>
      </c>
      <c r="K42" s="60">
        <f>I42/'סכום נכסי הקרן'!$C$41</f>
        <v>1.3198139521877956E-7</v>
      </c>
    </row>
    <row r="43" spans="1:11">
      <c r="A43" s="64" t="s">
        <v>3454</v>
      </c>
      <c r="B43" t="s">
        <v>3476</v>
      </c>
      <c r="C43">
        <v>20</v>
      </c>
      <c r="D43" t="s">
        <v>178</v>
      </c>
      <c r="E43" t="s">
        <v>179</v>
      </c>
      <c r="F43" t="s">
        <v>170</v>
      </c>
      <c r="G43" s="118" t="s">
        <v>4890</v>
      </c>
      <c r="H43" s="118" t="s">
        <v>4890</v>
      </c>
      <c r="I43" s="59">
        <v>9.4302000000000006E-5</v>
      </c>
      <c r="J43" s="60">
        <f t="shared" si="1"/>
        <v>2.478634537444756E-11</v>
      </c>
      <c r="K43" s="60">
        <f>I43/'סכום נכסי הקרן'!$C$41</f>
        <v>3.2641974863709154E-12</v>
      </c>
    </row>
    <row r="44" spans="1:11">
      <c r="A44" s="64" t="s">
        <v>3455</v>
      </c>
      <c r="B44" t="s">
        <v>199</v>
      </c>
      <c r="C44">
        <v>10</v>
      </c>
      <c r="D44" t="s">
        <v>178</v>
      </c>
      <c r="E44" t="s">
        <v>179</v>
      </c>
      <c r="F44" t="s">
        <v>174</v>
      </c>
      <c r="G44" s="118" t="s">
        <v>4890</v>
      </c>
      <c r="H44" s="118" t="s">
        <v>4890</v>
      </c>
      <c r="I44" s="59">
        <v>0.1607452</v>
      </c>
      <c r="J44" s="60">
        <f t="shared" si="1"/>
        <v>4.2250281483793004E-8</v>
      </c>
      <c r="K44" s="60">
        <f>I44/'סכום נכסי הקרן'!$C$41</f>
        <v>5.5640821805072001E-9</v>
      </c>
    </row>
    <row r="45" spans="1:11">
      <c r="A45" s="64" t="s">
        <v>3452</v>
      </c>
      <c r="B45" t="s">
        <v>197</v>
      </c>
      <c r="C45">
        <v>11</v>
      </c>
      <c r="D45" t="s">
        <v>178</v>
      </c>
      <c r="E45" t="s">
        <v>179</v>
      </c>
      <c r="F45" t="s">
        <v>106</v>
      </c>
      <c r="G45" s="118" t="s">
        <v>4890</v>
      </c>
      <c r="H45" s="118" t="s">
        <v>4890</v>
      </c>
      <c r="I45" s="59">
        <f>4.775469105+41.547158826</f>
        <v>46.322627931</v>
      </c>
      <c r="J45" s="60">
        <f t="shared" si="1"/>
        <v>1.217544330501789E-5</v>
      </c>
      <c r="K45" s="60">
        <f>I45/'סכום נכסי הקרן'!$C$41</f>
        <v>1.6034252259174285E-6</v>
      </c>
    </row>
    <row r="46" spans="1:11">
      <c r="A46" s="64" t="s">
        <v>3453</v>
      </c>
      <c r="B46" t="s">
        <v>198</v>
      </c>
      <c r="C46">
        <v>12</v>
      </c>
      <c r="D46" t="s">
        <v>178</v>
      </c>
      <c r="E46" t="s">
        <v>179</v>
      </c>
      <c r="F46" t="s">
        <v>106</v>
      </c>
      <c r="G46" s="118" t="s">
        <v>4890</v>
      </c>
      <c r="H46" s="118" t="s">
        <v>4890</v>
      </c>
      <c r="I46" s="59">
        <f>19973.648667486+3927.431093766</f>
        <v>23901.079761252</v>
      </c>
      <c r="J46" s="60">
        <f t="shared" si="1"/>
        <v>6.2821617546246177E-3</v>
      </c>
      <c r="K46" s="60">
        <f>I46/'סכום נכסי הקרן'!$C$41</f>
        <v>8.2731908632085777E-4</v>
      </c>
    </row>
    <row r="47" spans="1:11">
      <c r="A47" s="64" t="s">
        <v>3455</v>
      </c>
      <c r="B47" t="s">
        <v>3477</v>
      </c>
      <c r="C47">
        <v>10</v>
      </c>
      <c r="D47" t="s">
        <v>178</v>
      </c>
      <c r="E47" t="s">
        <v>179</v>
      </c>
      <c r="F47" t="s">
        <v>106</v>
      </c>
      <c r="G47" s="118" t="s">
        <v>4890</v>
      </c>
      <c r="H47" s="118" t="s">
        <v>4890</v>
      </c>
      <c r="I47" s="59">
        <f>642.937008075+2103.695315358</f>
        <v>2746.6323234329998</v>
      </c>
      <c r="J47" s="60">
        <f t="shared" si="1"/>
        <v>7.2192506399897864E-4</v>
      </c>
      <c r="K47" s="60">
        <f>I47/'סכום נכסי הקרן'!$C$41</f>
        <v>9.5072748469121588E-5</v>
      </c>
    </row>
    <row r="48" spans="1:11">
      <c r="A48" s="64" t="s">
        <v>3454</v>
      </c>
      <c r="B48" t="s">
        <v>3478</v>
      </c>
      <c r="C48">
        <v>20</v>
      </c>
      <c r="D48" t="s">
        <v>178</v>
      </c>
      <c r="E48" t="s">
        <v>179</v>
      </c>
      <c r="F48" t="s">
        <v>106</v>
      </c>
      <c r="G48" s="118" t="s">
        <v>4890</v>
      </c>
      <c r="H48" s="118" t="s">
        <v>4890</v>
      </c>
      <c r="I48" s="59">
        <v>0.111918198</v>
      </c>
      <c r="J48" s="60">
        <f t="shared" si="1"/>
        <v>2.9416588294138043E-8</v>
      </c>
      <c r="K48" s="60">
        <f>I48/'סכום נכסי הקרן'!$C$41</f>
        <v>3.8739698054204831E-9</v>
      </c>
    </row>
    <row r="49" spans="1:11">
      <c r="A49" s="64" t="s">
        <v>3455</v>
      </c>
      <c r="B49" t="s">
        <v>3479</v>
      </c>
      <c r="C49">
        <v>10</v>
      </c>
      <c r="D49" t="s">
        <v>178</v>
      </c>
      <c r="E49" t="s">
        <v>179</v>
      </c>
      <c r="F49" t="s">
        <v>168</v>
      </c>
      <c r="G49" s="118" t="s">
        <v>4890</v>
      </c>
      <c r="H49" s="118" t="s">
        <v>4890</v>
      </c>
      <c r="I49" s="59">
        <v>2.7522718099999999</v>
      </c>
      <c r="J49" s="60">
        <f t="shared" si="1"/>
        <v>7.2340734710839544E-7</v>
      </c>
      <c r="K49" s="60">
        <f>I49/'סכום נכסי הקרן'!$C$41</f>
        <v>9.5267955335109844E-8</v>
      </c>
    </row>
    <row r="50" spans="1:11">
      <c r="A50" s="61" t="s">
        <v>200</v>
      </c>
      <c r="B50" s="110" t="s">
        <v>4890</v>
      </c>
      <c r="C50" s="119" t="s">
        <v>4890</v>
      </c>
      <c r="D50" s="119" t="s">
        <v>4890</v>
      </c>
      <c r="E50" s="119" t="s">
        <v>4890</v>
      </c>
      <c r="F50" s="119" t="s">
        <v>4890</v>
      </c>
      <c r="G50" s="119" t="s">
        <v>4890</v>
      </c>
      <c r="H50" s="62">
        <v>0</v>
      </c>
      <c r="I50" s="63">
        <v>0</v>
      </c>
      <c r="J50" s="62">
        <f t="shared" si="0"/>
        <v>0</v>
      </c>
      <c r="K50" s="62">
        <f>I50/'סכום נכסי הקרן'!$C$41</f>
        <v>0</v>
      </c>
    </row>
    <row r="51" spans="1:11">
      <c r="A51" t="s">
        <v>184</v>
      </c>
      <c r="B51" t="s">
        <v>184</v>
      </c>
      <c r="C51" s="119" t="s">
        <v>4890</v>
      </c>
      <c r="D51" t="s">
        <v>184</v>
      </c>
      <c r="E51" s="119" t="s">
        <v>4890</v>
      </c>
      <c r="F51" t="s">
        <v>184</v>
      </c>
      <c r="G51" s="60">
        <v>0</v>
      </c>
      <c r="H51" s="60">
        <v>0</v>
      </c>
      <c r="I51" s="59">
        <v>0</v>
      </c>
      <c r="J51" s="60">
        <f t="shared" si="0"/>
        <v>0</v>
      </c>
      <c r="K51" s="60">
        <f>I51/'סכום נכסי הקרן'!$C$41</f>
        <v>0</v>
      </c>
    </row>
    <row r="52" spans="1:11">
      <c r="A52" s="61" t="s">
        <v>201</v>
      </c>
      <c r="B52" s="110" t="s">
        <v>4890</v>
      </c>
      <c r="C52" s="119" t="s">
        <v>4890</v>
      </c>
      <c r="D52" s="119" t="s">
        <v>4890</v>
      </c>
      <c r="E52" s="119" t="s">
        <v>4890</v>
      </c>
      <c r="F52" s="119" t="s">
        <v>4890</v>
      </c>
      <c r="G52" s="119" t="s">
        <v>4890</v>
      </c>
      <c r="H52" s="62">
        <v>0</v>
      </c>
      <c r="I52" s="63">
        <v>0</v>
      </c>
      <c r="J52" s="62">
        <f t="shared" si="0"/>
        <v>0</v>
      </c>
      <c r="K52" s="62">
        <f>I52/'סכום נכסי הקרן'!$C$41</f>
        <v>0</v>
      </c>
    </row>
    <row r="53" spans="1:11">
      <c r="A53" t="s">
        <v>184</v>
      </c>
      <c r="B53" t="s">
        <v>184</v>
      </c>
      <c r="C53" s="119" t="s">
        <v>4890</v>
      </c>
      <c r="D53" t="s">
        <v>184</v>
      </c>
      <c r="E53" s="119" t="s">
        <v>4890</v>
      </c>
      <c r="F53" t="s">
        <v>184</v>
      </c>
      <c r="G53" s="60">
        <v>0</v>
      </c>
      <c r="H53" s="60">
        <v>0</v>
      </c>
      <c r="I53" s="59">
        <v>0</v>
      </c>
      <c r="J53" s="60">
        <f t="shared" si="0"/>
        <v>0</v>
      </c>
      <c r="K53" s="60">
        <f>I53/'סכום נכסי הקרן'!$C$41</f>
        <v>0</v>
      </c>
    </row>
    <row r="54" spans="1:11">
      <c r="A54" s="61" t="s">
        <v>202</v>
      </c>
      <c r="B54" s="110" t="s">
        <v>4890</v>
      </c>
      <c r="C54" s="119" t="s">
        <v>4890</v>
      </c>
      <c r="D54" s="119" t="s">
        <v>4890</v>
      </c>
      <c r="E54" s="119" t="s">
        <v>4890</v>
      </c>
      <c r="F54" s="119" t="s">
        <v>4890</v>
      </c>
      <c r="G54" s="119" t="s">
        <v>4890</v>
      </c>
      <c r="H54" s="62">
        <v>0</v>
      </c>
      <c r="I54" s="63">
        <v>0</v>
      </c>
      <c r="J54" s="62">
        <f t="shared" si="0"/>
        <v>0</v>
      </c>
      <c r="K54" s="62">
        <f>I54/'סכום נכסי הקרן'!$C$41</f>
        <v>0</v>
      </c>
    </row>
    <row r="55" spans="1:11">
      <c r="A55" t="s">
        <v>184</v>
      </c>
      <c r="B55" t="s">
        <v>184</v>
      </c>
      <c r="C55" s="119" t="s">
        <v>4890</v>
      </c>
      <c r="D55" t="s">
        <v>184</v>
      </c>
      <c r="E55" s="119" t="s">
        <v>4890</v>
      </c>
      <c r="F55" t="s">
        <v>184</v>
      </c>
      <c r="G55" s="60">
        <v>0</v>
      </c>
      <c r="H55" s="60">
        <v>0</v>
      </c>
      <c r="I55" s="59">
        <v>0</v>
      </c>
      <c r="J55" s="60">
        <f t="shared" si="0"/>
        <v>0</v>
      </c>
      <c r="K55" s="60">
        <f>I55/'סכום נכסי הקרן'!$C$41</f>
        <v>0</v>
      </c>
    </row>
    <row r="56" spans="1:11">
      <c r="A56" s="61" t="s">
        <v>203</v>
      </c>
      <c r="B56" s="110" t="s">
        <v>4890</v>
      </c>
      <c r="C56" s="119" t="s">
        <v>4890</v>
      </c>
      <c r="D56" s="119" t="s">
        <v>4890</v>
      </c>
      <c r="E56" s="119" t="s">
        <v>4890</v>
      </c>
      <c r="F56" s="119" t="s">
        <v>4890</v>
      </c>
      <c r="G56" s="119" t="s">
        <v>4890</v>
      </c>
      <c r="H56" s="62">
        <v>0</v>
      </c>
      <c r="I56" s="63">
        <v>0</v>
      </c>
      <c r="J56" s="62">
        <f t="shared" si="0"/>
        <v>0</v>
      </c>
      <c r="K56" s="62">
        <f>I56/'סכום נכסי הקרן'!$C$41</f>
        <v>0</v>
      </c>
    </row>
    <row r="57" spans="1:11">
      <c r="A57" t="s">
        <v>184</v>
      </c>
      <c r="B57" t="s">
        <v>184</v>
      </c>
      <c r="C57" s="119" t="s">
        <v>4890</v>
      </c>
      <c r="D57" t="s">
        <v>184</v>
      </c>
      <c r="E57" s="119" t="s">
        <v>4890</v>
      </c>
      <c r="F57" t="s">
        <v>184</v>
      </c>
      <c r="G57" s="60">
        <v>0</v>
      </c>
      <c r="H57" s="60">
        <v>0</v>
      </c>
      <c r="I57" s="59">
        <v>0</v>
      </c>
      <c r="J57" s="60">
        <f t="shared" ref="J57:J66" si="2">I57/$I$8</f>
        <v>0</v>
      </c>
      <c r="K57" s="60">
        <f>I57/'סכום נכסי הקרן'!$C$41</f>
        <v>0</v>
      </c>
    </row>
    <row r="58" spans="1:11">
      <c r="A58" s="61" t="s">
        <v>204</v>
      </c>
      <c r="B58" s="110" t="s">
        <v>4890</v>
      </c>
      <c r="C58" s="119" t="s">
        <v>4890</v>
      </c>
      <c r="D58" s="119" t="s">
        <v>4890</v>
      </c>
      <c r="E58" s="119" t="s">
        <v>4890</v>
      </c>
      <c r="F58" s="119" t="s">
        <v>4890</v>
      </c>
      <c r="G58" s="119" t="s">
        <v>4890</v>
      </c>
      <c r="H58" s="62">
        <v>0</v>
      </c>
      <c r="I58" s="63">
        <v>0</v>
      </c>
      <c r="J58" s="62">
        <f t="shared" si="2"/>
        <v>0</v>
      </c>
      <c r="K58" s="62">
        <f>I58/'סכום נכסי הקרן'!$C$41</f>
        <v>0</v>
      </c>
    </row>
    <row r="59" spans="1:11">
      <c r="A59" t="s">
        <v>184</v>
      </c>
      <c r="B59" t="s">
        <v>184</v>
      </c>
      <c r="C59" s="119" t="s">
        <v>4890</v>
      </c>
      <c r="D59" t="s">
        <v>184</v>
      </c>
      <c r="E59" s="119" t="s">
        <v>4890</v>
      </c>
      <c r="F59" t="s">
        <v>184</v>
      </c>
      <c r="G59" s="60">
        <v>0</v>
      </c>
      <c r="H59" s="60">
        <v>0</v>
      </c>
      <c r="I59" s="59">
        <v>0</v>
      </c>
      <c r="J59" s="60">
        <f t="shared" si="2"/>
        <v>0</v>
      </c>
      <c r="K59" s="60">
        <f>I59/'סכום נכסי הקרן'!$C$41</f>
        <v>0</v>
      </c>
    </row>
    <row r="60" spans="1:11">
      <c r="A60" s="61" t="s">
        <v>205</v>
      </c>
      <c r="B60" s="110" t="s">
        <v>4890</v>
      </c>
      <c r="C60" s="119" t="s">
        <v>4890</v>
      </c>
      <c r="D60" s="119" t="s">
        <v>4890</v>
      </c>
      <c r="E60" s="119" t="s">
        <v>4890</v>
      </c>
      <c r="F60" s="119" t="s">
        <v>4890</v>
      </c>
      <c r="G60" s="119" t="s">
        <v>4890</v>
      </c>
      <c r="H60" s="62">
        <v>0</v>
      </c>
      <c r="I60" s="63">
        <v>215421.47021914762</v>
      </c>
      <c r="J60" s="62">
        <f t="shared" si="2"/>
        <v>5.662139680943206E-2</v>
      </c>
      <c r="K60" s="62">
        <f>I60/'סכום נכסי הקרן'!$C$41</f>
        <v>7.4566628661074906E-3</v>
      </c>
    </row>
    <row r="61" spans="1:11">
      <c r="A61" s="61" t="s">
        <v>206</v>
      </c>
      <c r="B61" s="110" t="s">
        <v>4890</v>
      </c>
      <c r="C61" s="119" t="s">
        <v>4890</v>
      </c>
      <c r="D61" s="119" t="s">
        <v>4890</v>
      </c>
      <c r="E61" s="119" t="s">
        <v>4890</v>
      </c>
      <c r="F61" s="119" t="s">
        <v>4890</v>
      </c>
      <c r="G61" s="119" t="s">
        <v>4890</v>
      </c>
      <c r="H61" s="62">
        <v>0</v>
      </c>
      <c r="I61" s="63">
        <v>215421.47021914762</v>
      </c>
      <c r="J61" s="62">
        <f t="shared" si="2"/>
        <v>5.662139680943206E-2</v>
      </c>
      <c r="K61" s="62">
        <f>I61/'סכום נכסי הקרן'!$C$41</f>
        <v>7.4566628661074906E-3</v>
      </c>
    </row>
    <row r="62" spans="1:11">
      <c r="A62" t="s">
        <v>3457</v>
      </c>
      <c r="B62" t="s">
        <v>3458</v>
      </c>
      <c r="C62">
        <v>85</v>
      </c>
      <c r="D62" t="s">
        <v>883</v>
      </c>
      <c r="E62" t="s">
        <v>310</v>
      </c>
      <c r="F62" t="s">
        <v>104</v>
      </c>
      <c r="G62" s="118" t="s">
        <v>4890</v>
      </c>
      <c r="H62" s="118" t="s">
        <v>4890</v>
      </c>
      <c r="I62" s="59">
        <v>9018.9678967079999</v>
      </c>
      <c r="J62" s="60">
        <f t="shared" si="2"/>
        <v>2.3705462578615445E-3</v>
      </c>
      <c r="K62" s="60">
        <f>I62/'סכום נכסי הקרן'!$C$41</f>
        <v>3.1218523825681568E-4</v>
      </c>
    </row>
    <row r="63" spans="1:11">
      <c r="A63" t="s">
        <v>3457</v>
      </c>
      <c r="B63" t="s">
        <v>3459</v>
      </c>
      <c r="C63">
        <v>85</v>
      </c>
      <c r="D63" t="s">
        <v>883</v>
      </c>
      <c r="E63" t="s">
        <v>310</v>
      </c>
      <c r="F63" t="s">
        <v>102</v>
      </c>
      <c r="G63" s="118" t="s">
        <v>4890</v>
      </c>
      <c r="H63" s="118" t="s">
        <v>4890</v>
      </c>
      <c r="I63" s="59">
        <v>202552.11749214001</v>
      </c>
      <c r="J63" s="60">
        <f t="shared" si="2"/>
        <v>5.3238815088607484E-2</v>
      </c>
      <c r="K63" s="60">
        <f>I63/'סכום נכסי הקרן'!$C$41</f>
        <v>7.0111992617012328E-3</v>
      </c>
    </row>
    <row r="64" spans="1:11">
      <c r="A64" t="s">
        <v>3457</v>
      </c>
      <c r="B64" t="s">
        <v>3460</v>
      </c>
      <c r="C64">
        <v>85</v>
      </c>
      <c r="D64" t="s">
        <v>883</v>
      </c>
      <c r="E64" t="s">
        <v>310</v>
      </c>
      <c r="F64" t="s">
        <v>169</v>
      </c>
      <c r="G64" s="118" t="s">
        <v>4890</v>
      </c>
      <c r="H64" s="118" t="s">
        <v>4890</v>
      </c>
      <c r="I64" s="59">
        <v>3850.3848302996298</v>
      </c>
      <c r="J64" s="60">
        <f t="shared" si="2"/>
        <v>1.0120354629630365E-3</v>
      </c>
      <c r="K64" s="60">
        <f>I64/'סכום נכסי הקרן'!$C$41</f>
        <v>1.3327836614944279E-4</v>
      </c>
    </row>
    <row r="65" spans="1:11">
      <c r="A65" s="61" t="s">
        <v>204</v>
      </c>
      <c r="B65" s="110" t="s">
        <v>4890</v>
      </c>
      <c r="C65" s="119" t="s">
        <v>4890</v>
      </c>
      <c r="D65" s="119" t="s">
        <v>4890</v>
      </c>
      <c r="E65" s="119" t="s">
        <v>4890</v>
      </c>
      <c r="F65" s="119" t="s">
        <v>4890</v>
      </c>
      <c r="G65" s="119" t="s">
        <v>4890</v>
      </c>
      <c r="H65" s="62">
        <v>0</v>
      </c>
      <c r="I65" s="63">
        <v>0</v>
      </c>
      <c r="J65" s="62">
        <f t="shared" si="2"/>
        <v>0</v>
      </c>
      <c r="K65" s="62">
        <f>I65/'סכום נכסי הקרן'!$C$41</f>
        <v>0</v>
      </c>
    </row>
    <row r="66" spans="1:11">
      <c r="A66" t="s">
        <v>184</v>
      </c>
      <c r="B66" t="s">
        <v>184</v>
      </c>
      <c r="C66" s="119" t="s">
        <v>4890</v>
      </c>
      <c r="D66" t="s">
        <v>184</v>
      </c>
      <c r="E66" s="119" t="s">
        <v>4890</v>
      </c>
      <c r="F66" t="s">
        <v>184</v>
      </c>
      <c r="G66" s="60">
        <v>0</v>
      </c>
      <c r="H66" s="60">
        <v>0</v>
      </c>
      <c r="I66" s="59">
        <v>0</v>
      </c>
      <c r="J66" s="60">
        <f t="shared" si="2"/>
        <v>0</v>
      </c>
      <c r="K66" s="60">
        <f>I66/'סכום נכסי הקרן'!$C$41</f>
        <v>0</v>
      </c>
    </row>
    <row r="67" spans="1:11">
      <c r="A67" t="s">
        <v>207</v>
      </c>
      <c r="B67" s="110" t="s">
        <v>4890</v>
      </c>
      <c r="C67" s="119" t="s">
        <v>4890</v>
      </c>
      <c r="D67" s="119" t="s">
        <v>4890</v>
      </c>
      <c r="E67" s="119" t="s">
        <v>4890</v>
      </c>
      <c r="F67" s="119" t="s">
        <v>4890</v>
      </c>
      <c r="G67" s="119" t="s">
        <v>4890</v>
      </c>
      <c r="H67" s="119" t="s">
        <v>4890</v>
      </c>
      <c r="I67" s="119" t="s">
        <v>4890</v>
      </c>
      <c r="J67" s="119" t="s">
        <v>4890</v>
      </c>
      <c r="K67" s="119" t="s">
        <v>4890</v>
      </c>
    </row>
    <row r="68" spans="1:11" hidden="1">
      <c r="C68" s="15"/>
    </row>
    <row r="69" spans="1:11" hidden="1">
      <c r="C69" s="15"/>
    </row>
    <row r="70" spans="1:11" hidden="1">
      <c r="C70" s="15"/>
    </row>
    <row r="71" spans="1:11" hidden="1">
      <c r="C71" s="15"/>
    </row>
    <row r="72" spans="1:11" hidden="1">
      <c r="C72" s="15"/>
    </row>
    <row r="73" spans="1:11" hidden="1">
      <c r="C73" s="15"/>
    </row>
    <row r="74" spans="1:11" hidden="1">
      <c r="C74" s="15"/>
    </row>
    <row r="75" spans="1:11" hidden="1">
      <c r="C75" s="15"/>
    </row>
    <row r="76" spans="1:11" hidden="1">
      <c r="C76" s="15"/>
    </row>
    <row r="77" spans="1:11" hidden="1">
      <c r="C77" s="15"/>
    </row>
    <row r="78" spans="1:11" hidden="1">
      <c r="C78" s="15"/>
    </row>
    <row r="79" spans="1:11" hidden="1">
      <c r="C79" s="15"/>
    </row>
    <row r="80" spans="1:11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3:3" hidden="1">
      <c r="C369" s="15"/>
    </row>
    <row r="370" spans="3:3" hidden="1">
      <c r="C370" s="15"/>
    </row>
    <row r="371" spans="3:3" hidden="1">
      <c r="C371" s="15"/>
    </row>
    <row r="372" spans="3:3" hidden="1">
      <c r="C372" s="15"/>
    </row>
    <row r="373" spans="3:3" hidden="1">
      <c r="C373" s="15"/>
    </row>
    <row r="374" spans="3:3" hidden="1">
      <c r="C374" s="15"/>
    </row>
    <row r="375" spans="3:3" hidden="1">
      <c r="C375" s="15"/>
    </row>
    <row r="376" spans="3:3" hidden="1">
      <c r="C376" s="15"/>
    </row>
    <row r="377" spans="3:3" hidden="1">
      <c r="C377" s="15"/>
    </row>
    <row r="378" spans="3:3" hidden="1">
      <c r="C378" s="15"/>
    </row>
    <row r="379" spans="3:3" hidden="1">
      <c r="C379" s="15"/>
    </row>
    <row r="380" spans="3:3" hidden="1">
      <c r="C380" s="15"/>
    </row>
    <row r="381" spans="3:3" hidden="1">
      <c r="C381" s="15"/>
    </row>
    <row r="382" spans="3:3" hidden="1">
      <c r="C382" s="15"/>
    </row>
    <row r="383" spans="3:3" hidden="1">
      <c r="C383" s="15"/>
    </row>
    <row r="384" spans="3:3" hidden="1">
      <c r="C384" s="15"/>
    </row>
    <row r="385" spans="3:3" hidden="1">
      <c r="C385" s="15"/>
    </row>
    <row r="386" spans="3:3" hidden="1">
      <c r="C386" s="15"/>
    </row>
    <row r="387" spans="3:3" hidden="1">
      <c r="C387" s="15"/>
    </row>
    <row r="388" spans="3:3" hidden="1">
      <c r="C388" s="15"/>
    </row>
    <row r="389" spans="3:3" hidden="1">
      <c r="C389" s="15"/>
    </row>
    <row r="390" spans="3:3" hidden="1">
      <c r="C390" s="15"/>
    </row>
    <row r="391" spans="3:3" hidden="1">
      <c r="C391" s="15"/>
    </row>
    <row r="392" spans="3:3" hidden="1">
      <c r="C392" s="15"/>
    </row>
    <row r="393" spans="3:3" hidden="1">
      <c r="C393" s="15"/>
    </row>
    <row r="394" spans="3:3" hidden="1">
      <c r="C394" s="15"/>
    </row>
    <row r="395" spans="3:3" hidden="1">
      <c r="C395" s="15"/>
    </row>
    <row r="396" spans="3:3" hidden="1">
      <c r="C396" s="15"/>
    </row>
    <row r="397" spans="3:3" hidden="1">
      <c r="C397" s="15"/>
    </row>
    <row r="398" spans="3:3" hidden="1">
      <c r="C398" s="15"/>
    </row>
    <row r="399" spans="3:3" hidden="1">
      <c r="C399" s="15"/>
    </row>
    <row r="400" spans="3:3" hidden="1">
      <c r="C400" s="15"/>
    </row>
    <row r="401" spans="3:3" hidden="1">
      <c r="C401" s="15"/>
    </row>
    <row r="402" spans="3:3" hidden="1">
      <c r="C402" s="15"/>
    </row>
    <row r="403" spans="3:3" hidden="1">
      <c r="C403" s="15"/>
    </row>
    <row r="404" spans="3:3" hidden="1">
      <c r="C404" s="15"/>
    </row>
    <row r="405" spans="3:3" hidden="1">
      <c r="C405" s="15"/>
    </row>
    <row r="406" spans="3:3" hidden="1">
      <c r="C406" s="15"/>
    </row>
    <row r="407" spans="3:3" hidden="1">
      <c r="C407" s="15"/>
    </row>
    <row r="408" spans="3:3" hidden="1">
      <c r="C408" s="15"/>
    </row>
    <row r="409" spans="3:3" hidden="1">
      <c r="C409" s="15"/>
    </row>
    <row r="410" spans="3:3" hidden="1">
      <c r="C410" s="15"/>
    </row>
    <row r="411" spans="3:3" hidden="1">
      <c r="C411" s="15"/>
    </row>
    <row r="412" spans="3:3" hidden="1">
      <c r="C412" s="15"/>
    </row>
    <row r="413" spans="3:3" hidden="1">
      <c r="C413" s="15"/>
    </row>
    <row r="414" spans="3:3" hidden="1">
      <c r="C414" s="15"/>
    </row>
    <row r="415" spans="3:3" hidden="1">
      <c r="C415" s="15"/>
    </row>
    <row r="416" spans="3:3" hidden="1">
      <c r="C416" s="15"/>
    </row>
    <row r="417" spans="3:3" hidden="1">
      <c r="C417" s="15"/>
    </row>
    <row r="418" spans="3:3" hidden="1">
      <c r="C418" s="15"/>
    </row>
    <row r="419" spans="3:3" hidden="1">
      <c r="C419" s="15"/>
    </row>
    <row r="420" spans="3:3" hidden="1">
      <c r="C420" s="15"/>
    </row>
    <row r="421" spans="3:3" hidden="1">
      <c r="C421" s="15"/>
    </row>
    <row r="422" spans="3:3" hidden="1">
      <c r="C422" s="15"/>
    </row>
    <row r="423" spans="3:3" hidden="1">
      <c r="C423" s="15"/>
    </row>
    <row r="424" spans="3:3" hidden="1">
      <c r="C424" s="15"/>
    </row>
    <row r="425" spans="3:3" hidden="1">
      <c r="C425" s="15"/>
    </row>
    <row r="426" spans="3:3" hidden="1">
      <c r="C426" s="15"/>
    </row>
    <row r="427" spans="3:3" hidden="1">
      <c r="C427" s="15"/>
    </row>
    <row r="428" spans="3:3" hidden="1">
      <c r="C428" s="15"/>
    </row>
    <row r="429" spans="3:3" hidden="1">
      <c r="C429" s="15"/>
    </row>
    <row r="430" spans="3:3" hidden="1">
      <c r="C430" s="15"/>
    </row>
    <row r="431" spans="3:3" hidden="1">
      <c r="C431" s="15"/>
    </row>
    <row r="432" spans="3:3" hidden="1">
      <c r="C432" s="15"/>
    </row>
    <row r="433" spans="3:3" hidden="1">
      <c r="C433" s="15"/>
    </row>
    <row r="434" spans="3:3" hidden="1">
      <c r="C434" s="15"/>
    </row>
    <row r="435" spans="3:3" hidden="1">
      <c r="C435" s="15"/>
    </row>
    <row r="436" spans="3:3" hidden="1">
      <c r="C436" s="15"/>
    </row>
    <row r="437" spans="3:3" hidden="1">
      <c r="C437" s="15"/>
    </row>
    <row r="438" spans="3:3" hidden="1">
      <c r="C438" s="15"/>
    </row>
    <row r="439" spans="3:3" hidden="1">
      <c r="C439" s="15"/>
    </row>
    <row r="440" spans="3:3" hidden="1">
      <c r="C440" s="15"/>
    </row>
    <row r="441" spans="3:3" hidden="1">
      <c r="C441" s="15"/>
    </row>
    <row r="442" spans="3:3" hidden="1">
      <c r="C442" s="15"/>
    </row>
    <row r="443" spans="3:3" hidden="1">
      <c r="C443" s="15"/>
    </row>
    <row r="444" spans="3:3" hidden="1">
      <c r="C444" s="15"/>
    </row>
    <row r="445" spans="3:3" hidden="1">
      <c r="C445" s="15"/>
    </row>
    <row r="446" spans="3:3" hidden="1">
      <c r="C446" s="15"/>
    </row>
    <row r="447" spans="3:3" hidden="1">
      <c r="C447" s="15"/>
    </row>
    <row r="448" spans="3:3" hidden="1">
      <c r="C448" s="15"/>
    </row>
    <row r="449" spans="3:3" hidden="1">
      <c r="C449" s="15"/>
    </row>
    <row r="450" spans="3:3" hidden="1">
      <c r="C450" s="15"/>
    </row>
    <row r="451" spans="3:3" hidden="1">
      <c r="C451" s="15"/>
    </row>
    <row r="452" spans="3:3" hidden="1">
      <c r="C452" s="15"/>
    </row>
    <row r="453" spans="3:3" hidden="1">
      <c r="C453" s="15"/>
    </row>
    <row r="454" spans="3:3" hidden="1">
      <c r="C454" s="15"/>
    </row>
    <row r="455" spans="3:3" hidden="1">
      <c r="C455" s="15"/>
    </row>
    <row r="456" spans="3:3" hidden="1">
      <c r="C456" s="15"/>
    </row>
    <row r="457" spans="3:3" hidden="1">
      <c r="C457" s="15"/>
    </row>
    <row r="458" spans="3:3" hidden="1">
      <c r="C458" s="15"/>
    </row>
    <row r="459" spans="3:3" hidden="1">
      <c r="C459" s="15"/>
    </row>
    <row r="460" spans="3:3" hidden="1">
      <c r="C460" s="15"/>
    </row>
    <row r="461" spans="3:3" hidden="1">
      <c r="C461" s="15"/>
    </row>
    <row r="462" spans="3:3" hidden="1">
      <c r="C462" s="15"/>
    </row>
    <row r="463" spans="3:3" hidden="1">
      <c r="C463" s="15"/>
    </row>
    <row r="464" spans="3:3" hidden="1">
      <c r="C464" s="15"/>
    </row>
    <row r="465" spans="4:4" hidden="1">
      <c r="D465" s="14"/>
    </row>
    <row r="10000" spans="52:52" hidden="1">
      <c r="AZ10000"/>
    </row>
  </sheetData>
  <sortState xmlns:xlrd2="http://schemas.microsoft.com/office/spreadsheetml/2017/richdata2" ref="A17:AH49">
    <sortCondition ref="F17:F49"/>
    <sortCondition ref="A17:A49"/>
  </sortState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5.5703125" style="15" customWidth="1"/>
    <col min="11" max="11" width="15.42578125" style="15" bestFit="1" customWidth="1"/>
    <col min="12" max="12" width="11.7109375" style="15" customWidth="1"/>
    <col min="13" max="13" width="31.140625" style="15" customWidth="1"/>
    <col min="14" max="14" width="14.7109375" style="15" customWidth="1"/>
    <col min="15" max="15" width="26.140625" style="15" customWidth="1"/>
    <col min="16" max="16" width="26.85546875" style="15" customWidth="1"/>
    <col min="17" max="17" width="25.42578125" style="15" customWidth="1"/>
    <col min="18" max="34" width="7.5703125" style="15" hidden="1"/>
    <col min="35" max="16384" width="9.140625" style="15" hidden="1"/>
  </cols>
  <sheetData>
    <row r="1" spans="1:34" s="1" customFormat="1">
      <c r="A1" s="2" t="s">
        <v>0</v>
      </c>
      <c r="B1" s="65" t="s">
        <v>4889</v>
      </c>
    </row>
    <row r="2" spans="1:34" s="1" customFormat="1">
      <c r="A2" s="2" t="s">
        <v>1</v>
      </c>
      <c r="B2" s="11" t="s">
        <v>3480</v>
      </c>
    </row>
    <row r="3" spans="1:34" s="1" customFormat="1">
      <c r="A3" s="2" t="s">
        <v>2</v>
      </c>
      <c r="B3" s="22" t="s">
        <v>3481</v>
      </c>
    </row>
    <row r="4" spans="1:34">
      <c r="A4" s="2" t="s">
        <v>3</v>
      </c>
      <c r="B4" s="110" t="s">
        <v>4890</v>
      </c>
    </row>
    <row r="5" spans="1:34">
      <c r="A5" s="88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</row>
    <row r="6" spans="1:34" s="17" customFormat="1">
      <c r="A6" s="36" t="s">
        <v>47</v>
      </c>
      <c r="B6" s="37" t="s">
        <v>48</v>
      </c>
      <c r="C6" s="37" t="s">
        <v>68</v>
      </c>
      <c r="D6" s="37" t="s">
        <v>50</v>
      </c>
      <c r="E6" s="37" t="s">
        <v>51</v>
      </c>
      <c r="F6" s="37" t="s">
        <v>69</v>
      </c>
      <c r="G6" s="37" t="s">
        <v>70</v>
      </c>
      <c r="H6" s="37" t="s">
        <v>52</v>
      </c>
      <c r="I6" s="37" t="s">
        <v>53</v>
      </c>
      <c r="J6" s="37" t="s">
        <v>54</v>
      </c>
      <c r="K6" s="37" t="s">
        <v>157</v>
      </c>
      <c r="L6" s="37" t="s">
        <v>158</v>
      </c>
      <c r="M6" s="120" t="s">
        <v>162</v>
      </c>
      <c r="N6" s="37" t="s">
        <v>55</v>
      </c>
      <c r="O6" s="37" t="s">
        <v>159</v>
      </c>
      <c r="P6" s="37" t="s">
        <v>56</v>
      </c>
      <c r="Q6" s="121" t="s">
        <v>153</v>
      </c>
    </row>
    <row r="7" spans="1:34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24" t="s">
        <v>72</v>
      </c>
      <c r="G7" s="24" t="s">
        <v>73</v>
      </c>
      <c r="H7" s="113" t="s">
        <v>4890</v>
      </c>
      <c r="I7" s="24" t="s">
        <v>7</v>
      </c>
      <c r="J7" s="24" t="s">
        <v>7</v>
      </c>
      <c r="K7" s="24" t="s">
        <v>154</v>
      </c>
      <c r="L7" s="113" t="s">
        <v>4890</v>
      </c>
      <c r="M7" s="18" t="s">
        <v>155</v>
      </c>
      <c r="N7" s="24" t="s">
        <v>6</v>
      </c>
      <c r="O7" s="24" t="s">
        <v>7</v>
      </c>
      <c r="P7" s="24" t="s">
        <v>7</v>
      </c>
      <c r="Q7" s="25" t="s">
        <v>7</v>
      </c>
    </row>
    <row r="8" spans="1:34" s="19" customFormat="1" ht="20.25">
      <c r="A8" s="114" t="s">
        <v>4890</v>
      </c>
      <c r="B8" s="26" t="s">
        <v>9</v>
      </c>
      <c r="C8" s="26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74</v>
      </c>
      <c r="M8" s="7" t="s">
        <v>75</v>
      </c>
      <c r="N8" s="7" t="s">
        <v>76</v>
      </c>
      <c r="O8" s="7" t="s">
        <v>77</v>
      </c>
      <c r="P8" s="7" t="s">
        <v>78</v>
      </c>
      <c r="Q8" s="27" t="s">
        <v>83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</row>
    <row r="9" spans="1:34" s="19" customFormat="1" ht="20.25">
      <c r="A9" s="20" t="s">
        <v>79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57">
        <v>6.82</v>
      </c>
      <c r="H9" s="115" t="s">
        <v>4890</v>
      </c>
      <c r="I9" s="115" t="s">
        <v>4890</v>
      </c>
      <c r="J9" s="58">
        <v>3.3799999999999997E-2</v>
      </c>
      <c r="K9" s="57">
        <v>3870324347.1300001</v>
      </c>
      <c r="L9" s="115" t="s">
        <v>4890</v>
      </c>
      <c r="M9" s="57">
        <v>0</v>
      </c>
      <c r="N9" s="57">
        <v>3623058.1622445118</v>
      </c>
      <c r="O9" s="115" t="s">
        <v>4890</v>
      </c>
      <c r="P9" s="58">
        <v>1</v>
      </c>
      <c r="Q9" s="58">
        <v>0.12540000000000001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>
      <c r="A10" s="61" t="s">
        <v>175</v>
      </c>
      <c r="B10" s="119" t="s">
        <v>4890</v>
      </c>
      <c r="C10" s="119" t="s">
        <v>4890</v>
      </c>
      <c r="D10" s="119" t="s">
        <v>4890</v>
      </c>
      <c r="E10" s="119" t="s">
        <v>4890</v>
      </c>
      <c r="F10" s="119" t="s">
        <v>4890</v>
      </c>
      <c r="G10" s="63">
        <v>6.8</v>
      </c>
      <c r="H10" s="119" t="s">
        <v>4890</v>
      </c>
      <c r="I10" s="119" t="s">
        <v>4890</v>
      </c>
      <c r="J10" s="62">
        <v>3.3599999999999998E-2</v>
      </c>
      <c r="K10" s="63">
        <v>3844349423.6900001</v>
      </c>
      <c r="L10" s="119" t="s">
        <v>4890</v>
      </c>
      <c r="M10" s="63">
        <v>0</v>
      </c>
      <c r="N10" s="63">
        <v>3539171.6869018748</v>
      </c>
      <c r="O10" s="119" t="s">
        <v>4890</v>
      </c>
      <c r="P10" s="62">
        <v>0.9768</v>
      </c>
      <c r="Q10" s="62">
        <v>0.1225</v>
      </c>
    </row>
    <row r="11" spans="1:34">
      <c r="A11" s="61" t="s">
        <v>208</v>
      </c>
      <c r="B11" s="119" t="s">
        <v>4890</v>
      </c>
      <c r="C11" s="119" t="s">
        <v>4890</v>
      </c>
      <c r="D11" s="119" t="s">
        <v>4890</v>
      </c>
      <c r="E11" s="119" t="s">
        <v>4890</v>
      </c>
      <c r="F11" s="119" t="s">
        <v>4890</v>
      </c>
      <c r="G11" s="63">
        <v>6.43</v>
      </c>
      <c r="H11" s="119" t="s">
        <v>4890</v>
      </c>
      <c r="I11" s="119" t="s">
        <v>4890</v>
      </c>
      <c r="J11" s="62">
        <v>1.3100000000000001E-2</v>
      </c>
      <c r="K11" s="63">
        <v>1095723357.3299999</v>
      </c>
      <c r="L11" s="119" t="s">
        <v>4890</v>
      </c>
      <c r="M11" s="63">
        <v>0</v>
      </c>
      <c r="N11" s="63">
        <v>1153394.089436854</v>
      </c>
      <c r="O11" s="119" t="s">
        <v>4890</v>
      </c>
      <c r="P11" s="62">
        <v>0.31830000000000003</v>
      </c>
      <c r="Q11" s="62">
        <v>3.9899999999999998E-2</v>
      </c>
    </row>
    <row r="12" spans="1:34">
      <c r="A12" s="61" t="s">
        <v>209</v>
      </c>
      <c r="B12" s="119" t="s">
        <v>4890</v>
      </c>
      <c r="C12" s="119" t="s">
        <v>4890</v>
      </c>
      <c r="D12" s="119" t="s">
        <v>4890</v>
      </c>
      <c r="E12" s="119" t="s">
        <v>4890</v>
      </c>
      <c r="F12" s="119" t="s">
        <v>4890</v>
      </c>
      <c r="G12" s="63">
        <v>6.43</v>
      </c>
      <c r="H12" s="119" t="s">
        <v>4890</v>
      </c>
      <c r="I12" s="119" t="s">
        <v>4890</v>
      </c>
      <c r="J12" s="62">
        <v>1.3100000000000001E-2</v>
      </c>
      <c r="K12" s="63">
        <v>1095723357.3299999</v>
      </c>
      <c r="L12" s="119" t="s">
        <v>4890</v>
      </c>
      <c r="M12" s="63">
        <v>0</v>
      </c>
      <c r="N12" s="63">
        <v>1153394.089436854</v>
      </c>
      <c r="O12" s="119" t="s">
        <v>4890</v>
      </c>
      <c r="P12" s="62">
        <v>0.31830000000000003</v>
      </c>
      <c r="Q12" s="62">
        <v>3.9899999999999998E-2</v>
      </c>
    </row>
    <row r="13" spans="1:34">
      <c r="A13" t="s">
        <v>210</v>
      </c>
      <c r="B13" t="s">
        <v>211</v>
      </c>
      <c r="C13" t="s">
        <v>98</v>
      </c>
      <c r="D13" t="s">
        <v>212</v>
      </c>
      <c r="E13" s="119" t="s">
        <v>4890</v>
      </c>
      <c r="F13" s="118" t="s">
        <v>4890</v>
      </c>
      <c r="G13" s="59">
        <v>0.56999999999999995</v>
      </c>
      <c r="H13" t="s">
        <v>100</v>
      </c>
      <c r="I13" s="60">
        <v>0.04</v>
      </c>
      <c r="J13" s="60">
        <v>8.3999999999999995E-3</v>
      </c>
      <c r="K13" s="59">
        <v>319219.5</v>
      </c>
      <c r="L13" s="59">
        <v>142.53</v>
      </c>
      <c r="M13" s="59">
        <v>0</v>
      </c>
      <c r="N13" s="59">
        <v>454.98355335000002</v>
      </c>
      <c r="O13" s="60">
        <v>0</v>
      </c>
      <c r="P13" s="60">
        <v>1E-4</v>
      </c>
      <c r="Q13" s="60">
        <v>0</v>
      </c>
    </row>
    <row r="14" spans="1:34">
      <c r="A14" t="s">
        <v>213</v>
      </c>
      <c r="B14" t="s">
        <v>214</v>
      </c>
      <c r="C14" t="s">
        <v>98</v>
      </c>
      <c r="D14" t="s">
        <v>212</v>
      </c>
      <c r="E14" s="119" t="s">
        <v>4890</v>
      </c>
      <c r="F14" s="118" t="s">
        <v>4890</v>
      </c>
      <c r="G14" s="59">
        <v>3.36</v>
      </c>
      <c r="H14" t="s">
        <v>100</v>
      </c>
      <c r="I14" s="60">
        <v>7.4999999999999997E-3</v>
      </c>
      <c r="J14" s="60">
        <v>1.15E-2</v>
      </c>
      <c r="K14" s="59">
        <v>96016660.409999996</v>
      </c>
      <c r="L14" s="59">
        <v>111.6</v>
      </c>
      <c r="M14" s="59">
        <v>0</v>
      </c>
      <c r="N14" s="59">
        <v>107154.59301755999</v>
      </c>
      <c r="O14" s="60">
        <v>4.5999999999999999E-3</v>
      </c>
      <c r="P14" s="60">
        <v>2.9600000000000001E-2</v>
      </c>
      <c r="Q14" s="60">
        <v>3.7000000000000002E-3</v>
      </c>
    </row>
    <row r="15" spans="1:34">
      <c r="A15" t="s">
        <v>216</v>
      </c>
      <c r="B15" t="s">
        <v>217</v>
      </c>
      <c r="C15" t="s">
        <v>98</v>
      </c>
      <c r="D15" t="s">
        <v>212</v>
      </c>
      <c r="E15" s="119" t="s">
        <v>4890</v>
      </c>
      <c r="F15" s="118" t="s">
        <v>4890</v>
      </c>
      <c r="G15" s="59">
        <v>19.07</v>
      </c>
      <c r="H15" t="s">
        <v>100</v>
      </c>
      <c r="I15" s="60">
        <v>0.01</v>
      </c>
      <c r="J15" s="60">
        <v>1.7299999999999999E-2</v>
      </c>
      <c r="K15" s="59">
        <v>10178713.48</v>
      </c>
      <c r="L15" s="59">
        <v>98.46</v>
      </c>
      <c r="M15" s="59">
        <v>0</v>
      </c>
      <c r="N15" s="59">
        <v>10021.961292407999</v>
      </c>
      <c r="O15" s="60">
        <v>5.9999999999999995E-4</v>
      </c>
      <c r="P15" s="60">
        <v>2.8E-3</v>
      </c>
      <c r="Q15" s="60">
        <v>2.9999999999999997E-4</v>
      </c>
    </row>
    <row r="16" spans="1:34">
      <c r="A16" t="s">
        <v>218</v>
      </c>
      <c r="B16" t="s">
        <v>219</v>
      </c>
      <c r="C16" t="s">
        <v>98</v>
      </c>
      <c r="D16" t="s">
        <v>212</v>
      </c>
      <c r="E16" s="119" t="s">
        <v>4890</v>
      </c>
      <c r="F16" s="118" t="s">
        <v>4890</v>
      </c>
      <c r="G16" s="59">
        <v>1.82</v>
      </c>
      <c r="H16" t="s">
        <v>100</v>
      </c>
      <c r="I16" s="60">
        <v>7.4999999999999997E-3</v>
      </c>
      <c r="J16" s="60">
        <v>1.2500000000000001E-2</v>
      </c>
      <c r="K16" s="59">
        <v>106026009.36</v>
      </c>
      <c r="L16" s="59">
        <v>111.09</v>
      </c>
      <c r="M16" s="59">
        <v>0</v>
      </c>
      <c r="N16" s="59">
        <v>117784.29379802399</v>
      </c>
      <c r="O16" s="60">
        <v>4.8999999999999998E-3</v>
      </c>
      <c r="P16" s="60">
        <v>3.2500000000000001E-2</v>
      </c>
      <c r="Q16" s="60">
        <v>4.1000000000000003E-3</v>
      </c>
    </row>
    <row r="17" spans="1:17">
      <c r="A17" t="s">
        <v>220</v>
      </c>
      <c r="B17" t="s">
        <v>221</v>
      </c>
      <c r="C17" t="s">
        <v>98</v>
      </c>
      <c r="D17" t="s">
        <v>212</v>
      </c>
      <c r="E17" s="119" t="s">
        <v>4890</v>
      </c>
      <c r="F17" s="118" t="s">
        <v>4890</v>
      </c>
      <c r="G17" s="59">
        <v>7.88</v>
      </c>
      <c r="H17" t="s">
        <v>100</v>
      </c>
      <c r="I17" s="60">
        <v>1E-3</v>
      </c>
      <c r="J17" s="60">
        <v>1.46E-2</v>
      </c>
      <c r="K17" s="59">
        <v>257235605.74000001</v>
      </c>
      <c r="L17" s="59">
        <v>100.3</v>
      </c>
      <c r="M17" s="59">
        <v>0</v>
      </c>
      <c r="N17" s="59">
        <v>258007.31255721999</v>
      </c>
      <c r="O17" s="60">
        <v>0.01</v>
      </c>
      <c r="P17" s="60">
        <v>7.1199999999999999E-2</v>
      </c>
      <c r="Q17" s="60">
        <v>8.8999999999999999E-3</v>
      </c>
    </row>
    <row r="18" spans="1:17">
      <c r="A18" t="s">
        <v>223</v>
      </c>
      <c r="B18" t="s">
        <v>224</v>
      </c>
      <c r="C18" t="s">
        <v>98</v>
      </c>
      <c r="D18" t="s">
        <v>212</v>
      </c>
      <c r="E18" s="119" t="s">
        <v>4890</v>
      </c>
      <c r="F18" s="118" t="s">
        <v>4890</v>
      </c>
      <c r="G18" s="59">
        <v>25.69</v>
      </c>
      <c r="H18" t="s">
        <v>100</v>
      </c>
      <c r="I18" s="60">
        <v>5.0000000000000001E-3</v>
      </c>
      <c r="J18" s="60">
        <v>1.7899999999999999E-2</v>
      </c>
      <c r="K18" s="59">
        <v>88175300.950000003</v>
      </c>
      <c r="L18" s="59">
        <v>80.180000000000007</v>
      </c>
      <c r="M18" s="59">
        <v>0</v>
      </c>
      <c r="N18" s="59">
        <v>70698.956301710001</v>
      </c>
      <c r="O18" s="60">
        <v>6.4000000000000003E-3</v>
      </c>
      <c r="P18" s="60">
        <v>1.95E-2</v>
      </c>
      <c r="Q18" s="60">
        <v>2.3999999999999998E-3</v>
      </c>
    </row>
    <row r="19" spans="1:17">
      <c r="A19" t="s">
        <v>225</v>
      </c>
      <c r="B19" t="s">
        <v>226</v>
      </c>
      <c r="C19" t="s">
        <v>98</v>
      </c>
      <c r="D19" t="s">
        <v>212</v>
      </c>
      <c r="E19" s="119" t="s">
        <v>4890</v>
      </c>
      <c r="F19" s="118" t="s">
        <v>4890</v>
      </c>
      <c r="G19" s="59">
        <v>14.4</v>
      </c>
      <c r="H19" t="s">
        <v>100</v>
      </c>
      <c r="I19" s="60">
        <v>2.75E-2</v>
      </c>
      <c r="J19" s="60">
        <v>1.6500000000000001E-2</v>
      </c>
      <c r="K19" s="59">
        <v>22487833.609999999</v>
      </c>
      <c r="L19" s="59">
        <v>140.35</v>
      </c>
      <c r="M19" s="59">
        <v>0</v>
      </c>
      <c r="N19" s="59">
        <v>31561.674471635</v>
      </c>
      <c r="O19" s="60">
        <v>1.1999999999999999E-3</v>
      </c>
      <c r="P19" s="60">
        <v>8.6999999999999994E-3</v>
      </c>
      <c r="Q19" s="60">
        <v>1.1000000000000001E-3</v>
      </c>
    </row>
    <row r="20" spans="1:17">
      <c r="A20" t="s">
        <v>227</v>
      </c>
      <c r="B20" t="s">
        <v>228</v>
      </c>
      <c r="C20" t="s">
        <v>98</v>
      </c>
      <c r="D20" t="s">
        <v>212</v>
      </c>
      <c r="E20" s="119" t="s">
        <v>4890</v>
      </c>
      <c r="F20" s="118" t="s">
        <v>4890</v>
      </c>
      <c r="G20" s="59">
        <v>10.14</v>
      </c>
      <c r="H20" t="s">
        <v>100</v>
      </c>
      <c r="I20" s="60">
        <v>0.04</v>
      </c>
      <c r="J20" s="60">
        <v>1.5299999999999999E-2</v>
      </c>
      <c r="K20" s="59">
        <v>9708270.8100000005</v>
      </c>
      <c r="L20" s="59">
        <v>172.48</v>
      </c>
      <c r="M20" s="59">
        <v>0</v>
      </c>
      <c r="N20" s="59">
        <v>16744.825493087999</v>
      </c>
      <c r="O20" s="60">
        <v>5.9999999999999995E-4</v>
      </c>
      <c r="P20" s="60">
        <v>4.5999999999999999E-3</v>
      </c>
      <c r="Q20" s="60">
        <v>5.9999999999999995E-4</v>
      </c>
    </row>
    <row r="21" spans="1:17">
      <c r="A21" t="s">
        <v>229</v>
      </c>
      <c r="B21" t="s">
        <v>230</v>
      </c>
      <c r="C21" t="s">
        <v>98</v>
      </c>
      <c r="D21" t="s">
        <v>212</v>
      </c>
      <c r="E21" s="119" t="s">
        <v>4890</v>
      </c>
      <c r="F21" s="118" t="s">
        <v>4890</v>
      </c>
      <c r="G21" s="59">
        <v>5.33</v>
      </c>
      <c r="H21" t="s">
        <v>100</v>
      </c>
      <c r="I21" s="60">
        <v>5.0000000000000001E-3</v>
      </c>
      <c r="J21" s="60">
        <v>1.26E-2</v>
      </c>
      <c r="K21" s="59">
        <v>212306026.58000001</v>
      </c>
      <c r="L21" s="59">
        <v>107.42</v>
      </c>
      <c r="M21" s="59">
        <v>0</v>
      </c>
      <c r="N21" s="59">
        <v>228059.133752236</v>
      </c>
      <c r="O21" s="60">
        <v>1.04E-2</v>
      </c>
      <c r="P21" s="60">
        <v>6.2899999999999998E-2</v>
      </c>
      <c r="Q21" s="60">
        <v>7.9000000000000008E-3</v>
      </c>
    </row>
    <row r="22" spans="1:17">
      <c r="A22" t="s">
        <v>231</v>
      </c>
      <c r="B22" t="s">
        <v>232</v>
      </c>
      <c r="C22" t="s">
        <v>98</v>
      </c>
      <c r="D22" t="s">
        <v>212</v>
      </c>
      <c r="E22" s="119" t="s">
        <v>4890</v>
      </c>
      <c r="F22" s="118" t="s">
        <v>4890</v>
      </c>
      <c r="G22" s="59">
        <v>2.57</v>
      </c>
      <c r="H22" t="s">
        <v>100</v>
      </c>
      <c r="I22" s="60">
        <v>1E-3</v>
      </c>
      <c r="J22" s="60">
        <v>1.1299999999999999E-2</v>
      </c>
      <c r="K22" s="59">
        <v>221966192.94</v>
      </c>
      <c r="L22" s="59">
        <v>108.67</v>
      </c>
      <c r="M22" s="59">
        <v>0</v>
      </c>
      <c r="N22" s="59">
        <v>241210.66186789799</v>
      </c>
      <c r="O22" s="60">
        <v>1.11E-2</v>
      </c>
      <c r="P22" s="60">
        <v>6.6600000000000006E-2</v>
      </c>
      <c r="Q22" s="60">
        <v>8.3000000000000001E-3</v>
      </c>
    </row>
    <row r="23" spans="1:17">
      <c r="A23" t="s">
        <v>233</v>
      </c>
      <c r="B23" t="s">
        <v>234</v>
      </c>
      <c r="C23" t="s">
        <v>98</v>
      </c>
      <c r="D23" t="s">
        <v>212</v>
      </c>
      <c r="E23" s="119" t="s">
        <v>4890</v>
      </c>
      <c r="F23" s="118" t="s">
        <v>4890</v>
      </c>
      <c r="G23" s="59">
        <v>4.72</v>
      </c>
      <c r="H23" t="s">
        <v>100</v>
      </c>
      <c r="I23" s="60">
        <v>1.0999999999999999E-2</v>
      </c>
      <c r="J23" s="60">
        <v>1.21E-2</v>
      </c>
      <c r="K23" s="59">
        <v>71303523.950000003</v>
      </c>
      <c r="L23" s="59">
        <v>100.55</v>
      </c>
      <c r="M23" s="59">
        <v>0</v>
      </c>
      <c r="N23" s="59">
        <v>71695.693331724993</v>
      </c>
      <c r="O23" s="60">
        <v>0</v>
      </c>
      <c r="P23" s="60">
        <v>1.9800000000000002E-2</v>
      </c>
      <c r="Q23" s="60">
        <v>2.5000000000000001E-3</v>
      </c>
    </row>
    <row r="24" spans="1:17">
      <c r="A24" s="61" t="s">
        <v>235</v>
      </c>
      <c r="B24" s="119" t="s">
        <v>4890</v>
      </c>
      <c r="C24" s="119" t="s">
        <v>4890</v>
      </c>
      <c r="D24" s="119" t="s">
        <v>4890</v>
      </c>
      <c r="E24" s="119" t="s">
        <v>4890</v>
      </c>
      <c r="F24" s="119" t="s">
        <v>4890</v>
      </c>
      <c r="G24" s="63">
        <v>6.98</v>
      </c>
      <c r="H24" s="119" t="s">
        <v>4890</v>
      </c>
      <c r="I24" s="119" t="s">
        <v>4890</v>
      </c>
      <c r="J24" s="62">
        <v>4.3499999999999997E-2</v>
      </c>
      <c r="K24" s="63">
        <v>2748626066.3600001</v>
      </c>
      <c r="L24" s="119" t="s">
        <v>4890</v>
      </c>
      <c r="M24" s="63">
        <v>0</v>
      </c>
      <c r="N24" s="63">
        <v>2385777.5974650211</v>
      </c>
      <c r="O24" s="119" t="s">
        <v>4890</v>
      </c>
      <c r="P24" s="62">
        <v>0.65849999999999997</v>
      </c>
      <c r="Q24" s="62">
        <v>8.2600000000000007E-2</v>
      </c>
    </row>
    <row r="25" spans="1:17">
      <c r="A25" s="61" t="s">
        <v>236</v>
      </c>
      <c r="B25" s="119" t="s">
        <v>4890</v>
      </c>
      <c r="C25" s="119" t="s">
        <v>4890</v>
      </c>
      <c r="D25" s="119" t="s">
        <v>4890</v>
      </c>
      <c r="E25" s="119" t="s">
        <v>4890</v>
      </c>
      <c r="F25" s="119" t="s">
        <v>4890</v>
      </c>
      <c r="G25" s="63">
        <v>0.33</v>
      </c>
      <c r="H25" s="119" t="s">
        <v>4890</v>
      </c>
      <c r="I25" s="119" t="s">
        <v>4890</v>
      </c>
      <c r="J25" s="62">
        <v>5.1200000000000002E-2</v>
      </c>
      <c r="K25" s="63">
        <v>611060292.11000001</v>
      </c>
      <c r="L25" s="119" t="s">
        <v>4890</v>
      </c>
      <c r="M25" s="63">
        <v>0</v>
      </c>
      <c r="N25" s="63">
        <v>602599.92963944399</v>
      </c>
      <c r="O25" s="119" t="s">
        <v>4890</v>
      </c>
      <c r="P25" s="62">
        <v>0.1663</v>
      </c>
      <c r="Q25" s="62">
        <v>2.0899999999999998E-2</v>
      </c>
    </row>
    <row r="26" spans="1:17">
      <c r="A26" t="s">
        <v>237</v>
      </c>
      <c r="B26" t="s">
        <v>238</v>
      </c>
      <c r="C26" t="s">
        <v>98</v>
      </c>
      <c r="D26" t="s">
        <v>212</v>
      </c>
      <c r="E26" s="119" t="s">
        <v>4890</v>
      </c>
      <c r="F26" s="118" t="s">
        <v>4890</v>
      </c>
      <c r="G26" s="59">
        <v>0.25</v>
      </c>
      <c r="H26" t="s">
        <v>100</v>
      </c>
      <c r="I26" s="60">
        <v>0</v>
      </c>
      <c r="J26" s="60">
        <v>4.4900000000000002E-2</v>
      </c>
      <c r="K26" s="59">
        <v>56808149.75</v>
      </c>
      <c r="L26" s="59">
        <v>98.9</v>
      </c>
      <c r="M26" s="59">
        <v>0</v>
      </c>
      <c r="N26" s="59">
        <v>56183.260102749999</v>
      </c>
      <c r="O26" s="60">
        <v>2.8E-3</v>
      </c>
      <c r="P26" s="60">
        <v>1.55E-2</v>
      </c>
      <c r="Q26" s="60">
        <v>1.9E-3</v>
      </c>
    </row>
    <row r="27" spans="1:17">
      <c r="A27" t="s">
        <v>239</v>
      </c>
      <c r="B27" t="s">
        <v>240</v>
      </c>
      <c r="C27" t="s">
        <v>98</v>
      </c>
      <c r="D27" t="s">
        <v>212</v>
      </c>
      <c r="E27" s="119" t="s">
        <v>4890</v>
      </c>
      <c r="F27" s="118" t="s">
        <v>4890</v>
      </c>
      <c r="G27" s="59">
        <v>0.84</v>
      </c>
      <c r="H27" t="s">
        <v>100</v>
      </c>
      <c r="I27" s="60">
        <v>0</v>
      </c>
      <c r="J27" s="60">
        <v>4.1599999999999998E-2</v>
      </c>
      <c r="K27" s="59">
        <v>9673679.0899999999</v>
      </c>
      <c r="L27" s="59">
        <v>96.61</v>
      </c>
      <c r="M27" s="59">
        <v>0</v>
      </c>
      <c r="N27" s="59">
        <v>9345.7413688489996</v>
      </c>
      <c r="O27" s="60">
        <v>0</v>
      </c>
      <c r="P27" s="60">
        <v>2.5999999999999999E-3</v>
      </c>
      <c r="Q27" s="60">
        <v>2.9999999999999997E-4</v>
      </c>
    </row>
    <row r="28" spans="1:17">
      <c r="A28" t="s">
        <v>241</v>
      </c>
      <c r="B28" t="s">
        <v>242</v>
      </c>
      <c r="C28" t="s">
        <v>98</v>
      </c>
      <c r="D28" t="s">
        <v>212</v>
      </c>
      <c r="E28" s="119" t="s">
        <v>4890</v>
      </c>
      <c r="F28" s="118" t="s">
        <v>4890</v>
      </c>
      <c r="G28" s="59">
        <v>0.01</v>
      </c>
      <c r="H28" t="s">
        <v>100</v>
      </c>
      <c r="I28" s="60">
        <v>0</v>
      </c>
      <c r="J28" s="60">
        <v>3.7199999999999997E-2</v>
      </c>
      <c r="K28" s="59">
        <v>124817186.73</v>
      </c>
      <c r="L28" s="59">
        <v>99.98</v>
      </c>
      <c r="M28" s="59">
        <v>0</v>
      </c>
      <c r="N28" s="59">
        <v>124792.223292654</v>
      </c>
      <c r="O28" s="60">
        <v>2.3999999999999998E-3</v>
      </c>
      <c r="P28" s="60">
        <v>3.44E-2</v>
      </c>
      <c r="Q28" s="60">
        <v>4.3E-3</v>
      </c>
    </row>
    <row r="29" spans="1:17">
      <c r="A29" t="s">
        <v>243</v>
      </c>
      <c r="B29" t="s">
        <v>244</v>
      </c>
      <c r="C29" t="s">
        <v>98</v>
      </c>
      <c r="D29" t="s">
        <v>212</v>
      </c>
      <c r="E29" s="119" t="s">
        <v>4890</v>
      </c>
      <c r="F29" s="118" t="s">
        <v>4890</v>
      </c>
      <c r="G29" s="59">
        <v>0.92</v>
      </c>
      <c r="H29" t="s">
        <v>100</v>
      </c>
      <c r="I29" s="60">
        <v>0</v>
      </c>
      <c r="J29" s="60">
        <v>4.1200000000000001E-2</v>
      </c>
      <c r="K29" s="59">
        <v>53017400.43</v>
      </c>
      <c r="L29" s="59">
        <v>96.34</v>
      </c>
      <c r="M29" s="59">
        <v>0</v>
      </c>
      <c r="N29" s="59">
        <v>51076.963574262001</v>
      </c>
      <c r="O29" s="60">
        <v>3.8E-3</v>
      </c>
      <c r="P29" s="60">
        <v>1.41E-2</v>
      </c>
      <c r="Q29" s="60">
        <v>1.8E-3</v>
      </c>
    </row>
    <row r="30" spans="1:17">
      <c r="A30" t="s">
        <v>246</v>
      </c>
      <c r="B30" t="s">
        <v>247</v>
      </c>
      <c r="C30" t="s">
        <v>98</v>
      </c>
      <c r="D30" t="s">
        <v>212</v>
      </c>
      <c r="E30" s="119" t="s">
        <v>4890</v>
      </c>
      <c r="F30" s="118" t="s">
        <v>4890</v>
      </c>
      <c r="G30" s="59">
        <v>0.09</v>
      </c>
      <c r="H30" t="s">
        <v>100</v>
      </c>
      <c r="I30" s="60">
        <v>0</v>
      </c>
      <c r="J30" s="60">
        <v>4.5499999999999999E-2</v>
      </c>
      <c r="K30" s="59">
        <v>59430783.409999996</v>
      </c>
      <c r="L30" s="59">
        <v>99.55</v>
      </c>
      <c r="M30" s="59">
        <v>0</v>
      </c>
      <c r="N30" s="59">
        <v>59163.344884655002</v>
      </c>
      <c r="O30" s="60">
        <v>1.1999999999999999E-3</v>
      </c>
      <c r="P30" s="60">
        <v>1.6299999999999999E-2</v>
      </c>
      <c r="Q30" s="60">
        <v>2E-3</v>
      </c>
    </row>
    <row r="31" spans="1:17">
      <c r="A31" t="s">
        <v>248</v>
      </c>
      <c r="B31" t="s">
        <v>249</v>
      </c>
      <c r="C31" t="s">
        <v>98</v>
      </c>
      <c r="D31" t="s">
        <v>212</v>
      </c>
      <c r="E31" s="119" t="s">
        <v>4890</v>
      </c>
      <c r="F31" s="118" t="s">
        <v>4890</v>
      </c>
      <c r="G31" s="59">
        <v>0.17</v>
      </c>
      <c r="H31" t="s">
        <v>100</v>
      </c>
      <c r="I31" s="60">
        <v>0</v>
      </c>
      <c r="J31" s="60">
        <v>4.4999999999999998E-2</v>
      </c>
      <c r="K31" s="59">
        <v>104135703.17</v>
      </c>
      <c r="L31" s="59">
        <v>99.22</v>
      </c>
      <c r="M31" s="59">
        <v>0</v>
      </c>
      <c r="N31" s="59">
        <v>103323.44468527399</v>
      </c>
      <c r="O31" s="60">
        <v>2E-3</v>
      </c>
      <c r="P31" s="60">
        <v>2.8500000000000001E-2</v>
      </c>
      <c r="Q31" s="60">
        <v>3.5999999999999999E-3</v>
      </c>
    </row>
    <row r="32" spans="1:17">
      <c r="A32" t="s">
        <v>251</v>
      </c>
      <c r="B32" t="s">
        <v>252</v>
      </c>
      <c r="C32" t="s">
        <v>98</v>
      </c>
      <c r="D32" t="s">
        <v>212</v>
      </c>
      <c r="E32" s="119" t="s">
        <v>4890</v>
      </c>
      <c r="F32" s="118" t="s">
        <v>4890</v>
      </c>
      <c r="G32" s="59">
        <v>0.59</v>
      </c>
      <c r="H32" t="s">
        <v>100</v>
      </c>
      <c r="I32" s="60">
        <v>0</v>
      </c>
      <c r="J32" s="60">
        <v>4.2500000000000003E-2</v>
      </c>
      <c r="K32" s="59">
        <v>28376002.219999999</v>
      </c>
      <c r="L32" s="59">
        <v>97.53</v>
      </c>
      <c r="M32" s="59">
        <v>0</v>
      </c>
      <c r="N32" s="59">
        <v>27675.114965166002</v>
      </c>
      <c r="O32" s="60">
        <v>1.6000000000000001E-3</v>
      </c>
      <c r="P32" s="60">
        <v>7.6E-3</v>
      </c>
      <c r="Q32" s="60">
        <v>1E-3</v>
      </c>
    </row>
    <row r="33" spans="1:17">
      <c r="A33" t="s">
        <v>253</v>
      </c>
      <c r="B33" t="s">
        <v>254</v>
      </c>
      <c r="C33" t="s">
        <v>98</v>
      </c>
      <c r="D33" t="s">
        <v>212</v>
      </c>
      <c r="E33" s="119" t="s">
        <v>4890</v>
      </c>
      <c r="F33" s="118" t="s">
        <v>4890</v>
      </c>
      <c r="G33" s="59">
        <v>0.67</v>
      </c>
      <c r="H33" t="s">
        <v>100</v>
      </c>
      <c r="I33" s="60">
        <v>0</v>
      </c>
      <c r="J33" s="60">
        <v>4.1399999999999999E-2</v>
      </c>
      <c r="K33" s="59">
        <v>83178366.329999998</v>
      </c>
      <c r="L33" s="59">
        <v>97.29</v>
      </c>
      <c r="M33" s="59">
        <v>0</v>
      </c>
      <c r="N33" s="59">
        <v>80924.232602457007</v>
      </c>
      <c r="O33" s="60">
        <v>4.5999999999999999E-3</v>
      </c>
      <c r="P33" s="60">
        <v>2.23E-2</v>
      </c>
      <c r="Q33" s="60">
        <v>2.8E-3</v>
      </c>
    </row>
    <row r="34" spans="1:17">
      <c r="A34" t="s">
        <v>255</v>
      </c>
      <c r="B34" t="s">
        <v>256</v>
      </c>
      <c r="C34" t="s">
        <v>98</v>
      </c>
      <c r="D34" t="s">
        <v>212</v>
      </c>
      <c r="E34" s="119" t="s">
        <v>4890</v>
      </c>
      <c r="F34" s="118" t="s">
        <v>4890</v>
      </c>
      <c r="G34" s="59">
        <v>0.34</v>
      </c>
      <c r="H34" t="s">
        <v>100</v>
      </c>
      <c r="I34" s="60">
        <v>0</v>
      </c>
      <c r="J34" s="60">
        <v>4.4600000000000001E-2</v>
      </c>
      <c r="K34" s="59">
        <v>56851233.789999999</v>
      </c>
      <c r="L34" s="59">
        <v>98.48</v>
      </c>
      <c r="M34" s="59">
        <v>0</v>
      </c>
      <c r="N34" s="59">
        <v>55987.095036391998</v>
      </c>
      <c r="O34" s="60">
        <v>3.2000000000000002E-3</v>
      </c>
      <c r="P34" s="60">
        <v>1.55E-2</v>
      </c>
      <c r="Q34" s="60">
        <v>1.9E-3</v>
      </c>
    </row>
    <row r="35" spans="1:17">
      <c r="A35" t="s">
        <v>257</v>
      </c>
      <c r="B35" t="s">
        <v>258</v>
      </c>
      <c r="C35" t="s">
        <v>98</v>
      </c>
      <c r="D35" t="s">
        <v>212</v>
      </c>
      <c r="E35" s="119" t="s">
        <v>4890</v>
      </c>
      <c r="F35" s="118" t="s">
        <v>4890</v>
      </c>
      <c r="G35" s="59">
        <v>0.42</v>
      </c>
      <c r="H35" t="s">
        <v>100</v>
      </c>
      <c r="I35" s="60">
        <v>0</v>
      </c>
      <c r="J35" s="60">
        <v>4.4699999999999997E-2</v>
      </c>
      <c r="K35" s="59">
        <v>34771787.189999998</v>
      </c>
      <c r="L35" s="59">
        <v>98.15</v>
      </c>
      <c r="M35" s="59">
        <v>0</v>
      </c>
      <c r="N35" s="59">
        <v>34128.509126985002</v>
      </c>
      <c r="O35" s="60">
        <v>1.9E-3</v>
      </c>
      <c r="P35" s="60">
        <v>9.4000000000000004E-3</v>
      </c>
      <c r="Q35" s="60">
        <v>1.1999999999999999E-3</v>
      </c>
    </row>
    <row r="36" spans="1:17">
      <c r="A36" s="61" t="s">
        <v>259</v>
      </c>
      <c r="B36" s="119" t="s">
        <v>4890</v>
      </c>
      <c r="C36" s="119" t="s">
        <v>4890</v>
      </c>
      <c r="D36" s="119" t="s">
        <v>4890</v>
      </c>
      <c r="E36" s="119" t="s">
        <v>4890</v>
      </c>
      <c r="F36" s="119" t="s">
        <v>4890</v>
      </c>
      <c r="G36" s="63">
        <v>9.2899999999999991</v>
      </c>
      <c r="H36" s="119" t="s">
        <v>4890</v>
      </c>
      <c r="I36" s="119" t="s">
        <v>4890</v>
      </c>
      <c r="J36" s="62">
        <v>4.0800000000000003E-2</v>
      </c>
      <c r="K36" s="63">
        <v>2111502941.05</v>
      </c>
      <c r="L36" s="119" t="s">
        <v>4890</v>
      </c>
      <c r="M36" s="63">
        <v>0</v>
      </c>
      <c r="N36" s="63">
        <v>1757726.722633495</v>
      </c>
      <c r="O36" s="119" t="s">
        <v>4890</v>
      </c>
      <c r="P36" s="62">
        <v>0.48520000000000002</v>
      </c>
      <c r="Q36" s="62">
        <v>6.08E-2</v>
      </c>
    </row>
    <row r="37" spans="1:17">
      <c r="A37" t="s">
        <v>260</v>
      </c>
      <c r="B37" t="s">
        <v>261</v>
      </c>
      <c r="C37" t="s">
        <v>98</v>
      </c>
      <c r="D37" t="s">
        <v>212</v>
      </c>
      <c r="E37" s="119" t="s">
        <v>4890</v>
      </c>
      <c r="F37" s="118" t="s">
        <v>4890</v>
      </c>
      <c r="G37" s="59">
        <v>4.51</v>
      </c>
      <c r="H37" t="s">
        <v>100</v>
      </c>
      <c r="I37" s="60">
        <v>2.2499999999999999E-2</v>
      </c>
      <c r="J37" s="60">
        <v>3.6700000000000003E-2</v>
      </c>
      <c r="K37" s="59">
        <v>156967632.49000001</v>
      </c>
      <c r="L37" s="59">
        <v>94.49</v>
      </c>
      <c r="M37" s="59">
        <v>0</v>
      </c>
      <c r="N37" s="59">
        <v>148318.71593980101</v>
      </c>
      <c r="O37" s="60">
        <v>5.7999999999999996E-3</v>
      </c>
      <c r="P37" s="60">
        <v>4.0899999999999999E-2</v>
      </c>
      <c r="Q37" s="60">
        <v>5.1000000000000004E-3</v>
      </c>
    </row>
    <row r="38" spans="1:17">
      <c r="A38" t="s">
        <v>262</v>
      </c>
      <c r="B38" t="s">
        <v>263</v>
      </c>
      <c r="C38" t="s">
        <v>98</v>
      </c>
      <c r="D38" t="s">
        <v>212</v>
      </c>
      <c r="E38" s="119" t="s">
        <v>4890</v>
      </c>
      <c r="F38" s="118" t="s">
        <v>4890</v>
      </c>
      <c r="G38" s="59">
        <v>2.13</v>
      </c>
      <c r="H38" t="s">
        <v>100</v>
      </c>
      <c r="I38" s="60">
        <v>5.0000000000000001E-3</v>
      </c>
      <c r="J38" s="60">
        <v>3.7600000000000001E-2</v>
      </c>
      <c r="K38" s="59">
        <v>59108454.270000003</v>
      </c>
      <c r="L38" s="59">
        <v>93.78</v>
      </c>
      <c r="M38" s="59">
        <v>0</v>
      </c>
      <c r="N38" s="59">
        <v>55431.908414406003</v>
      </c>
      <c r="O38" s="60">
        <v>2.8E-3</v>
      </c>
      <c r="P38" s="60">
        <v>1.5299999999999999E-2</v>
      </c>
      <c r="Q38" s="60">
        <v>1.9E-3</v>
      </c>
    </row>
    <row r="39" spans="1:17">
      <c r="A39" t="s">
        <v>264</v>
      </c>
      <c r="B39" t="s">
        <v>265</v>
      </c>
      <c r="C39" t="s">
        <v>98</v>
      </c>
      <c r="D39" t="s">
        <v>212</v>
      </c>
      <c r="E39" s="119" t="s">
        <v>4890</v>
      </c>
      <c r="F39" s="118" t="s">
        <v>4890</v>
      </c>
      <c r="G39" s="59">
        <v>4.66</v>
      </c>
      <c r="H39" t="s">
        <v>100</v>
      </c>
      <c r="I39" s="60">
        <v>3.7499999999999999E-2</v>
      </c>
      <c r="J39" s="60">
        <v>3.7199999999999997E-2</v>
      </c>
      <c r="K39" s="59">
        <v>103670391.59999999</v>
      </c>
      <c r="L39" s="59">
        <v>102.8</v>
      </c>
      <c r="M39" s="59">
        <v>0</v>
      </c>
      <c r="N39" s="59">
        <v>106573.1625648</v>
      </c>
      <c r="O39" s="60">
        <v>8.0999999999999996E-3</v>
      </c>
      <c r="P39" s="60">
        <v>2.9399999999999999E-2</v>
      </c>
      <c r="Q39" s="60">
        <v>3.7000000000000002E-3</v>
      </c>
    </row>
    <row r="40" spans="1:17">
      <c r="A40" t="s">
        <v>266</v>
      </c>
      <c r="B40" t="s">
        <v>267</v>
      </c>
      <c r="C40" t="s">
        <v>98</v>
      </c>
      <c r="D40" t="s">
        <v>212</v>
      </c>
      <c r="E40" s="119" t="s">
        <v>4890</v>
      </c>
      <c r="F40" s="118" t="s">
        <v>4890</v>
      </c>
      <c r="G40" s="59">
        <v>3.12</v>
      </c>
      <c r="H40" t="s">
        <v>100</v>
      </c>
      <c r="I40" s="60">
        <v>0.02</v>
      </c>
      <c r="J40" s="60">
        <v>3.6499999999999998E-2</v>
      </c>
      <c r="K40" s="59">
        <v>64025740.799999997</v>
      </c>
      <c r="L40" s="59">
        <v>96.55</v>
      </c>
      <c r="M40" s="59">
        <v>0</v>
      </c>
      <c r="N40" s="59">
        <v>61816.852742399999</v>
      </c>
      <c r="O40" s="60">
        <v>2.8999999999999998E-3</v>
      </c>
      <c r="P40" s="60">
        <v>1.7100000000000001E-2</v>
      </c>
      <c r="Q40" s="60">
        <v>2.0999999999999999E-3</v>
      </c>
    </row>
    <row r="41" spans="1:17">
      <c r="A41" t="s">
        <v>268</v>
      </c>
      <c r="B41" t="s">
        <v>269</v>
      </c>
      <c r="C41" t="s">
        <v>98</v>
      </c>
      <c r="D41" t="s">
        <v>212</v>
      </c>
      <c r="E41" s="119" t="s">
        <v>4890</v>
      </c>
      <c r="F41" s="118" t="s">
        <v>4890</v>
      </c>
      <c r="G41" s="59">
        <v>14.97</v>
      </c>
      <c r="H41" t="s">
        <v>100</v>
      </c>
      <c r="I41" s="60">
        <v>3.7499999999999999E-2</v>
      </c>
      <c r="J41" s="60">
        <v>4.5100000000000001E-2</v>
      </c>
      <c r="K41" s="59">
        <v>169304611.59</v>
      </c>
      <c r="L41" s="59">
        <v>92</v>
      </c>
      <c r="M41" s="59">
        <v>0</v>
      </c>
      <c r="N41" s="59">
        <v>155760.24266280001</v>
      </c>
      <c r="O41" s="60">
        <v>6.7000000000000002E-3</v>
      </c>
      <c r="P41" s="60">
        <v>4.2999999999999997E-2</v>
      </c>
      <c r="Q41" s="60">
        <v>5.4000000000000003E-3</v>
      </c>
    </row>
    <row r="42" spans="1:17">
      <c r="A42" t="s">
        <v>270</v>
      </c>
      <c r="B42" t="s">
        <v>271</v>
      </c>
      <c r="C42" t="s">
        <v>98</v>
      </c>
      <c r="D42" t="s">
        <v>212</v>
      </c>
      <c r="E42" s="119" t="s">
        <v>4890</v>
      </c>
      <c r="F42" s="118" t="s">
        <v>4890</v>
      </c>
      <c r="G42" s="59">
        <v>1.64</v>
      </c>
      <c r="H42" t="s">
        <v>100</v>
      </c>
      <c r="I42" s="60">
        <v>1.7500000000000002E-2</v>
      </c>
      <c r="J42" s="60">
        <v>3.8100000000000002E-2</v>
      </c>
      <c r="K42" s="59">
        <v>30861287.84</v>
      </c>
      <c r="L42" s="59">
        <v>97.32</v>
      </c>
      <c r="M42" s="59">
        <v>0</v>
      </c>
      <c r="N42" s="59">
        <v>30034.205325888001</v>
      </c>
      <c r="O42" s="60">
        <v>1.2999999999999999E-3</v>
      </c>
      <c r="P42" s="60">
        <v>8.3000000000000001E-3</v>
      </c>
      <c r="Q42" s="60">
        <v>1E-3</v>
      </c>
    </row>
    <row r="43" spans="1:17">
      <c r="A43" t="s">
        <v>272</v>
      </c>
      <c r="B43" t="s">
        <v>273</v>
      </c>
      <c r="C43" t="s">
        <v>98</v>
      </c>
      <c r="D43" t="s">
        <v>212</v>
      </c>
      <c r="E43" s="119" t="s">
        <v>4890</v>
      </c>
      <c r="F43" s="118" t="s">
        <v>4890</v>
      </c>
      <c r="G43" s="59">
        <v>18.309999999999999</v>
      </c>
      <c r="H43" t="s">
        <v>100</v>
      </c>
      <c r="I43" s="60">
        <v>2.8000000000000001E-2</v>
      </c>
      <c r="J43" s="60">
        <v>4.6199999999999998E-2</v>
      </c>
      <c r="K43" s="59">
        <v>313858510.97000003</v>
      </c>
      <c r="L43" s="59">
        <v>71.52</v>
      </c>
      <c r="M43" s="59">
        <v>0</v>
      </c>
      <c r="N43" s="59">
        <v>224471.60704574399</v>
      </c>
      <c r="O43" s="60">
        <v>2.75E-2</v>
      </c>
      <c r="P43" s="60">
        <v>6.2E-2</v>
      </c>
      <c r="Q43" s="60">
        <v>7.7999999999999996E-3</v>
      </c>
    </row>
    <row r="44" spans="1:17">
      <c r="A44" t="s">
        <v>274</v>
      </c>
      <c r="B44" t="s">
        <v>275</v>
      </c>
      <c r="C44" t="s">
        <v>98</v>
      </c>
      <c r="D44" t="s">
        <v>212</v>
      </c>
      <c r="E44" s="119" t="s">
        <v>4890</v>
      </c>
      <c r="F44" s="118" t="s">
        <v>4890</v>
      </c>
      <c r="G44" s="59">
        <v>2.66</v>
      </c>
      <c r="H44" t="s">
        <v>100</v>
      </c>
      <c r="I44" s="60">
        <v>6.25E-2</v>
      </c>
      <c r="J44" s="60">
        <v>3.6600000000000001E-2</v>
      </c>
      <c r="K44" s="59">
        <v>60790.42</v>
      </c>
      <c r="L44" s="59">
        <v>107.9</v>
      </c>
      <c r="M44" s="59">
        <v>0</v>
      </c>
      <c r="N44" s="59">
        <v>65.592863179999995</v>
      </c>
      <c r="O44" s="60">
        <v>0</v>
      </c>
      <c r="P44" s="60">
        <v>0</v>
      </c>
      <c r="Q44" s="60">
        <v>0</v>
      </c>
    </row>
    <row r="45" spans="1:17">
      <c r="A45" t="s">
        <v>276</v>
      </c>
      <c r="B45" t="s">
        <v>277</v>
      </c>
      <c r="C45" t="s">
        <v>98</v>
      </c>
      <c r="D45" t="s">
        <v>212</v>
      </c>
      <c r="E45" s="119" t="s">
        <v>4890</v>
      </c>
      <c r="F45" s="118" t="s">
        <v>4890</v>
      </c>
      <c r="G45" s="59">
        <v>0.24</v>
      </c>
      <c r="H45" t="s">
        <v>100</v>
      </c>
      <c r="I45" s="60">
        <v>3.7499999999999999E-2</v>
      </c>
      <c r="J45" s="60">
        <v>3.27E-2</v>
      </c>
      <c r="K45" s="59">
        <v>12891.89</v>
      </c>
      <c r="L45" s="59">
        <v>102.95</v>
      </c>
      <c r="M45" s="59">
        <v>0</v>
      </c>
      <c r="N45" s="59">
        <v>13.272200755</v>
      </c>
      <c r="O45" s="60">
        <v>0</v>
      </c>
      <c r="P45" s="60">
        <v>0</v>
      </c>
      <c r="Q45" s="60">
        <v>0</v>
      </c>
    </row>
    <row r="46" spans="1:17">
      <c r="A46" t="s">
        <v>278</v>
      </c>
      <c r="B46" t="s">
        <v>279</v>
      </c>
      <c r="C46" t="s">
        <v>98</v>
      </c>
      <c r="D46" t="s">
        <v>212</v>
      </c>
      <c r="E46" s="119" t="s">
        <v>4890</v>
      </c>
      <c r="F46" s="118" t="s">
        <v>4890</v>
      </c>
      <c r="G46" s="59">
        <v>11.77</v>
      </c>
      <c r="H46" t="s">
        <v>100</v>
      </c>
      <c r="I46" s="60">
        <v>5.5E-2</v>
      </c>
      <c r="J46" s="60">
        <v>4.41E-2</v>
      </c>
      <c r="K46" s="59">
        <v>15876719</v>
      </c>
      <c r="L46" s="59">
        <v>118.5</v>
      </c>
      <c r="M46" s="59">
        <v>0</v>
      </c>
      <c r="N46" s="59">
        <v>18813.912015000002</v>
      </c>
      <c r="O46" s="60">
        <v>8.0000000000000004E-4</v>
      </c>
      <c r="P46" s="60">
        <v>5.1999999999999998E-3</v>
      </c>
      <c r="Q46" s="60">
        <v>6.9999999999999999E-4</v>
      </c>
    </row>
    <row r="47" spans="1:17">
      <c r="A47" t="s">
        <v>280</v>
      </c>
      <c r="B47" t="s">
        <v>281</v>
      </c>
      <c r="C47" t="s">
        <v>98</v>
      </c>
      <c r="D47" t="s">
        <v>212</v>
      </c>
      <c r="E47" s="119" t="s">
        <v>4890</v>
      </c>
      <c r="F47" s="118" t="s">
        <v>4890</v>
      </c>
      <c r="G47" s="59">
        <v>0.82</v>
      </c>
      <c r="H47" t="s">
        <v>100</v>
      </c>
      <c r="I47" s="60">
        <v>4.0000000000000001E-3</v>
      </c>
      <c r="J47" s="60">
        <v>3.9899999999999998E-2</v>
      </c>
      <c r="K47" s="59">
        <v>1007619.31</v>
      </c>
      <c r="L47" s="59">
        <v>97.19</v>
      </c>
      <c r="M47" s="59">
        <v>0</v>
      </c>
      <c r="N47" s="59">
        <v>979.30520738899997</v>
      </c>
      <c r="O47" s="60">
        <v>1E-4</v>
      </c>
      <c r="P47" s="60">
        <v>2.9999999999999997E-4</v>
      </c>
      <c r="Q47" s="60">
        <v>0</v>
      </c>
    </row>
    <row r="48" spans="1:17">
      <c r="A48" t="s">
        <v>282</v>
      </c>
      <c r="B48" t="s">
        <v>283</v>
      </c>
      <c r="C48" t="s">
        <v>98</v>
      </c>
      <c r="D48" t="s">
        <v>212</v>
      </c>
      <c r="E48" s="119" t="s">
        <v>4890</v>
      </c>
      <c r="F48" s="118" t="s">
        <v>4890</v>
      </c>
      <c r="G48" s="59">
        <v>1.32</v>
      </c>
      <c r="H48" t="s">
        <v>100</v>
      </c>
      <c r="I48" s="60">
        <v>5.0000000000000001E-3</v>
      </c>
      <c r="J48" s="60">
        <v>3.8399999999999997E-2</v>
      </c>
      <c r="K48" s="59">
        <v>983716.57</v>
      </c>
      <c r="L48" s="59">
        <v>96.1</v>
      </c>
      <c r="M48" s="59">
        <v>0</v>
      </c>
      <c r="N48" s="59">
        <v>945.35162376999995</v>
      </c>
      <c r="O48" s="60">
        <v>0</v>
      </c>
      <c r="P48" s="60">
        <v>2.9999999999999997E-4</v>
      </c>
      <c r="Q48" s="60">
        <v>0</v>
      </c>
    </row>
    <row r="49" spans="1:17">
      <c r="A49" t="s">
        <v>284</v>
      </c>
      <c r="B49" t="s">
        <v>285</v>
      </c>
      <c r="C49" t="s">
        <v>98</v>
      </c>
      <c r="D49" t="s">
        <v>212</v>
      </c>
      <c r="E49" s="119" t="s">
        <v>4890</v>
      </c>
      <c r="F49" s="118" t="s">
        <v>4890</v>
      </c>
      <c r="G49" s="59">
        <v>6.01</v>
      </c>
      <c r="H49" t="s">
        <v>100</v>
      </c>
      <c r="I49" s="60">
        <v>0.01</v>
      </c>
      <c r="J49" s="60">
        <v>3.8100000000000002E-2</v>
      </c>
      <c r="K49" s="59">
        <v>295863494.27999997</v>
      </c>
      <c r="L49" s="59">
        <v>85.38</v>
      </c>
      <c r="M49" s="59">
        <v>0</v>
      </c>
      <c r="N49" s="59">
        <v>252608.25141626401</v>
      </c>
      <c r="O49" s="60">
        <v>7.7999999999999996E-3</v>
      </c>
      <c r="P49" s="60">
        <v>6.9699999999999998E-2</v>
      </c>
      <c r="Q49" s="60">
        <v>8.6999999999999994E-3</v>
      </c>
    </row>
    <row r="50" spans="1:17">
      <c r="A50" t="s">
        <v>286</v>
      </c>
      <c r="B50" t="s">
        <v>287</v>
      </c>
      <c r="C50" t="s">
        <v>98</v>
      </c>
      <c r="D50" t="s">
        <v>212</v>
      </c>
      <c r="E50" s="119" t="s">
        <v>4890</v>
      </c>
      <c r="F50" s="118" t="s">
        <v>4890</v>
      </c>
      <c r="G50" s="59">
        <v>7.81</v>
      </c>
      <c r="H50" t="s">
        <v>100</v>
      </c>
      <c r="I50" s="60">
        <v>1.2999999999999999E-2</v>
      </c>
      <c r="J50" s="60">
        <v>3.9699999999999999E-2</v>
      </c>
      <c r="K50" s="59">
        <v>507580632.13999999</v>
      </c>
      <c r="L50" s="59">
        <v>82.23</v>
      </c>
      <c r="M50" s="59">
        <v>0</v>
      </c>
      <c r="N50" s="59">
        <v>417383.553808722</v>
      </c>
      <c r="O50" s="60">
        <v>2.3599999999999999E-2</v>
      </c>
      <c r="P50" s="60">
        <v>0.1152</v>
      </c>
      <c r="Q50" s="60">
        <v>1.44E-2</v>
      </c>
    </row>
    <row r="51" spans="1:17">
      <c r="A51" t="s">
        <v>288</v>
      </c>
      <c r="B51" t="s">
        <v>289</v>
      </c>
      <c r="C51" t="s">
        <v>98</v>
      </c>
      <c r="D51" t="s">
        <v>212</v>
      </c>
      <c r="E51" s="119" t="s">
        <v>4890</v>
      </c>
      <c r="F51" s="118" t="s">
        <v>4890</v>
      </c>
      <c r="G51" s="59">
        <v>11.83</v>
      </c>
      <c r="H51" t="s">
        <v>100</v>
      </c>
      <c r="I51" s="60">
        <v>1.4999999999999999E-2</v>
      </c>
      <c r="J51" s="60">
        <v>4.3299999999999998E-2</v>
      </c>
      <c r="K51" s="59">
        <v>392320447.88</v>
      </c>
      <c r="L51" s="59">
        <v>72.52</v>
      </c>
      <c r="M51" s="59">
        <v>0</v>
      </c>
      <c r="N51" s="59">
        <v>284510.78880257602</v>
      </c>
      <c r="O51" s="60">
        <v>1.55E-2</v>
      </c>
      <c r="P51" s="60">
        <v>7.85E-2</v>
      </c>
      <c r="Q51" s="60">
        <v>9.7999999999999997E-3</v>
      </c>
    </row>
    <row r="52" spans="1:17">
      <c r="A52" s="61" t="s">
        <v>291</v>
      </c>
      <c r="B52" s="119" t="s">
        <v>4890</v>
      </c>
      <c r="C52" s="119" t="s">
        <v>4890</v>
      </c>
      <c r="D52" s="119" t="s">
        <v>4890</v>
      </c>
      <c r="E52" s="119" t="s">
        <v>4890</v>
      </c>
      <c r="F52" s="119" t="s">
        <v>4890</v>
      </c>
      <c r="G52" s="63">
        <v>4.25</v>
      </c>
      <c r="H52" s="119" t="s">
        <v>4890</v>
      </c>
      <c r="I52" s="119" t="s">
        <v>4890</v>
      </c>
      <c r="J52" s="62">
        <v>4.82E-2</v>
      </c>
      <c r="K52" s="63">
        <v>26062833.199999999</v>
      </c>
      <c r="L52" s="119" t="s">
        <v>4890</v>
      </c>
      <c r="M52" s="63">
        <v>0</v>
      </c>
      <c r="N52" s="63">
        <v>25450.945192081999</v>
      </c>
      <c r="O52" s="119" t="s">
        <v>4890</v>
      </c>
      <c r="P52" s="62">
        <v>7.0000000000000001E-3</v>
      </c>
      <c r="Q52" s="62">
        <v>8.9999999999999998E-4</v>
      </c>
    </row>
    <row r="53" spans="1:17">
      <c r="A53" t="s">
        <v>292</v>
      </c>
      <c r="B53" t="s">
        <v>293</v>
      </c>
      <c r="C53" t="s">
        <v>98</v>
      </c>
      <c r="D53" t="s">
        <v>212</v>
      </c>
      <c r="E53" s="119" t="s">
        <v>4890</v>
      </c>
      <c r="F53" s="118" t="s">
        <v>4890</v>
      </c>
      <c r="G53" s="59">
        <v>6.02</v>
      </c>
      <c r="H53" t="s">
        <v>100</v>
      </c>
      <c r="I53" s="60">
        <v>4.1000000000000002E-2</v>
      </c>
      <c r="J53" s="60">
        <v>4.9000000000000002E-2</v>
      </c>
      <c r="K53" s="59">
        <v>13891598.779999999</v>
      </c>
      <c r="L53" s="59">
        <v>96.34</v>
      </c>
      <c r="M53" s="59">
        <v>0</v>
      </c>
      <c r="N53" s="59">
        <v>13383.166264652</v>
      </c>
      <c r="O53" s="60">
        <v>5.0000000000000001E-4</v>
      </c>
      <c r="P53" s="60">
        <v>3.7000000000000002E-3</v>
      </c>
      <c r="Q53" s="60">
        <v>5.0000000000000001E-4</v>
      </c>
    </row>
    <row r="54" spans="1:17">
      <c r="A54" t="s">
        <v>294</v>
      </c>
      <c r="B54" t="s">
        <v>295</v>
      </c>
      <c r="C54" t="s">
        <v>98</v>
      </c>
      <c r="D54" t="s">
        <v>212</v>
      </c>
      <c r="E54" s="119" t="s">
        <v>4890</v>
      </c>
      <c r="F54" s="118" t="s">
        <v>4890</v>
      </c>
      <c r="G54" s="59">
        <v>2.2999999999999998</v>
      </c>
      <c r="H54" t="s">
        <v>100</v>
      </c>
      <c r="I54" s="60">
        <v>4.1000000000000002E-2</v>
      </c>
      <c r="J54" s="60">
        <v>4.7399999999999998E-2</v>
      </c>
      <c r="K54" s="59">
        <v>12171234.42</v>
      </c>
      <c r="L54" s="59">
        <v>99.15</v>
      </c>
      <c r="M54" s="59">
        <v>0</v>
      </c>
      <c r="N54" s="59">
        <v>12067.778927429999</v>
      </c>
      <c r="O54" s="60">
        <v>5.9999999999999995E-4</v>
      </c>
      <c r="P54" s="60">
        <v>3.3E-3</v>
      </c>
      <c r="Q54" s="60">
        <v>4.0000000000000002E-4</v>
      </c>
    </row>
    <row r="55" spans="1:17">
      <c r="A55" s="61" t="s">
        <v>296</v>
      </c>
      <c r="B55" s="119" t="s">
        <v>4890</v>
      </c>
      <c r="C55" s="119" t="s">
        <v>4890</v>
      </c>
      <c r="D55" s="119" t="s">
        <v>4890</v>
      </c>
      <c r="E55" s="119" t="s">
        <v>4890</v>
      </c>
      <c r="F55" s="119" t="s">
        <v>4890</v>
      </c>
      <c r="G55" s="63">
        <v>0</v>
      </c>
      <c r="H55" s="119" t="s">
        <v>4890</v>
      </c>
      <c r="I55" s="119" t="s">
        <v>4890</v>
      </c>
      <c r="J55" s="62">
        <v>0</v>
      </c>
      <c r="K55" s="63">
        <v>0</v>
      </c>
      <c r="L55" s="119" t="s">
        <v>4890</v>
      </c>
      <c r="M55" s="63">
        <v>0</v>
      </c>
      <c r="N55" s="63">
        <v>0</v>
      </c>
      <c r="O55" s="119" t="s">
        <v>4890</v>
      </c>
      <c r="P55" s="62">
        <v>0</v>
      </c>
      <c r="Q55" s="62">
        <v>0</v>
      </c>
    </row>
    <row r="56" spans="1:17">
      <c r="A56" t="s">
        <v>184</v>
      </c>
      <c r="B56" t="s">
        <v>184</v>
      </c>
      <c r="C56" s="119" t="s">
        <v>4890</v>
      </c>
      <c r="D56" t="s">
        <v>184</v>
      </c>
      <c r="E56" s="119" t="s">
        <v>4890</v>
      </c>
      <c r="F56" s="119" t="s">
        <v>4890</v>
      </c>
      <c r="G56" s="59">
        <v>0</v>
      </c>
      <c r="H56" t="s">
        <v>184</v>
      </c>
      <c r="I56" s="60">
        <v>0</v>
      </c>
      <c r="J56" s="60">
        <v>0</v>
      </c>
      <c r="K56" s="59">
        <v>0</v>
      </c>
      <c r="L56" s="59">
        <v>0</v>
      </c>
      <c r="M56" s="119" t="s">
        <v>4890</v>
      </c>
      <c r="N56" s="59">
        <v>0</v>
      </c>
      <c r="O56" s="60">
        <v>0</v>
      </c>
      <c r="P56" s="60">
        <v>0</v>
      </c>
      <c r="Q56" s="60">
        <v>0</v>
      </c>
    </row>
    <row r="57" spans="1:17">
      <c r="A57" s="61" t="s">
        <v>205</v>
      </c>
      <c r="B57" s="119" t="s">
        <v>4890</v>
      </c>
      <c r="C57" s="119" t="s">
        <v>4890</v>
      </c>
      <c r="D57" s="119" t="s">
        <v>4890</v>
      </c>
      <c r="E57" s="119" t="s">
        <v>4890</v>
      </c>
      <c r="F57" s="119" t="s">
        <v>4890</v>
      </c>
      <c r="G57" s="63">
        <v>7.75</v>
      </c>
      <c r="H57" s="119" t="s">
        <v>4890</v>
      </c>
      <c r="I57" s="119" t="s">
        <v>4890</v>
      </c>
      <c r="J57" s="62">
        <v>4.1599999999999998E-2</v>
      </c>
      <c r="K57" s="63">
        <v>25974923.440000001</v>
      </c>
      <c r="L57" s="119" t="s">
        <v>4890</v>
      </c>
      <c r="M57" s="63">
        <v>0</v>
      </c>
      <c r="N57" s="63">
        <v>83886.475342636724</v>
      </c>
      <c r="O57" s="119" t="s">
        <v>4890</v>
      </c>
      <c r="P57" s="62">
        <v>2.3199999999999998E-2</v>
      </c>
      <c r="Q57" s="62">
        <v>2.8999999999999998E-3</v>
      </c>
    </row>
    <row r="58" spans="1:17">
      <c r="A58" s="61" t="s">
        <v>297</v>
      </c>
      <c r="B58" s="119" t="s">
        <v>4890</v>
      </c>
      <c r="C58" s="119" t="s">
        <v>4890</v>
      </c>
      <c r="D58" s="119" t="s">
        <v>4890</v>
      </c>
      <c r="E58" s="119" t="s">
        <v>4890</v>
      </c>
      <c r="F58" s="119" t="s">
        <v>4890</v>
      </c>
      <c r="G58" s="63">
        <v>8.86</v>
      </c>
      <c r="H58" s="119" t="s">
        <v>4890</v>
      </c>
      <c r="I58" s="119" t="s">
        <v>4890</v>
      </c>
      <c r="J58" s="62">
        <v>5.3800000000000001E-2</v>
      </c>
      <c r="K58" s="63">
        <v>4088823.44</v>
      </c>
      <c r="L58" s="119" t="s">
        <v>4890</v>
      </c>
      <c r="M58" s="63">
        <v>0</v>
      </c>
      <c r="N58" s="63">
        <v>14828.936761973629</v>
      </c>
      <c r="O58" s="119" t="s">
        <v>4890</v>
      </c>
      <c r="P58" s="62">
        <v>4.1000000000000003E-3</v>
      </c>
      <c r="Q58" s="62">
        <v>5.0000000000000001E-4</v>
      </c>
    </row>
    <row r="59" spans="1:17">
      <c r="A59" t="s">
        <v>298</v>
      </c>
      <c r="B59" t="s">
        <v>299</v>
      </c>
      <c r="C59" t="s">
        <v>110</v>
      </c>
      <c r="D59" t="s">
        <v>300</v>
      </c>
      <c r="E59" t="s">
        <v>301</v>
      </c>
      <c r="F59" s="118" t="s">
        <v>4890</v>
      </c>
      <c r="G59" s="59">
        <v>17.670000000000002</v>
      </c>
      <c r="H59" t="s">
        <v>102</v>
      </c>
      <c r="I59" s="60">
        <v>4.4999999999999998E-2</v>
      </c>
      <c r="J59" s="60">
        <v>5.7500000000000002E-2</v>
      </c>
      <c r="K59" s="59">
        <v>1172151.92</v>
      </c>
      <c r="L59" s="59">
        <v>78.942499999999953</v>
      </c>
      <c r="M59" s="59">
        <v>0</v>
      </c>
      <c r="N59" s="59">
        <v>3356.1575088006298</v>
      </c>
      <c r="O59" s="60">
        <v>1.1999999999999999E-3</v>
      </c>
      <c r="P59" s="60">
        <v>8.9999999999999998E-4</v>
      </c>
      <c r="Q59" s="60">
        <v>1E-4</v>
      </c>
    </row>
    <row r="60" spans="1:17">
      <c r="A60" t="s">
        <v>302</v>
      </c>
      <c r="B60" t="s">
        <v>303</v>
      </c>
      <c r="C60" t="s">
        <v>110</v>
      </c>
      <c r="D60" t="s">
        <v>300</v>
      </c>
      <c r="E60" t="s">
        <v>301</v>
      </c>
      <c r="F60" s="118" t="s">
        <v>4890</v>
      </c>
      <c r="G60" s="59">
        <v>6.28</v>
      </c>
      <c r="H60" t="s">
        <v>102</v>
      </c>
      <c r="I60" s="60">
        <v>6.5000000000000002E-2</v>
      </c>
      <c r="J60" s="60">
        <v>5.28E-2</v>
      </c>
      <c r="K60" s="59">
        <v>2916671.52</v>
      </c>
      <c r="L60" s="59">
        <v>108.45099999999998</v>
      </c>
      <c r="M60" s="59">
        <v>0</v>
      </c>
      <c r="N60" s="59">
        <v>11472.779253172999</v>
      </c>
      <c r="O60" s="60">
        <v>1.9E-3</v>
      </c>
      <c r="P60" s="60">
        <v>3.2000000000000002E-3</v>
      </c>
      <c r="Q60" s="60">
        <v>4.0000000000000002E-4</v>
      </c>
    </row>
    <row r="61" spans="1:17">
      <c r="A61" s="61" t="s">
        <v>304</v>
      </c>
      <c r="B61" s="119" t="s">
        <v>4890</v>
      </c>
      <c r="C61" s="119" t="s">
        <v>4890</v>
      </c>
      <c r="D61" s="119" t="s">
        <v>4890</v>
      </c>
      <c r="E61" s="119" t="s">
        <v>4890</v>
      </c>
      <c r="F61" s="119" t="s">
        <v>4890</v>
      </c>
      <c r="G61" s="63">
        <v>7.51</v>
      </c>
      <c r="H61" s="119" t="s">
        <v>4890</v>
      </c>
      <c r="I61" s="119" t="s">
        <v>4890</v>
      </c>
      <c r="J61" s="62">
        <v>3.9E-2</v>
      </c>
      <c r="K61" s="63">
        <v>21886100</v>
      </c>
      <c r="L61" s="119" t="s">
        <v>4890</v>
      </c>
      <c r="M61" s="63">
        <v>0</v>
      </c>
      <c r="N61" s="63">
        <v>69057.538580663095</v>
      </c>
      <c r="O61" s="119" t="s">
        <v>4890</v>
      </c>
      <c r="P61" s="62">
        <v>1.9099999999999999E-2</v>
      </c>
      <c r="Q61" s="62">
        <v>2.3999999999999998E-3</v>
      </c>
    </row>
    <row r="62" spans="1:17">
      <c r="A62" t="s">
        <v>305</v>
      </c>
      <c r="B62" t="s">
        <v>306</v>
      </c>
      <c r="C62" t="s">
        <v>110</v>
      </c>
      <c r="D62" t="s">
        <v>307</v>
      </c>
      <c r="E62" t="s">
        <v>301</v>
      </c>
      <c r="F62" s="118" t="s">
        <v>4890</v>
      </c>
      <c r="G62" s="59">
        <v>7.45</v>
      </c>
      <c r="H62" t="s">
        <v>102</v>
      </c>
      <c r="I62" s="60">
        <v>1.8800000000000001E-2</v>
      </c>
      <c r="J62" s="60">
        <v>3.9E-2</v>
      </c>
      <c r="K62" s="59">
        <v>21704100</v>
      </c>
      <c r="L62" s="59">
        <v>86.802904102040813</v>
      </c>
      <c r="M62" s="59">
        <v>0</v>
      </c>
      <c r="N62" s="59">
        <v>68331.915104508895</v>
      </c>
      <c r="O62" s="60">
        <v>2.0000000000000001E-4</v>
      </c>
      <c r="P62" s="60">
        <v>1.89E-2</v>
      </c>
      <c r="Q62" s="60">
        <v>2.3999999999999998E-3</v>
      </c>
    </row>
    <row r="63" spans="1:17">
      <c r="A63" t="s">
        <v>308</v>
      </c>
      <c r="B63" t="s">
        <v>309</v>
      </c>
      <c r="C63" t="s">
        <v>110</v>
      </c>
      <c r="D63" t="s">
        <v>307</v>
      </c>
      <c r="E63" t="s">
        <v>310</v>
      </c>
      <c r="F63" s="118" t="s">
        <v>4890</v>
      </c>
      <c r="G63" s="59">
        <v>1.98</v>
      </c>
      <c r="H63" t="s">
        <v>102</v>
      </c>
      <c r="I63" s="60">
        <v>0.04</v>
      </c>
      <c r="J63" s="60">
        <v>4.2000000000000003E-2</v>
      </c>
      <c r="K63" s="59">
        <v>50000</v>
      </c>
      <c r="L63" s="59">
        <v>101.075</v>
      </c>
      <c r="M63" s="59">
        <v>0</v>
      </c>
      <c r="N63" s="59">
        <v>183.29951249999999</v>
      </c>
      <c r="O63" s="60">
        <v>0</v>
      </c>
      <c r="P63" s="60">
        <v>1E-4</v>
      </c>
      <c r="Q63" s="60">
        <v>0</v>
      </c>
    </row>
    <row r="64" spans="1:17">
      <c r="A64" t="s">
        <v>311</v>
      </c>
      <c r="B64" t="s">
        <v>312</v>
      </c>
      <c r="C64" t="s">
        <v>110</v>
      </c>
      <c r="D64" t="s">
        <v>307</v>
      </c>
      <c r="E64" t="s">
        <v>301</v>
      </c>
      <c r="F64" s="118" t="s">
        <v>4890</v>
      </c>
      <c r="G64" s="59">
        <v>16.940000000000001</v>
      </c>
      <c r="H64" t="s">
        <v>102</v>
      </c>
      <c r="I64" s="60">
        <v>4.7500000000000001E-2</v>
      </c>
      <c r="J64" s="60">
        <v>4.0300000000000002E-2</v>
      </c>
      <c r="K64" s="59">
        <v>132000</v>
      </c>
      <c r="L64" s="59">
        <v>113.27584433333334</v>
      </c>
      <c r="M64" s="59">
        <v>0</v>
      </c>
      <c r="N64" s="59">
        <v>542.32396365420004</v>
      </c>
      <c r="O64" s="60">
        <v>0</v>
      </c>
      <c r="P64" s="60">
        <v>1E-4</v>
      </c>
      <c r="Q64" s="60">
        <v>0</v>
      </c>
    </row>
    <row r="65" spans="1:17">
      <c r="A65" t="s">
        <v>313</v>
      </c>
      <c r="B65" s="119" t="s">
        <v>4890</v>
      </c>
      <c r="C65" s="119" t="s">
        <v>4890</v>
      </c>
      <c r="D65" s="119" t="s">
        <v>4890</v>
      </c>
      <c r="E65" s="119" t="s">
        <v>4890</v>
      </c>
      <c r="F65" s="119" t="s">
        <v>4890</v>
      </c>
      <c r="G65" s="119" t="s">
        <v>4890</v>
      </c>
      <c r="H65" s="119" t="s">
        <v>4890</v>
      </c>
      <c r="I65" s="119" t="s">
        <v>4890</v>
      </c>
      <c r="J65" s="119" t="s">
        <v>4890</v>
      </c>
      <c r="K65" s="119" t="s">
        <v>4890</v>
      </c>
      <c r="L65" s="119" t="s">
        <v>4890</v>
      </c>
      <c r="M65" s="119" t="s">
        <v>4890</v>
      </c>
      <c r="N65" s="119" t="s">
        <v>4890</v>
      </c>
      <c r="O65" s="119" t="s">
        <v>4890</v>
      </c>
      <c r="P65" s="119" t="s">
        <v>4890</v>
      </c>
      <c r="Q65" s="119" t="s">
        <v>4890</v>
      </c>
    </row>
    <row r="66" spans="1:17">
      <c r="A66" t="s">
        <v>314</v>
      </c>
      <c r="B66" s="119" t="s">
        <v>4890</v>
      </c>
      <c r="C66" s="119" t="s">
        <v>4890</v>
      </c>
      <c r="D66" s="119" t="s">
        <v>4890</v>
      </c>
      <c r="E66" s="119" t="s">
        <v>4890</v>
      </c>
      <c r="F66" s="119" t="s">
        <v>4890</v>
      </c>
      <c r="G66" s="119" t="s">
        <v>4890</v>
      </c>
      <c r="H66" s="119" t="s">
        <v>4890</v>
      </c>
      <c r="I66" s="119" t="s">
        <v>4890</v>
      </c>
      <c r="J66" s="119" t="s">
        <v>4890</v>
      </c>
      <c r="K66" s="119" t="s">
        <v>4890</v>
      </c>
      <c r="L66" s="119" t="s">
        <v>4890</v>
      </c>
      <c r="M66" s="119" t="s">
        <v>4890</v>
      </c>
      <c r="N66" s="119" t="s">
        <v>4890</v>
      </c>
      <c r="O66" s="119" t="s">
        <v>4890</v>
      </c>
      <c r="P66" s="119" t="s">
        <v>4890</v>
      </c>
      <c r="Q66" s="119" t="s">
        <v>4890</v>
      </c>
    </row>
    <row r="67" spans="1:17">
      <c r="A67" t="s">
        <v>315</v>
      </c>
      <c r="B67" s="119" t="s">
        <v>4890</v>
      </c>
      <c r="C67" s="119" t="s">
        <v>4890</v>
      </c>
      <c r="D67" s="119" t="s">
        <v>4890</v>
      </c>
      <c r="E67" s="119" t="s">
        <v>4890</v>
      </c>
      <c r="F67" s="119" t="s">
        <v>4890</v>
      </c>
      <c r="G67" s="119" t="s">
        <v>4890</v>
      </c>
      <c r="H67" s="119" t="s">
        <v>4890</v>
      </c>
      <c r="I67" s="119" t="s">
        <v>4890</v>
      </c>
      <c r="J67" s="119" t="s">
        <v>4890</v>
      </c>
      <c r="K67" s="119" t="s">
        <v>4890</v>
      </c>
      <c r="L67" s="119" t="s">
        <v>4890</v>
      </c>
      <c r="M67" s="119" t="s">
        <v>4890</v>
      </c>
      <c r="N67" s="119" t="s">
        <v>4890</v>
      </c>
      <c r="O67" s="119" t="s">
        <v>4890</v>
      </c>
      <c r="P67" s="119" t="s">
        <v>4890</v>
      </c>
      <c r="Q67" s="119" t="s">
        <v>4890</v>
      </c>
    </row>
    <row r="68" spans="1:17">
      <c r="A68" t="s">
        <v>316</v>
      </c>
      <c r="B68" s="119" t="s">
        <v>4890</v>
      </c>
      <c r="C68" s="119" t="s">
        <v>4890</v>
      </c>
      <c r="D68" s="119" t="s">
        <v>4890</v>
      </c>
      <c r="E68" s="119" t="s">
        <v>4890</v>
      </c>
      <c r="F68" s="119" t="s">
        <v>4890</v>
      </c>
      <c r="G68" s="119" t="s">
        <v>4890</v>
      </c>
      <c r="H68" s="119" t="s">
        <v>4890</v>
      </c>
      <c r="I68" s="119" t="s">
        <v>4890</v>
      </c>
      <c r="J68" s="119" t="s">
        <v>4890</v>
      </c>
      <c r="K68" s="119" t="s">
        <v>4890</v>
      </c>
      <c r="L68" s="119" t="s">
        <v>4890</v>
      </c>
      <c r="M68" s="119" t="s">
        <v>4890</v>
      </c>
      <c r="N68" s="119" t="s">
        <v>4890</v>
      </c>
      <c r="O68" s="119" t="s">
        <v>4890</v>
      </c>
      <c r="P68" s="119" t="s">
        <v>4890</v>
      </c>
      <c r="Q68" s="119" t="s">
        <v>4890</v>
      </c>
    </row>
    <row r="69" spans="1:17" hidden="1">
      <c r="B69" s="15"/>
      <c r="C69" s="15"/>
    </row>
    <row r="70" spans="1:17" hidden="1">
      <c r="B70" s="15"/>
      <c r="C70" s="15"/>
    </row>
    <row r="71" spans="1:17" hidden="1">
      <c r="B71" s="15"/>
      <c r="C71" s="15"/>
    </row>
    <row r="72" spans="1:17" hidden="1">
      <c r="B72" s="15"/>
      <c r="C72" s="15"/>
    </row>
    <row r="73" spans="1:17" hidden="1">
      <c r="B73" s="15"/>
      <c r="C73" s="15"/>
    </row>
    <row r="74" spans="1:17" hidden="1">
      <c r="B74" s="15"/>
      <c r="C74" s="15"/>
    </row>
    <row r="75" spans="1:17" hidden="1">
      <c r="B75" s="15"/>
      <c r="C75" s="15"/>
    </row>
    <row r="76" spans="1:17" hidden="1">
      <c r="B76" s="15"/>
      <c r="C76" s="15"/>
    </row>
    <row r="77" spans="1:17" hidden="1">
      <c r="B77" s="15"/>
      <c r="C77" s="15"/>
    </row>
    <row r="78" spans="1:17" hidden="1">
      <c r="B78" s="15"/>
      <c r="C78" s="15"/>
    </row>
    <row r="79" spans="1:17" hidden="1">
      <c r="B79" s="15"/>
      <c r="C79" s="15"/>
    </row>
    <row r="80" spans="1:17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>
      <c r="B427" s="15"/>
      <c r="C427" s="15"/>
    </row>
    <row r="428" spans="2:3" hidden="1">
      <c r="B428" s="15"/>
      <c r="C428" s="15"/>
    </row>
    <row r="429" spans="2:3" hidden="1">
      <c r="B429" s="15"/>
      <c r="C429" s="15"/>
    </row>
    <row r="430" spans="2:3" hidden="1">
      <c r="B430" s="15"/>
      <c r="C430" s="15"/>
    </row>
    <row r="431" spans="2:3" hidden="1">
      <c r="B431" s="15"/>
      <c r="C431" s="15"/>
    </row>
    <row r="432" spans="2:3" hidden="1">
      <c r="B432" s="15"/>
      <c r="C432" s="15"/>
    </row>
    <row r="433" spans="2:3" hidden="1">
      <c r="B433" s="15"/>
      <c r="C433" s="15"/>
    </row>
    <row r="434" spans="2:3" hidden="1">
      <c r="B434" s="15"/>
      <c r="C434" s="15"/>
    </row>
    <row r="435" spans="2:3" hidden="1">
      <c r="B435" s="15"/>
      <c r="C435" s="15"/>
    </row>
    <row r="436" spans="2:3" hidden="1">
      <c r="B436" s="15"/>
      <c r="C436" s="15"/>
    </row>
    <row r="437" spans="2:3" hidden="1">
      <c r="B437" s="15"/>
      <c r="C437" s="15"/>
    </row>
    <row r="438" spans="2:3" hidden="1">
      <c r="B438" s="15"/>
      <c r="C438" s="15"/>
    </row>
    <row r="439" spans="2:3" hidden="1">
      <c r="B439" s="15"/>
      <c r="C439" s="15"/>
    </row>
    <row r="440" spans="2:3" hidden="1">
      <c r="B440" s="15"/>
      <c r="C440" s="15"/>
    </row>
    <row r="441" spans="2:3" hidden="1">
      <c r="B441" s="15"/>
      <c r="C441" s="15"/>
    </row>
    <row r="442" spans="2:3" hidden="1">
      <c r="B442" s="15"/>
      <c r="C442" s="15"/>
    </row>
    <row r="443" spans="2:3" hidden="1">
      <c r="B443" s="15"/>
      <c r="C443" s="15"/>
    </row>
    <row r="444" spans="2:3" hidden="1">
      <c r="B444" s="15"/>
      <c r="C444" s="15"/>
    </row>
    <row r="445" spans="2:3" hidden="1">
      <c r="B445" s="15"/>
      <c r="C445" s="15"/>
    </row>
    <row r="446" spans="2:3" hidden="1">
      <c r="B446" s="15"/>
      <c r="C446" s="15"/>
    </row>
    <row r="447" spans="2:3" hidden="1">
      <c r="B447" s="15"/>
      <c r="C447" s="15"/>
    </row>
    <row r="448" spans="2:3" hidden="1">
      <c r="B448" s="15"/>
      <c r="C448" s="15"/>
    </row>
    <row r="449" spans="2:3" hidden="1">
      <c r="B449" s="15"/>
      <c r="C449" s="15"/>
    </row>
    <row r="450" spans="2:3" hidden="1">
      <c r="B450" s="15"/>
      <c r="C450" s="15"/>
    </row>
    <row r="451" spans="2:3" hidden="1">
      <c r="B451" s="15"/>
      <c r="C451" s="15"/>
    </row>
    <row r="452" spans="2:3" hidden="1">
      <c r="B452" s="15"/>
      <c r="C452" s="15"/>
    </row>
    <row r="453" spans="2:3" hidden="1">
      <c r="B453" s="15"/>
      <c r="C453" s="15"/>
    </row>
    <row r="454" spans="2:3" hidden="1">
      <c r="B454" s="15"/>
      <c r="C454" s="15"/>
    </row>
    <row r="455" spans="2:3" hidden="1">
      <c r="B455" s="15"/>
      <c r="C455" s="15"/>
    </row>
    <row r="456" spans="2:3" hidden="1">
      <c r="B456" s="15"/>
      <c r="C456" s="15"/>
    </row>
    <row r="457" spans="2:3" hidden="1">
      <c r="B457" s="15"/>
      <c r="C457" s="15"/>
    </row>
    <row r="458" spans="2:3" hidden="1">
      <c r="B458" s="15"/>
      <c r="C458" s="15"/>
    </row>
    <row r="459" spans="2:3" hidden="1">
      <c r="B459" s="15"/>
      <c r="C459" s="15"/>
    </row>
    <row r="460" spans="2:3" hidden="1">
      <c r="B460" s="15"/>
      <c r="C460" s="15"/>
    </row>
    <row r="461" spans="2:3" hidden="1">
      <c r="B461" s="15"/>
      <c r="C461" s="15"/>
    </row>
    <row r="462" spans="2:3" hidden="1">
      <c r="B462" s="15"/>
      <c r="C462" s="15"/>
    </row>
    <row r="463" spans="2:3" hidden="1">
      <c r="B463" s="15"/>
      <c r="C463" s="15"/>
    </row>
    <row r="464" spans="2:3" hidden="1">
      <c r="B464" s="15"/>
      <c r="C464" s="15"/>
    </row>
    <row r="465" spans="2:3" hidden="1">
      <c r="B465" s="15"/>
      <c r="C465" s="15"/>
    </row>
    <row r="466" spans="2:3" hidden="1">
      <c r="B466" s="15"/>
      <c r="C466" s="15"/>
    </row>
    <row r="467" spans="2:3" hidden="1">
      <c r="B467" s="15"/>
      <c r="C467" s="15"/>
    </row>
    <row r="468" spans="2:3" hidden="1">
      <c r="B468" s="15"/>
      <c r="C468" s="15"/>
    </row>
    <row r="469" spans="2:3" hidden="1">
      <c r="B469" s="15"/>
      <c r="C469" s="15"/>
    </row>
    <row r="470" spans="2:3" hidden="1">
      <c r="B470" s="15"/>
      <c r="C470" s="15"/>
    </row>
    <row r="471" spans="2:3" hidden="1">
      <c r="B471" s="15"/>
      <c r="C471" s="15"/>
    </row>
    <row r="472" spans="2:3" hidden="1">
      <c r="B472" s="15"/>
      <c r="C472" s="15"/>
    </row>
    <row r="473" spans="2:3" hidden="1">
      <c r="B473" s="15"/>
      <c r="C473" s="15"/>
    </row>
    <row r="474" spans="2:3" hidden="1">
      <c r="B474" s="15"/>
      <c r="C474" s="15"/>
    </row>
    <row r="475" spans="2:3" hidden="1">
      <c r="B475" s="15"/>
      <c r="C475" s="15"/>
    </row>
    <row r="476" spans="2:3" hidden="1">
      <c r="B476" s="15"/>
      <c r="C476" s="15"/>
    </row>
    <row r="477" spans="2:3" hidden="1">
      <c r="B477" s="15"/>
      <c r="C477" s="15"/>
    </row>
    <row r="478" spans="2:3" hidden="1">
      <c r="B478" s="15"/>
      <c r="C478" s="15"/>
    </row>
    <row r="479" spans="2:3" hidden="1">
      <c r="B479" s="15"/>
      <c r="C479" s="15"/>
    </row>
    <row r="480" spans="2:3" hidden="1">
      <c r="B480" s="15"/>
      <c r="C480" s="15"/>
    </row>
    <row r="481" spans="2:3" hidden="1">
      <c r="B481" s="15"/>
      <c r="C481" s="15"/>
    </row>
    <row r="482" spans="2:3" hidden="1">
      <c r="B482" s="15"/>
      <c r="C482" s="15"/>
    </row>
    <row r="483" spans="2:3" hidden="1">
      <c r="B483" s="15"/>
      <c r="C483" s="15"/>
    </row>
    <row r="484" spans="2:3" hidden="1">
      <c r="B484" s="15"/>
      <c r="C484" s="15"/>
    </row>
    <row r="485" spans="2:3" hidden="1">
      <c r="B485" s="15"/>
      <c r="C485" s="15"/>
    </row>
    <row r="486" spans="2:3" hidden="1">
      <c r="B486" s="15"/>
      <c r="C486" s="15"/>
    </row>
    <row r="487" spans="2:3" hidden="1">
      <c r="B487" s="15"/>
      <c r="C487" s="15"/>
    </row>
    <row r="488" spans="2:3" hidden="1">
      <c r="B488" s="15"/>
      <c r="C488" s="15"/>
    </row>
    <row r="489" spans="2:3" hidden="1">
      <c r="B489" s="15"/>
      <c r="C489" s="15"/>
    </row>
    <row r="490" spans="2:3" hidden="1">
      <c r="B490" s="15"/>
      <c r="C490" s="15"/>
    </row>
    <row r="491" spans="2:3" hidden="1">
      <c r="B491" s="15"/>
      <c r="C491" s="15"/>
    </row>
    <row r="492" spans="2:3" hidden="1">
      <c r="B492" s="15"/>
      <c r="C492" s="15"/>
    </row>
    <row r="493" spans="2:3" hidden="1">
      <c r="B493" s="15"/>
      <c r="C493" s="15"/>
    </row>
    <row r="494" spans="2:3" hidden="1">
      <c r="B494" s="15"/>
      <c r="C494" s="15"/>
    </row>
    <row r="495" spans="2:3" hidden="1">
      <c r="B495" s="15"/>
      <c r="C495" s="15"/>
    </row>
    <row r="496" spans="2:3" hidden="1">
      <c r="B496" s="15"/>
      <c r="C496" s="15"/>
    </row>
    <row r="497" spans="2:3" hidden="1">
      <c r="B497" s="15"/>
      <c r="C497" s="15"/>
    </row>
    <row r="498" spans="2:3" hidden="1">
      <c r="B498" s="15"/>
      <c r="C498" s="15"/>
    </row>
    <row r="499" spans="2:3" hidden="1">
      <c r="B499" s="15"/>
      <c r="C499" s="15"/>
    </row>
    <row r="500" spans="2:3" hidden="1">
      <c r="B500" s="15"/>
      <c r="C500" s="15"/>
    </row>
    <row r="501" spans="2:3" hidden="1">
      <c r="B501" s="15"/>
      <c r="C501" s="15"/>
    </row>
    <row r="502" spans="2:3" hidden="1">
      <c r="B502" s="15"/>
      <c r="C502" s="15"/>
    </row>
    <row r="503" spans="2:3" hidden="1">
      <c r="B503" s="15"/>
      <c r="C503" s="15"/>
    </row>
    <row r="504" spans="2:3" hidden="1">
      <c r="B504" s="15"/>
      <c r="C504" s="15"/>
    </row>
    <row r="505" spans="2:3" hidden="1">
      <c r="B505" s="15"/>
      <c r="C505" s="15"/>
    </row>
    <row r="506" spans="2:3" hidden="1">
      <c r="B506" s="15"/>
      <c r="C506" s="15"/>
    </row>
    <row r="507" spans="2:3" hidden="1">
      <c r="B507" s="15"/>
      <c r="C507" s="15"/>
    </row>
    <row r="508" spans="2:3" hidden="1">
      <c r="B508" s="15"/>
      <c r="C508" s="15"/>
    </row>
    <row r="509" spans="2:3" hidden="1">
      <c r="B509" s="15"/>
      <c r="C509" s="15"/>
    </row>
    <row r="510" spans="2:3" hidden="1">
      <c r="B510" s="15"/>
      <c r="C510" s="15"/>
    </row>
    <row r="511" spans="2:3" hidden="1">
      <c r="B511" s="15"/>
      <c r="C511" s="15"/>
    </row>
    <row r="512" spans="2:3" hidden="1">
      <c r="B512" s="15"/>
      <c r="C512" s="15"/>
    </row>
    <row r="513" spans="2:3" hidden="1">
      <c r="B513" s="15"/>
      <c r="C513" s="15"/>
    </row>
    <row r="514" spans="2:3" hidden="1">
      <c r="B514" s="15"/>
      <c r="C514" s="15"/>
    </row>
    <row r="515" spans="2:3" hidden="1">
      <c r="B515" s="15"/>
      <c r="C515" s="15"/>
    </row>
    <row r="516" spans="2:3" hidden="1">
      <c r="B516" s="15"/>
      <c r="C516" s="15"/>
    </row>
    <row r="517" spans="2:3" hidden="1">
      <c r="B517" s="15"/>
      <c r="C517" s="15"/>
    </row>
    <row r="518" spans="2:3" hidden="1">
      <c r="B518" s="15"/>
      <c r="C518" s="15"/>
    </row>
    <row r="519" spans="2:3" hidden="1">
      <c r="B519" s="15"/>
      <c r="C519" s="15"/>
    </row>
    <row r="520" spans="2:3" hidden="1">
      <c r="B520" s="15"/>
      <c r="C520" s="15"/>
    </row>
    <row r="521" spans="2:3" hidden="1">
      <c r="B521" s="15"/>
      <c r="C521" s="15"/>
    </row>
    <row r="522" spans="2:3" hidden="1">
      <c r="B522" s="15"/>
      <c r="C522" s="15"/>
    </row>
    <row r="523" spans="2:3" hidden="1">
      <c r="B523" s="15"/>
      <c r="C523" s="15"/>
    </row>
    <row r="524" spans="2:3" hidden="1">
      <c r="B524" s="15"/>
      <c r="C524" s="15"/>
    </row>
    <row r="525" spans="2:3" hidden="1">
      <c r="B525" s="15"/>
      <c r="C525" s="15"/>
    </row>
    <row r="526" spans="2:3" hidden="1">
      <c r="B526" s="15"/>
      <c r="C526" s="15"/>
    </row>
    <row r="527" spans="2:3" hidden="1">
      <c r="B527" s="15"/>
      <c r="C527" s="15"/>
    </row>
    <row r="528" spans="2:3" hidden="1">
      <c r="B528" s="15"/>
      <c r="C528" s="15"/>
    </row>
    <row r="529" spans="2:3" hidden="1">
      <c r="B529" s="15"/>
      <c r="C529" s="15"/>
    </row>
    <row r="530" spans="2:3" hidden="1">
      <c r="B530" s="15"/>
      <c r="C530" s="15"/>
    </row>
    <row r="531" spans="2:3" hidden="1">
      <c r="B531" s="15"/>
      <c r="C531" s="15"/>
    </row>
    <row r="532" spans="2:3" hidden="1">
      <c r="B532" s="15"/>
      <c r="C532" s="15"/>
    </row>
    <row r="533" spans="2:3" hidden="1">
      <c r="B533" s="15"/>
      <c r="C533" s="15"/>
    </row>
    <row r="534" spans="2:3" hidden="1">
      <c r="B534" s="15"/>
      <c r="C534" s="15"/>
    </row>
    <row r="535" spans="2:3" hidden="1">
      <c r="B535" s="15"/>
      <c r="C535" s="15"/>
    </row>
    <row r="536" spans="2:3" hidden="1">
      <c r="B536" s="15"/>
      <c r="C536" s="15"/>
    </row>
    <row r="537" spans="2:3" hidden="1">
      <c r="B537" s="15"/>
      <c r="C537" s="15"/>
    </row>
    <row r="538" spans="2:3" hidden="1">
      <c r="B538" s="15"/>
      <c r="C538" s="15"/>
    </row>
    <row r="539" spans="2:3" hidden="1">
      <c r="B539" s="15"/>
      <c r="C539" s="15"/>
    </row>
    <row r="540" spans="2:3" hidden="1">
      <c r="B540" s="15"/>
      <c r="C540" s="15"/>
    </row>
    <row r="541" spans="2:3" hidden="1">
      <c r="B541" s="15"/>
      <c r="C541" s="15"/>
    </row>
    <row r="542" spans="2:3" hidden="1">
      <c r="B542" s="15"/>
      <c r="C542" s="15"/>
    </row>
    <row r="543" spans="2:3" hidden="1">
      <c r="B543" s="15"/>
      <c r="C543" s="15"/>
    </row>
    <row r="544" spans="2:3" hidden="1">
      <c r="B544" s="15"/>
      <c r="C544" s="15"/>
    </row>
    <row r="545" spans="2:3" hidden="1">
      <c r="B545" s="15"/>
      <c r="C545" s="15"/>
    </row>
    <row r="546" spans="2:3" hidden="1">
      <c r="B546" s="15"/>
      <c r="C546" s="15"/>
    </row>
    <row r="547" spans="2:3" hidden="1">
      <c r="B547" s="15"/>
      <c r="C547" s="15"/>
    </row>
    <row r="548" spans="2:3" hidden="1">
      <c r="B548" s="15"/>
      <c r="C548" s="15"/>
    </row>
    <row r="549" spans="2:3" hidden="1">
      <c r="B549" s="15"/>
      <c r="C549" s="15"/>
    </row>
    <row r="550" spans="2:3" hidden="1">
      <c r="B550" s="15"/>
      <c r="C550" s="15"/>
    </row>
    <row r="551" spans="2:3" hidden="1">
      <c r="B551" s="15"/>
      <c r="C551" s="15"/>
    </row>
    <row r="552" spans="2:3" hidden="1">
      <c r="B552" s="15"/>
      <c r="C552" s="15"/>
    </row>
    <row r="553" spans="2:3" hidden="1">
      <c r="B553" s="15"/>
      <c r="C553" s="15"/>
    </row>
    <row r="554" spans="2:3" hidden="1">
      <c r="B554" s="15"/>
      <c r="C554" s="15"/>
    </row>
    <row r="555" spans="2:3" hidden="1">
      <c r="B555" s="15"/>
      <c r="C555" s="15"/>
    </row>
    <row r="556" spans="2:3" hidden="1">
      <c r="B556" s="15"/>
      <c r="C556" s="15"/>
    </row>
    <row r="557" spans="2:3" hidden="1">
      <c r="B557" s="15"/>
      <c r="C557" s="15"/>
    </row>
    <row r="558" spans="2:3" hidden="1">
      <c r="B558" s="15"/>
      <c r="C558" s="15"/>
    </row>
    <row r="559" spans="2:3" hidden="1">
      <c r="B559" s="15"/>
      <c r="C559" s="15"/>
    </row>
    <row r="560" spans="2:3" hidden="1">
      <c r="B560" s="15"/>
      <c r="C560" s="15"/>
    </row>
    <row r="561" spans="2:3" hidden="1">
      <c r="B561" s="15"/>
      <c r="C561" s="15"/>
    </row>
    <row r="562" spans="2:3" hidden="1">
      <c r="B562" s="15"/>
      <c r="C562" s="15"/>
    </row>
    <row r="563" spans="2:3" hidden="1">
      <c r="B563" s="15"/>
      <c r="C563" s="15"/>
    </row>
    <row r="564" spans="2:3" hidden="1">
      <c r="B564" s="15"/>
      <c r="C564" s="15"/>
    </row>
    <row r="565" spans="2:3" hidden="1">
      <c r="B565" s="15"/>
      <c r="C565" s="15"/>
    </row>
    <row r="566" spans="2:3" hidden="1">
      <c r="B566" s="15"/>
      <c r="C566" s="15"/>
    </row>
    <row r="567" spans="2:3" hidden="1">
      <c r="B567" s="15"/>
      <c r="C567" s="15"/>
    </row>
    <row r="568" spans="2:3" hidden="1">
      <c r="B568" s="15"/>
      <c r="C568" s="15"/>
    </row>
    <row r="569" spans="2:3" hidden="1">
      <c r="B569" s="15"/>
      <c r="C569" s="15"/>
    </row>
    <row r="570" spans="2:3" hidden="1">
      <c r="B570" s="15"/>
      <c r="C570" s="15"/>
    </row>
    <row r="571" spans="2:3" hidden="1">
      <c r="B571" s="15"/>
      <c r="C571" s="15"/>
    </row>
    <row r="572" spans="2:3" hidden="1">
      <c r="B572" s="15"/>
      <c r="C572" s="15"/>
    </row>
    <row r="573" spans="2:3" hidden="1">
      <c r="B573" s="15"/>
      <c r="C573" s="15"/>
    </row>
    <row r="574" spans="2:3" hidden="1">
      <c r="B574" s="15"/>
      <c r="C574" s="15"/>
    </row>
    <row r="575" spans="2:3" hidden="1">
      <c r="B575" s="15"/>
      <c r="C575" s="15"/>
    </row>
    <row r="576" spans="2:3" hidden="1">
      <c r="B576" s="15"/>
      <c r="C576" s="15"/>
    </row>
    <row r="577" spans="2:3" hidden="1">
      <c r="B577" s="15"/>
      <c r="C577" s="15"/>
    </row>
    <row r="578" spans="2:3" hidden="1">
      <c r="B578" s="15"/>
      <c r="C578" s="15"/>
    </row>
    <row r="579" spans="2:3" hidden="1">
      <c r="B579" s="15"/>
      <c r="C579" s="15"/>
    </row>
    <row r="580" spans="2:3" hidden="1">
      <c r="B580" s="15"/>
      <c r="C580" s="15"/>
    </row>
    <row r="581" spans="2:3" hidden="1">
      <c r="B581" s="15"/>
      <c r="C581" s="15"/>
    </row>
    <row r="582" spans="2:3" hidden="1">
      <c r="B582" s="15"/>
      <c r="C582" s="15"/>
    </row>
    <row r="583" spans="2:3" hidden="1">
      <c r="B583" s="15"/>
      <c r="C583" s="15"/>
    </row>
    <row r="584" spans="2:3" hidden="1">
      <c r="B584" s="15"/>
      <c r="C584" s="15"/>
    </row>
    <row r="585" spans="2:3" hidden="1">
      <c r="B585" s="15"/>
      <c r="C585" s="15"/>
    </row>
    <row r="586" spans="2:3" hidden="1">
      <c r="B586" s="15"/>
      <c r="C586" s="15"/>
    </row>
    <row r="587" spans="2:3" hidden="1">
      <c r="B587" s="15"/>
      <c r="C587" s="15"/>
    </row>
    <row r="588" spans="2:3" hidden="1">
      <c r="B588" s="15"/>
      <c r="C588" s="15"/>
    </row>
    <row r="589" spans="2:3" hidden="1">
      <c r="B589" s="15"/>
      <c r="C589" s="15"/>
    </row>
    <row r="590" spans="2:3" hidden="1">
      <c r="B590" s="15"/>
      <c r="C590" s="15"/>
    </row>
    <row r="591" spans="2:3" hidden="1">
      <c r="B591" s="15"/>
      <c r="C591" s="15"/>
    </row>
    <row r="592" spans="2:3" hidden="1">
      <c r="B592" s="15"/>
      <c r="C592" s="15"/>
    </row>
    <row r="593" spans="2:3" hidden="1">
      <c r="B593" s="15"/>
      <c r="C593" s="15"/>
    </row>
    <row r="594" spans="2:3" hidden="1">
      <c r="B594" s="15"/>
      <c r="C594" s="15"/>
    </row>
    <row r="595" spans="2:3" hidden="1">
      <c r="B595" s="15"/>
      <c r="C595" s="15"/>
    </row>
    <row r="596" spans="2:3" hidden="1">
      <c r="B596" s="15"/>
      <c r="C596" s="15"/>
    </row>
    <row r="597" spans="2:3" hidden="1">
      <c r="B597" s="15"/>
      <c r="C597" s="15"/>
    </row>
    <row r="598" spans="2:3" hidden="1">
      <c r="B598" s="15"/>
      <c r="C598" s="15"/>
    </row>
    <row r="599" spans="2:3" hidden="1">
      <c r="B599" s="15"/>
      <c r="C599" s="15"/>
    </row>
    <row r="600" spans="2:3" hidden="1">
      <c r="B600" s="15"/>
      <c r="C600" s="15"/>
    </row>
    <row r="601" spans="2:3" hidden="1">
      <c r="B601" s="15"/>
      <c r="C601" s="15"/>
    </row>
    <row r="602" spans="2:3" hidden="1">
      <c r="B602" s="15"/>
      <c r="C602" s="15"/>
    </row>
    <row r="603" spans="2:3" hidden="1">
      <c r="B603" s="15"/>
      <c r="C603" s="15"/>
    </row>
    <row r="604" spans="2:3" hidden="1">
      <c r="B604" s="15"/>
      <c r="C604" s="15"/>
    </row>
    <row r="605" spans="2:3" hidden="1">
      <c r="B605" s="15"/>
      <c r="C605" s="15"/>
    </row>
    <row r="606" spans="2:3" hidden="1">
      <c r="B606" s="15"/>
      <c r="C606" s="15"/>
    </row>
    <row r="607" spans="2:3" hidden="1">
      <c r="B607" s="15"/>
      <c r="C607" s="15"/>
    </row>
    <row r="608" spans="2:3" hidden="1">
      <c r="B608" s="15"/>
      <c r="C608" s="15"/>
    </row>
    <row r="609" spans="2:3" hidden="1">
      <c r="B609" s="15"/>
      <c r="C609" s="15"/>
    </row>
    <row r="610" spans="2:3" hidden="1">
      <c r="B610" s="15"/>
      <c r="C610" s="15"/>
    </row>
    <row r="611" spans="2:3" hidden="1">
      <c r="B611" s="15"/>
      <c r="C611" s="15"/>
    </row>
    <row r="612" spans="2:3" hidden="1">
      <c r="B612" s="15"/>
      <c r="C612" s="15"/>
    </row>
    <row r="613" spans="2:3" hidden="1">
      <c r="B613" s="15"/>
      <c r="C613" s="15"/>
    </row>
    <row r="614" spans="2:3" hidden="1">
      <c r="B614" s="15"/>
      <c r="C614" s="15"/>
    </row>
    <row r="615" spans="2:3" hidden="1">
      <c r="B615" s="15"/>
      <c r="C615" s="15"/>
    </row>
    <row r="616" spans="2:3" hidden="1">
      <c r="B616" s="15"/>
      <c r="C616" s="15"/>
    </row>
    <row r="617" spans="2:3" hidden="1">
      <c r="B617" s="15"/>
      <c r="C617" s="15"/>
    </row>
    <row r="618" spans="2:3" hidden="1">
      <c r="B618" s="15"/>
      <c r="C618" s="15"/>
    </row>
    <row r="619" spans="2:3" hidden="1">
      <c r="B619" s="15"/>
      <c r="C619" s="15"/>
    </row>
    <row r="620" spans="2:3" hidden="1">
      <c r="B620" s="15"/>
      <c r="C620" s="15"/>
    </row>
    <row r="621" spans="2:3" hidden="1">
      <c r="B621" s="15"/>
      <c r="C621" s="15"/>
    </row>
    <row r="622" spans="2:3" hidden="1">
      <c r="B622" s="15"/>
      <c r="C622" s="15"/>
    </row>
    <row r="623" spans="2:3" hidden="1">
      <c r="B623" s="15"/>
      <c r="C623" s="15"/>
    </row>
    <row r="624" spans="2:3" hidden="1">
      <c r="B624" s="15"/>
      <c r="C624" s="15"/>
    </row>
    <row r="625" spans="2:3" hidden="1">
      <c r="B625" s="15"/>
      <c r="C625" s="15"/>
    </row>
    <row r="626" spans="2:3" hidden="1">
      <c r="B626" s="15"/>
      <c r="C626" s="15"/>
    </row>
    <row r="627" spans="2:3" hidden="1">
      <c r="B627" s="15"/>
      <c r="C627" s="15"/>
    </row>
    <row r="628" spans="2:3" hidden="1">
      <c r="B628" s="15"/>
      <c r="C628" s="15"/>
    </row>
    <row r="629" spans="2:3" hidden="1">
      <c r="B629" s="15"/>
      <c r="C629" s="15"/>
    </row>
    <row r="630" spans="2:3" hidden="1">
      <c r="B630" s="15"/>
      <c r="C630" s="15"/>
    </row>
    <row r="631" spans="2:3" hidden="1">
      <c r="B631" s="15"/>
      <c r="C631" s="15"/>
    </row>
    <row r="632" spans="2:3" hidden="1">
      <c r="B632" s="15"/>
      <c r="C632" s="15"/>
    </row>
    <row r="633" spans="2:3" hidden="1">
      <c r="B633" s="15"/>
      <c r="C633" s="15"/>
    </row>
    <row r="634" spans="2:3" hidden="1">
      <c r="B634" s="15"/>
      <c r="C634" s="15"/>
    </row>
    <row r="635" spans="2:3" hidden="1">
      <c r="B635" s="15"/>
      <c r="C635" s="15"/>
    </row>
    <row r="636" spans="2:3" hidden="1">
      <c r="B636" s="15"/>
      <c r="C636" s="15"/>
    </row>
    <row r="637" spans="2:3" hidden="1">
      <c r="B637" s="15"/>
      <c r="C637" s="15"/>
    </row>
    <row r="638" spans="2:3" hidden="1">
      <c r="B638" s="15"/>
      <c r="C638" s="15"/>
    </row>
    <row r="639" spans="2:3" hidden="1">
      <c r="B639" s="15"/>
      <c r="C639" s="15"/>
    </row>
    <row r="640" spans="2:3" hidden="1">
      <c r="B640" s="15"/>
      <c r="C640" s="15"/>
    </row>
    <row r="641" spans="2:3" hidden="1">
      <c r="B641" s="15"/>
      <c r="C641" s="15"/>
    </row>
    <row r="642" spans="2:3" hidden="1">
      <c r="B642" s="15"/>
      <c r="C642" s="15"/>
    </row>
    <row r="643" spans="2:3" hidden="1">
      <c r="B643" s="15"/>
      <c r="C643" s="15"/>
    </row>
    <row r="644" spans="2:3" hidden="1">
      <c r="B644" s="15"/>
      <c r="C644" s="15"/>
    </row>
    <row r="645" spans="2:3" hidden="1">
      <c r="B645" s="15"/>
      <c r="C645" s="15"/>
    </row>
    <row r="646" spans="2:3" hidden="1">
      <c r="B646" s="15"/>
      <c r="C646" s="15"/>
    </row>
    <row r="647" spans="2:3" hidden="1">
      <c r="B647" s="15"/>
      <c r="C647" s="15"/>
    </row>
    <row r="648" spans="2:3" hidden="1">
      <c r="B648" s="15"/>
      <c r="C648" s="15"/>
    </row>
    <row r="649" spans="2:3" hidden="1">
      <c r="B649" s="15"/>
      <c r="C649" s="15"/>
    </row>
    <row r="650" spans="2:3" hidden="1">
      <c r="B650" s="15"/>
      <c r="C650" s="15"/>
    </row>
    <row r="651" spans="2:3" hidden="1">
      <c r="B651" s="15"/>
      <c r="C651" s="15"/>
    </row>
    <row r="652" spans="2:3" hidden="1">
      <c r="B652" s="15"/>
      <c r="C652" s="15"/>
    </row>
    <row r="653" spans="2:3" hidden="1">
      <c r="B653" s="15"/>
      <c r="C653" s="15"/>
    </row>
    <row r="654" spans="2:3" hidden="1">
      <c r="B654" s="15"/>
      <c r="C654" s="15"/>
    </row>
    <row r="655" spans="2:3" hidden="1">
      <c r="B655" s="15"/>
      <c r="C655" s="15"/>
    </row>
    <row r="656" spans="2:3" hidden="1">
      <c r="B656" s="15"/>
      <c r="C656" s="15"/>
    </row>
    <row r="657" spans="2:3" hidden="1">
      <c r="B657" s="15"/>
      <c r="C657" s="15"/>
    </row>
    <row r="658" spans="2:3" hidden="1">
      <c r="B658" s="15"/>
      <c r="C658" s="15"/>
    </row>
    <row r="659" spans="2:3" hidden="1">
      <c r="B659" s="15"/>
      <c r="C659" s="15"/>
    </row>
    <row r="660" spans="2:3" hidden="1">
      <c r="B660" s="15"/>
      <c r="C660" s="15"/>
    </row>
    <row r="661" spans="2:3" hidden="1">
      <c r="B661" s="15"/>
      <c r="C661" s="15"/>
    </row>
    <row r="662" spans="2:3" hidden="1">
      <c r="B662" s="15"/>
      <c r="C662" s="15"/>
    </row>
    <row r="663" spans="2:3" hidden="1">
      <c r="B663" s="15"/>
      <c r="C663" s="15"/>
    </row>
    <row r="664" spans="2:3" hidden="1">
      <c r="B664" s="15"/>
      <c r="C664" s="15"/>
    </row>
    <row r="665" spans="2:3" hidden="1">
      <c r="B665" s="15"/>
      <c r="C665" s="15"/>
    </row>
    <row r="666" spans="2:3" hidden="1">
      <c r="B666" s="15"/>
      <c r="C666" s="15"/>
    </row>
    <row r="667" spans="2:3" hidden="1">
      <c r="B667" s="15"/>
      <c r="C667" s="15"/>
    </row>
    <row r="668" spans="2:3" hidden="1">
      <c r="B668" s="15"/>
      <c r="C668" s="15"/>
    </row>
    <row r="669" spans="2:3" hidden="1">
      <c r="B669" s="15"/>
      <c r="C669" s="15"/>
    </row>
    <row r="670" spans="2:3" hidden="1">
      <c r="B670" s="15"/>
      <c r="C670" s="15"/>
    </row>
    <row r="671" spans="2:3" hidden="1">
      <c r="B671" s="15"/>
      <c r="C671" s="15"/>
    </row>
    <row r="672" spans="2:3" hidden="1">
      <c r="B672" s="15"/>
      <c r="C672" s="15"/>
    </row>
    <row r="673" spans="2:3" hidden="1">
      <c r="B673" s="15"/>
      <c r="C673" s="15"/>
    </row>
    <row r="674" spans="2:3" hidden="1">
      <c r="B674" s="15"/>
      <c r="C674" s="15"/>
    </row>
    <row r="675" spans="2:3" hidden="1">
      <c r="B675" s="15"/>
      <c r="C675" s="15"/>
    </row>
    <row r="676" spans="2:3" hidden="1">
      <c r="B676" s="15"/>
      <c r="C676" s="15"/>
    </row>
    <row r="677" spans="2:3" hidden="1">
      <c r="B677" s="15"/>
      <c r="C677" s="15"/>
    </row>
    <row r="678" spans="2:3" hidden="1">
      <c r="B678" s="15"/>
      <c r="C678" s="15"/>
    </row>
    <row r="679" spans="2:3" hidden="1">
      <c r="B679" s="15"/>
      <c r="C679" s="15"/>
    </row>
    <row r="680" spans="2:3" hidden="1">
      <c r="B680" s="15"/>
      <c r="C680" s="15"/>
    </row>
    <row r="681" spans="2:3" hidden="1">
      <c r="B681" s="15"/>
      <c r="C681" s="15"/>
    </row>
    <row r="682" spans="2:3" hidden="1">
      <c r="B682" s="15"/>
      <c r="C682" s="15"/>
    </row>
    <row r="683" spans="2:3" hidden="1">
      <c r="B683" s="15"/>
      <c r="C683" s="15"/>
    </row>
    <row r="684" spans="2:3" hidden="1">
      <c r="B684" s="15"/>
      <c r="C684" s="15"/>
    </row>
    <row r="685" spans="2:3" hidden="1">
      <c r="B685" s="15"/>
      <c r="C685" s="15"/>
    </row>
    <row r="686" spans="2:3" hidden="1">
      <c r="B686" s="15"/>
      <c r="C686" s="15"/>
    </row>
    <row r="687" spans="2:3" hidden="1">
      <c r="B687" s="15"/>
      <c r="C687" s="15"/>
    </row>
    <row r="688" spans="2:3" hidden="1">
      <c r="B688" s="15"/>
      <c r="C688" s="15"/>
    </row>
    <row r="689" spans="2:3" hidden="1">
      <c r="B689" s="15"/>
      <c r="C689" s="15"/>
    </row>
    <row r="690" spans="2:3" hidden="1">
      <c r="B690" s="15"/>
      <c r="C690" s="15"/>
    </row>
    <row r="691" spans="2:3" hidden="1">
      <c r="B691" s="15"/>
      <c r="C691" s="15"/>
    </row>
    <row r="692" spans="2:3" hidden="1">
      <c r="B692" s="15"/>
      <c r="C692" s="15"/>
    </row>
    <row r="693" spans="2:3" hidden="1">
      <c r="B693" s="15"/>
      <c r="C693" s="15"/>
    </row>
    <row r="694" spans="2:3" hidden="1">
      <c r="B694" s="15"/>
      <c r="C694" s="15"/>
    </row>
    <row r="695" spans="2:3" hidden="1">
      <c r="B695" s="15"/>
      <c r="C695" s="15"/>
    </row>
    <row r="696" spans="2:3" hidden="1">
      <c r="B696" s="15"/>
      <c r="C696" s="15"/>
    </row>
    <row r="697" spans="2:3" hidden="1">
      <c r="B697" s="15"/>
      <c r="C697" s="15"/>
    </row>
    <row r="698" spans="2:3" hidden="1">
      <c r="B698" s="15"/>
      <c r="C698" s="15"/>
    </row>
    <row r="699" spans="2:3" hidden="1">
      <c r="B699" s="15"/>
      <c r="C699" s="15"/>
    </row>
    <row r="700" spans="2:3" hidden="1">
      <c r="B700" s="15"/>
      <c r="C700" s="15"/>
    </row>
    <row r="701" spans="2:3" hidden="1">
      <c r="B701" s="15"/>
      <c r="C701" s="15"/>
    </row>
    <row r="702" spans="2:3" hidden="1">
      <c r="B702" s="15"/>
      <c r="C702" s="15"/>
    </row>
    <row r="703" spans="2:3" hidden="1">
      <c r="B703" s="15"/>
      <c r="C703" s="15"/>
    </row>
    <row r="704" spans="2:3" hidden="1">
      <c r="B704" s="15"/>
      <c r="C704" s="15"/>
    </row>
    <row r="705" spans="2:3" hidden="1">
      <c r="B705" s="15"/>
      <c r="C705" s="15"/>
    </row>
    <row r="706" spans="2:3" hidden="1">
      <c r="B706" s="15"/>
      <c r="C706" s="15"/>
    </row>
    <row r="707" spans="2:3" hidden="1">
      <c r="B707" s="15"/>
      <c r="C707" s="15"/>
    </row>
    <row r="708" spans="2:3" hidden="1">
      <c r="B708" s="15"/>
      <c r="C708" s="15"/>
    </row>
    <row r="709" spans="2:3" hidden="1">
      <c r="B709" s="15"/>
      <c r="C709" s="15"/>
    </row>
    <row r="710" spans="2:3" hidden="1">
      <c r="B710" s="15"/>
      <c r="C710" s="15"/>
    </row>
    <row r="711" spans="2:3" hidden="1">
      <c r="B711" s="15"/>
      <c r="C711" s="15"/>
    </row>
    <row r="712" spans="2:3" hidden="1">
      <c r="B712" s="15"/>
      <c r="C712" s="15"/>
    </row>
    <row r="713" spans="2:3" hidden="1">
      <c r="B713" s="15"/>
      <c r="C713" s="15"/>
    </row>
    <row r="714" spans="2:3" hidden="1">
      <c r="B714" s="15"/>
      <c r="C714" s="15"/>
    </row>
    <row r="715" spans="2:3" hidden="1">
      <c r="B715" s="15"/>
      <c r="C715" s="15"/>
    </row>
    <row r="716" spans="2:3" hidden="1">
      <c r="B716" s="15"/>
      <c r="C716" s="15"/>
    </row>
    <row r="717" spans="2:3" hidden="1">
      <c r="B717" s="15"/>
      <c r="C717" s="15"/>
    </row>
    <row r="718" spans="2:3" hidden="1">
      <c r="B718" s="15"/>
      <c r="C718" s="15"/>
    </row>
    <row r="719" spans="2:3" hidden="1">
      <c r="B719" s="15"/>
      <c r="C719" s="15"/>
    </row>
    <row r="720" spans="2:3" hidden="1">
      <c r="B720" s="15"/>
      <c r="C720" s="15"/>
    </row>
    <row r="721" spans="2:3" hidden="1">
      <c r="B721" s="15"/>
      <c r="C721" s="15"/>
    </row>
    <row r="722" spans="2:3" hidden="1">
      <c r="B722" s="15"/>
      <c r="C722" s="15"/>
    </row>
    <row r="723" spans="2:3" hidden="1">
      <c r="B723" s="15"/>
      <c r="C723" s="15"/>
    </row>
    <row r="724" spans="2:3" hidden="1">
      <c r="B724" s="15"/>
      <c r="C724" s="15"/>
    </row>
    <row r="725" spans="2:3" hidden="1">
      <c r="B725" s="15"/>
      <c r="C725" s="15"/>
    </row>
    <row r="726" spans="2:3" hidden="1">
      <c r="B726" s="15"/>
      <c r="C726" s="15"/>
    </row>
    <row r="727" spans="2:3" hidden="1">
      <c r="B727" s="15"/>
      <c r="C727" s="15"/>
    </row>
    <row r="728" spans="2:3" hidden="1">
      <c r="B728" s="15"/>
      <c r="C728" s="15"/>
    </row>
    <row r="729" spans="2:3" hidden="1">
      <c r="B729" s="15"/>
      <c r="C729" s="15"/>
    </row>
    <row r="730" spans="2:3" hidden="1">
      <c r="B730" s="15"/>
      <c r="C730" s="15"/>
    </row>
    <row r="731" spans="2:3" hidden="1">
      <c r="B731" s="15"/>
      <c r="C731" s="15"/>
    </row>
    <row r="732" spans="2:3" hidden="1">
      <c r="B732" s="15"/>
      <c r="C732" s="15"/>
    </row>
    <row r="733" spans="2:3" hidden="1">
      <c r="B733" s="15"/>
      <c r="C733" s="15"/>
    </row>
    <row r="734" spans="2:3" hidden="1">
      <c r="B734" s="15"/>
      <c r="C734" s="15"/>
    </row>
    <row r="735" spans="2:3" hidden="1">
      <c r="B735" s="15"/>
      <c r="C735" s="15"/>
    </row>
    <row r="736" spans="2:3" hidden="1">
      <c r="B736" s="15"/>
      <c r="C736" s="15"/>
    </row>
    <row r="737" spans="2:3" hidden="1">
      <c r="B737" s="15"/>
      <c r="C737" s="15"/>
    </row>
    <row r="738" spans="2:3" hidden="1">
      <c r="B738" s="15"/>
      <c r="C738" s="15"/>
    </row>
    <row r="739" spans="2:3" hidden="1">
      <c r="B739" s="15"/>
      <c r="C739" s="15"/>
    </row>
    <row r="740" spans="2:3" hidden="1">
      <c r="B740" s="15"/>
      <c r="C740" s="15"/>
    </row>
    <row r="741" spans="2:3" hidden="1">
      <c r="B741" s="15"/>
      <c r="C741" s="15"/>
    </row>
    <row r="742" spans="2:3" hidden="1">
      <c r="B742" s="15"/>
      <c r="C742" s="15"/>
    </row>
    <row r="743" spans="2:3" hidden="1">
      <c r="B743" s="15"/>
      <c r="C743" s="15"/>
    </row>
    <row r="744" spans="2:3" hidden="1">
      <c r="B744" s="15"/>
      <c r="C744" s="15"/>
    </row>
    <row r="745" spans="2:3" hidden="1">
      <c r="B745" s="15"/>
      <c r="C745" s="15"/>
    </row>
    <row r="746" spans="2:3" hidden="1">
      <c r="B746" s="15"/>
      <c r="C746" s="15"/>
    </row>
    <row r="747" spans="2:3" hidden="1">
      <c r="B747" s="15"/>
      <c r="C747" s="15"/>
    </row>
    <row r="748" spans="2:3" hidden="1">
      <c r="B748" s="15"/>
      <c r="C748" s="15"/>
    </row>
    <row r="749" spans="2:3" hidden="1">
      <c r="B749" s="15"/>
      <c r="C749" s="15"/>
    </row>
    <row r="750" spans="2:3" hidden="1">
      <c r="B750" s="15"/>
      <c r="C750" s="15"/>
    </row>
    <row r="751" spans="2:3" hidden="1">
      <c r="B751" s="15"/>
      <c r="C751" s="15"/>
    </row>
    <row r="752" spans="2:3" hidden="1">
      <c r="B752" s="15"/>
      <c r="C752" s="15"/>
    </row>
    <row r="753" spans="2:3" hidden="1">
      <c r="B753" s="15"/>
      <c r="C753" s="15"/>
    </row>
    <row r="754" spans="2:3" hidden="1">
      <c r="B754" s="15"/>
      <c r="C754" s="15"/>
    </row>
    <row r="755" spans="2:3" hidden="1">
      <c r="B755" s="15"/>
      <c r="C755" s="15"/>
    </row>
    <row r="756" spans="2:3" hidden="1">
      <c r="B756" s="15"/>
      <c r="C756" s="15"/>
    </row>
    <row r="757" spans="2:3" hidden="1">
      <c r="B757" s="15"/>
      <c r="C757" s="15"/>
    </row>
    <row r="758" spans="2:3" hidden="1">
      <c r="B758" s="15"/>
      <c r="C758" s="15"/>
    </row>
    <row r="759" spans="2:3" hidden="1">
      <c r="B759" s="15"/>
      <c r="C759" s="15"/>
    </row>
    <row r="760" spans="2:3" hidden="1">
      <c r="B760" s="15"/>
      <c r="C760" s="15"/>
    </row>
    <row r="761" spans="2:3" hidden="1">
      <c r="B761" s="15"/>
      <c r="C761" s="15"/>
    </row>
    <row r="762" spans="2:3" hidden="1">
      <c r="B762" s="15"/>
      <c r="C762" s="15"/>
    </row>
    <row r="763" spans="2:3" hidden="1">
      <c r="B763" s="15"/>
      <c r="C763" s="15"/>
    </row>
    <row r="764" spans="2:3" hidden="1">
      <c r="B764" s="15"/>
      <c r="C764" s="15"/>
    </row>
    <row r="765" spans="2:3" hidden="1">
      <c r="B765" s="15"/>
      <c r="C765" s="15"/>
    </row>
    <row r="766" spans="2:3" hidden="1">
      <c r="B766" s="15"/>
      <c r="C766" s="15"/>
    </row>
    <row r="767" spans="2:3" hidden="1">
      <c r="B767" s="15"/>
      <c r="C767" s="15"/>
    </row>
    <row r="768" spans="2:3" hidden="1">
      <c r="B768" s="15"/>
      <c r="C768" s="15"/>
    </row>
    <row r="769" spans="2:3" hidden="1">
      <c r="B769" s="15"/>
      <c r="C769" s="15"/>
    </row>
    <row r="770" spans="2:3" hidden="1">
      <c r="B770" s="15"/>
      <c r="C770" s="15"/>
    </row>
    <row r="771" spans="2:3" hidden="1">
      <c r="B771" s="15"/>
      <c r="C771" s="15"/>
    </row>
    <row r="772" spans="2:3" hidden="1">
      <c r="B772" s="15"/>
      <c r="C772" s="15"/>
    </row>
    <row r="773" spans="2:3" hidden="1">
      <c r="B773" s="15"/>
      <c r="C773" s="15"/>
    </row>
    <row r="774" spans="2:3" hidden="1">
      <c r="B774" s="15"/>
      <c r="C774" s="15"/>
    </row>
    <row r="775" spans="2:3" hidden="1">
      <c r="B775" s="15"/>
      <c r="C775" s="15"/>
    </row>
    <row r="776" spans="2:3" hidden="1">
      <c r="B776" s="15"/>
      <c r="C776" s="15"/>
    </row>
    <row r="777" spans="2:3" hidden="1">
      <c r="B777" s="15"/>
      <c r="C777" s="15"/>
    </row>
    <row r="778" spans="2:3" hidden="1">
      <c r="B778" s="15"/>
      <c r="C778" s="15"/>
    </row>
    <row r="779" spans="2:3" hidden="1">
      <c r="B779" s="15"/>
      <c r="C779" s="15"/>
    </row>
    <row r="780" spans="2:3" hidden="1">
      <c r="B780" s="15"/>
      <c r="C780" s="15"/>
    </row>
    <row r="781" spans="2:3" hidden="1">
      <c r="B781" s="15"/>
      <c r="C781" s="15"/>
    </row>
    <row r="782" spans="2:3" hidden="1">
      <c r="B782" s="15"/>
      <c r="C782" s="15"/>
    </row>
    <row r="783" spans="2:3" hidden="1">
      <c r="B783" s="15"/>
      <c r="C783" s="15"/>
    </row>
    <row r="784" spans="2:3" hidden="1">
      <c r="B784" s="15"/>
      <c r="C784" s="15"/>
    </row>
    <row r="785" spans="2:3" hidden="1">
      <c r="B785" s="15"/>
      <c r="C785" s="15"/>
    </row>
    <row r="786" spans="2:3" hidden="1">
      <c r="B786" s="15"/>
      <c r="C786" s="15"/>
    </row>
    <row r="787" spans="2:3" hidden="1">
      <c r="B787" s="15"/>
      <c r="C787" s="15"/>
    </row>
    <row r="788" spans="2:3" hidden="1">
      <c r="B788" s="15"/>
      <c r="C788" s="15"/>
    </row>
    <row r="789" spans="2:3" hidden="1">
      <c r="B789" s="15"/>
      <c r="C789" s="15"/>
    </row>
    <row r="790" spans="2:3" hidden="1">
      <c r="B790" s="15"/>
      <c r="C790" s="15"/>
    </row>
    <row r="791" spans="2:3" hidden="1">
      <c r="B791" s="15"/>
      <c r="C791" s="15"/>
    </row>
    <row r="792" spans="2:3" hidden="1">
      <c r="B792" s="15"/>
      <c r="C792" s="15"/>
    </row>
    <row r="793" spans="2:3" hidden="1">
      <c r="B793" s="15"/>
      <c r="C793" s="15"/>
    </row>
    <row r="794" spans="2:3" hidden="1">
      <c r="B794" s="15"/>
      <c r="C794" s="15"/>
    </row>
    <row r="795" spans="2:3" hidden="1">
      <c r="B795" s="15"/>
      <c r="C795" s="15"/>
    </row>
    <row r="796" spans="2:3" hidden="1">
      <c r="B796" s="15"/>
      <c r="C796" s="15"/>
    </row>
    <row r="797" spans="2:3" hidden="1">
      <c r="B797" s="15"/>
      <c r="C797" s="15"/>
    </row>
    <row r="798" spans="2:3" hidden="1">
      <c r="B798" s="15"/>
      <c r="C798" s="15"/>
    </row>
    <row r="799" spans="2:3" hidden="1">
      <c r="B799" s="15"/>
      <c r="C799" s="15"/>
    </row>
    <row r="800" spans="2:3" hidden="1">
      <c r="B800" s="15"/>
      <c r="C800" s="15"/>
    </row>
    <row r="801" spans="2:3" hidden="1">
      <c r="B801" s="15"/>
      <c r="C801" s="15"/>
    </row>
    <row r="802" spans="2:3" hidden="1">
      <c r="B802" s="15"/>
      <c r="C802" s="15"/>
    </row>
    <row r="803" spans="2:3" hidden="1">
      <c r="B803" s="15"/>
      <c r="C803" s="15"/>
    </row>
    <row r="804" spans="2:3" hidden="1">
      <c r="B804" s="15"/>
      <c r="C804" s="15"/>
    </row>
    <row r="805" spans="2:3" hidden="1">
      <c r="B805" s="15"/>
      <c r="C805" s="15"/>
    </row>
    <row r="806" spans="2:3" hidden="1">
      <c r="B806" s="15"/>
      <c r="C806" s="15"/>
    </row>
    <row r="807" spans="2:3" hidden="1">
      <c r="B807" s="15"/>
      <c r="C807" s="15"/>
    </row>
    <row r="808" spans="2:3" hidden="1">
      <c r="B808" s="15"/>
      <c r="C808" s="15"/>
    </row>
    <row r="809" spans="2:3" hidden="1">
      <c r="B809" s="15"/>
      <c r="C809" s="15"/>
    </row>
    <row r="810" spans="2:3" hidden="1">
      <c r="B810" s="15"/>
      <c r="C810" s="15"/>
    </row>
    <row r="811" spans="2:3" hidden="1">
      <c r="B811" s="15"/>
      <c r="C811" s="15"/>
    </row>
    <row r="812" spans="2:3" hidden="1">
      <c r="B812" s="15"/>
      <c r="C812" s="15"/>
    </row>
    <row r="813" spans="2:3" hidden="1">
      <c r="B813" s="15"/>
      <c r="C813" s="15"/>
    </row>
    <row r="814" spans="2:3" hidden="1">
      <c r="B814" s="15"/>
      <c r="C814" s="15"/>
    </row>
    <row r="815" spans="2:3" hidden="1">
      <c r="B815" s="15"/>
      <c r="C815" s="15"/>
    </row>
    <row r="816" spans="2:3" hidden="1">
      <c r="B816" s="15"/>
      <c r="C816" s="15"/>
    </row>
    <row r="817" spans="2:3" hidden="1">
      <c r="B817" s="15"/>
      <c r="C817" s="15"/>
    </row>
    <row r="818" spans="2:3" hidden="1">
      <c r="B818" s="15"/>
      <c r="C818" s="15"/>
    </row>
    <row r="819" spans="2:3" hidden="1">
      <c r="B819" s="15"/>
      <c r="C819" s="15"/>
    </row>
    <row r="820" spans="2:3" hidden="1">
      <c r="B820" s="15"/>
      <c r="C820" s="15"/>
    </row>
    <row r="821" spans="2:3" hidden="1">
      <c r="B821" s="15"/>
      <c r="C821" s="15"/>
    </row>
    <row r="822" spans="2:3" hidden="1">
      <c r="B822" s="15"/>
      <c r="C822" s="15"/>
    </row>
    <row r="823" spans="2:3" hidden="1">
      <c r="B823" s="15"/>
      <c r="C823" s="15"/>
    </row>
    <row r="824" spans="2:3" hidden="1">
      <c r="B824" s="15"/>
      <c r="C824" s="15"/>
    </row>
    <row r="825" spans="2:3" hidden="1">
      <c r="B825" s="15"/>
      <c r="C825" s="15"/>
    </row>
    <row r="826" spans="2:3" hidden="1">
      <c r="B826" s="15"/>
      <c r="C826" s="15"/>
    </row>
    <row r="827" spans="2:3" hidden="1">
      <c r="B827" s="15"/>
      <c r="C827" s="15"/>
    </row>
    <row r="828" spans="2:3" hidden="1">
      <c r="B828" s="15"/>
      <c r="C828" s="15"/>
    </row>
    <row r="829" spans="2:3" hidden="1">
      <c r="B829" s="15"/>
      <c r="C829" s="15"/>
    </row>
    <row r="830" spans="2:3" hidden="1">
      <c r="B830" s="15"/>
      <c r="C830" s="15"/>
    </row>
    <row r="831" spans="2:3" hidden="1">
      <c r="B831" s="15"/>
      <c r="C831" s="15"/>
    </row>
    <row r="832" spans="2:3" hidden="1">
      <c r="B832" s="15"/>
      <c r="C832" s="15"/>
    </row>
    <row r="833" spans="2:3" hidden="1">
      <c r="B833" s="15"/>
      <c r="C833" s="15"/>
    </row>
    <row r="834" spans="2:3" hidden="1">
      <c r="B834" s="15"/>
      <c r="C834" s="15"/>
    </row>
    <row r="835" spans="2:3" hidden="1">
      <c r="B835" s="15"/>
      <c r="C835" s="15"/>
    </row>
    <row r="836" spans="2:3" hidden="1">
      <c r="B836" s="15"/>
      <c r="C836" s="15"/>
    </row>
    <row r="837" spans="2:3" hidden="1">
      <c r="B837" s="15"/>
      <c r="C837" s="15"/>
    </row>
    <row r="838" spans="2:3" hidden="1">
      <c r="B838" s="15"/>
      <c r="C838" s="15"/>
    </row>
    <row r="839" spans="2:3" hidden="1">
      <c r="B839" s="15"/>
      <c r="C839" s="15"/>
    </row>
    <row r="840" spans="2:3" hidden="1">
      <c r="B840" s="15"/>
      <c r="C840" s="15"/>
    </row>
    <row r="841" spans="2:3" hidden="1">
      <c r="B841" s="15"/>
      <c r="C841" s="15"/>
    </row>
    <row r="842" spans="2:3" hidden="1">
      <c r="B842" s="15"/>
      <c r="C842" s="15"/>
    </row>
    <row r="843" spans="2:3" hidden="1">
      <c r="B843" s="15"/>
      <c r="C843" s="15"/>
    </row>
    <row r="844" spans="2:3" hidden="1">
      <c r="B844" s="15"/>
      <c r="C844" s="15"/>
    </row>
    <row r="845" spans="2:3" hidden="1">
      <c r="B845" s="15"/>
      <c r="C845" s="15"/>
    </row>
    <row r="846" spans="2:3" hidden="1">
      <c r="B846" s="15"/>
      <c r="C846" s="15"/>
    </row>
    <row r="847" spans="2:3" hidden="1">
      <c r="B847" s="15"/>
      <c r="C847" s="15"/>
    </row>
    <row r="848" spans="2:3" hidden="1">
      <c r="B848" s="15"/>
      <c r="C848" s="15"/>
    </row>
    <row r="849" spans="2:3" hidden="1">
      <c r="B849" s="15"/>
      <c r="C849" s="15"/>
    </row>
    <row r="850" spans="2:3" hidden="1">
      <c r="B850" s="15"/>
      <c r="C850" s="15"/>
    </row>
    <row r="851" spans="2:3" hidden="1">
      <c r="B851" s="15"/>
      <c r="C851" s="15"/>
    </row>
    <row r="852" spans="2:3" hidden="1">
      <c r="B852" s="15"/>
      <c r="C852" s="15"/>
    </row>
    <row r="853" spans="2:3" hidden="1">
      <c r="B853" s="15"/>
      <c r="C853" s="15"/>
    </row>
    <row r="854" spans="2:3" hidden="1">
      <c r="B854" s="15"/>
      <c r="C854" s="15"/>
    </row>
    <row r="855" spans="2:3" hidden="1">
      <c r="B855" s="15"/>
      <c r="C855" s="15"/>
    </row>
    <row r="856" spans="2:3" hidden="1">
      <c r="B856" s="15"/>
      <c r="C856" s="15"/>
    </row>
    <row r="857" spans="2:3" hidden="1">
      <c r="B857" s="15"/>
      <c r="C857" s="15"/>
    </row>
    <row r="858" spans="2:3" hidden="1">
      <c r="B858" s="15"/>
      <c r="C858" s="15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M1:M5 M9:M1048576 A1:L1048576 N1:AY1048576 BA1:XFD1048576 AZ1:AZ9999 AZ10001:AZ1048576" xr:uid="{00000000-0002-0000-0200-000000000000}"/>
  </dataValidations>
  <pageMargins left="0" right="0" top="0.5" bottom="0.5" header="0" footer="0.25"/>
  <pageSetup paperSize="9" scale="43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3.85546875" style="14" customWidth="1"/>
    <col min="6" max="6" width="11.85546875" style="14" customWidth="1"/>
    <col min="7" max="7" width="10.7109375" style="15" customWidth="1"/>
    <col min="8" max="8" width="11.140625" style="15" customWidth="1"/>
    <col min="9" max="9" width="15.140625" style="15" customWidth="1"/>
    <col min="10" max="10" width="10.7109375" style="15" customWidth="1"/>
    <col min="11" max="11" width="11.5703125" style="15" customWidth="1"/>
    <col min="12" max="12" width="13.85546875" style="15" customWidth="1"/>
    <col min="13" max="13" width="15.5703125" style="15" customWidth="1"/>
    <col min="14" max="14" width="14.7109375" style="15" customWidth="1"/>
    <col min="15" max="15" width="11.7109375" style="15" customWidth="1"/>
    <col min="16" max="16" width="31.140625" style="15" customWidth="1"/>
    <col min="17" max="17" width="14.7109375" style="15" customWidth="1"/>
    <col min="18" max="18" width="22.7109375" style="15" customWidth="1"/>
    <col min="19" max="19" width="26.85546875" style="15" customWidth="1"/>
    <col min="20" max="20" width="25.42578125" style="15" customWidth="1"/>
    <col min="21" max="21" width="7.5703125" style="15" hidden="1"/>
    <col min="22" max="22" width="6.7109375" style="15" hidden="1"/>
    <col min="23" max="23" width="7.7109375" style="15" hidden="1"/>
    <col min="24" max="24" width="7.140625" style="15" hidden="1"/>
    <col min="25" max="25" width="6" style="15" hidden="1"/>
    <col min="26" max="26" width="7.85546875" style="15" hidden="1"/>
    <col min="27" max="27" width="8.140625" style="15" hidden="1"/>
    <col min="28" max="28" width="6.28515625" style="15" hidden="1"/>
    <col min="29" max="29" width="8" style="15" hidden="1"/>
    <col min="30" max="30" width="8.7109375" style="15" hidden="1"/>
    <col min="31" max="31" width="10" style="15" hidden="1"/>
    <col min="32" max="32" width="9.5703125" style="15" hidden="1"/>
    <col min="33" max="33" width="6.140625" style="15" hidden="1"/>
    <col min="34" max="34" width="5.7109375" style="15" hidden="1"/>
    <col min="35" max="16384" width="9.140625" style="15" hidden="1"/>
  </cols>
  <sheetData>
    <row r="1" spans="1:22" s="1" customFormat="1">
      <c r="A1" s="2" t="s">
        <v>0</v>
      </c>
      <c r="B1" s="65" t="s">
        <v>4889</v>
      </c>
    </row>
    <row r="2" spans="1:22" s="1" customFormat="1">
      <c r="A2" s="2" t="s">
        <v>1</v>
      </c>
      <c r="B2" s="11" t="s">
        <v>3480</v>
      </c>
    </row>
    <row r="3" spans="1:22" s="1" customFormat="1">
      <c r="A3" s="2" t="s">
        <v>2</v>
      </c>
      <c r="B3" s="22" t="s">
        <v>3481</v>
      </c>
    </row>
    <row r="4" spans="1:22">
      <c r="A4" s="2" t="s">
        <v>3</v>
      </c>
      <c r="B4" s="110" t="s">
        <v>4890</v>
      </c>
    </row>
    <row r="5" spans="1:22" ht="18.75">
      <c r="A5" s="88" t="s">
        <v>80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22" s="17" customFormat="1">
      <c r="A6" s="122" t="s">
        <v>47</v>
      </c>
      <c r="B6" s="39" t="s">
        <v>48</v>
      </c>
      <c r="C6" s="39" t="s">
        <v>68</v>
      </c>
      <c r="D6" s="39" t="s">
        <v>81</v>
      </c>
      <c r="E6" s="39" t="s">
        <v>49</v>
      </c>
      <c r="F6" s="39" t="s">
        <v>82</v>
      </c>
      <c r="G6" s="39" t="s">
        <v>50</v>
      </c>
      <c r="H6" s="39" t="s">
        <v>51</v>
      </c>
      <c r="I6" s="39" t="s">
        <v>69</v>
      </c>
      <c r="J6" s="39" t="s">
        <v>70</v>
      </c>
      <c r="K6" s="39" t="s">
        <v>52</v>
      </c>
      <c r="L6" s="39" t="s">
        <v>53</v>
      </c>
      <c r="M6" s="39" t="s">
        <v>54</v>
      </c>
      <c r="N6" s="39" t="s">
        <v>157</v>
      </c>
      <c r="O6" s="39" t="s">
        <v>158</v>
      </c>
      <c r="P6" s="120" t="s">
        <v>162</v>
      </c>
      <c r="Q6" s="39" t="s">
        <v>55</v>
      </c>
      <c r="R6" s="39" t="s">
        <v>71</v>
      </c>
      <c r="S6" s="39" t="s">
        <v>56</v>
      </c>
      <c r="T6" s="123" t="s">
        <v>153</v>
      </c>
      <c r="V6" s="15"/>
    </row>
    <row r="7" spans="1:22" s="17" customFormat="1">
      <c r="A7" s="124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113" t="s">
        <v>4890</v>
      </c>
      <c r="G7" s="113" t="s">
        <v>4890</v>
      </c>
      <c r="H7" s="113" t="s">
        <v>4890</v>
      </c>
      <c r="I7" s="18" t="s">
        <v>72</v>
      </c>
      <c r="J7" s="18" t="s">
        <v>73</v>
      </c>
      <c r="K7" s="113" t="s">
        <v>4890</v>
      </c>
      <c r="L7" s="18" t="s">
        <v>7</v>
      </c>
      <c r="M7" s="18" t="s">
        <v>7</v>
      </c>
      <c r="N7" s="18" t="s">
        <v>154</v>
      </c>
      <c r="O7" s="113" t="s">
        <v>4890</v>
      </c>
      <c r="P7" s="18" t="s">
        <v>155</v>
      </c>
      <c r="Q7" s="18" t="s">
        <v>6</v>
      </c>
      <c r="R7" s="18" t="s">
        <v>7</v>
      </c>
      <c r="S7" s="18" t="s">
        <v>7</v>
      </c>
      <c r="T7" s="30" t="s">
        <v>7</v>
      </c>
    </row>
    <row r="8" spans="1:22" s="19" customFormat="1" ht="20.25">
      <c r="A8" s="125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74</v>
      </c>
      <c r="M8" s="7" t="s">
        <v>75</v>
      </c>
      <c r="N8" s="7" t="s">
        <v>76</v>
      </c>
      <c r="O8" s="7" t="s">
        <v>77</v>
      </c>
      <c r="P8" s="7" t="s">
        <v>78</v>
      </c>
      <c r="Q8" s="7" t="s">
        <v>83</v>
      </c>
      <c r="R8" s="7" t="s">
        <v>84</v>
      </c>
      <c r="S8" s="21" t="s">
        <v>85</v>
      </c>
      <c r="T8" s="31" t="s">
        <v>156</v>
      </c>
      <c r="U8" s="28"/>
    </row>
    <row r="9" spans="1:22" s="19" customFormat="1" ht="21" thickBot="1">
      <c r="A9" s="32" t="s">
        <v>86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115" t="s">
        <v>4890</v>
      </c>
      <c r="H9" s="115" t="s">
        <v>4890</v>
      </c>
      <c r="I9" s="115" t="s">
        <v>4890</v>
      </c>
      <c r="J9" s="115" t="s">
        <v>4890</v>
      </c>
      <c r="K9" s="115" t="s">
        <v>4890</v>
      </c>
      <c r="L9" s="115" t="s">
        <v>4890</v>
      </c>
      <c r="M9" s="115" t="s">
        <v>4890</v>
      </c>
      <c r="N9" s="57">
        <v>0</v>
      </c>
      <c r="O9" s="115" t="s">
        <v>4890</v>
      </c>
      <c r="P9" s="57">
        <v>0</v>
      </c>
      <c r="Q9" s="57">
        <v>0</v>
      </c>
      <c r="R9" s="115" t="s">
        <v>4890</v>
      </c>
      <c r="S9" s="58">
        <v>0</v>
      </c>
      <c r="T9" s="58">
        <v>0</v>
      </c>
      <c r="U9" s="28"/>
    </row>
    <row r="10" spans="1:22">
      <c r="A10" s="61" t="s">
        <v>175</v>
      </c>
      <c r="B10" s="119" t="s">
        <v>4890</v>
      </c>
      <c r="C10" s="119" t="s">
        <v>4890</v>
      </c>
      <c r="D10" s="119" t="s">
        <v>4890</v>
      </c>
      <c r="E10" s="119" t="s">
        <v>4890</v>
      </c>
      <c r="F10" s="119" t="s">
        <v>4890</v>
      </c>
      <c r="G10" s="119" t="s">
        <v>4890</v>
      </c>
      <c r="H10" s="119" t="s">
        <v>4890</v>
      </c>
      <c r="I10" s="119" t="s">
        <v>4890</v>
      </c>
      <c r="J10" s="63">
        <v>0</v>
      </c>
      <c r="K10" s="119" t="s">
        <v>4890</v>
      </c>
      <c r="L10" s="119" t="s">
        <v>4890</v>
      </c>
      <c r="M10" s="62">
        <v>0</v>
      </c>
      <c r="N10" s="63">
        <v>0</v>
      </c>
      <c r="O10" s="119" t="s">
        <v>4890</v>
      </c>
      <c r="P10" s="63">
        <v>0</v>
      </c>
      <c r="Q10" s="63">
        <v>0</v>
      </c>
      <c r="R10" s="119" t="s">
        <v>4890</v>
      </c>
      <c r="S10" s="62">
        <v>0</v>
      </c>
      <c r="T10" s="62">
        <v>0</v>
      </c>
    </row>
    <row r="11" spans="1:22">
      <c r="A11" s="61" t="s">
        <v>317</v>
      </c>
      <c r="B11" s="119" t="s">
        <v>4890</v>
      </c>
      <c r="C11" s="119" t="s">
        <v>4890</v>
      </c>
      <c r="D11" s="119" t="s">
        <v>4890</v>
      </c>
      <c r="E11" s="119" t="s">
        <v>4890</v>
      </c>
      <c r="F11" s="119" t="s">
        <v>4890</v>
      </c>
      <c r="G11" s="119" t="s">
        <v>4890</v>
      </c>
      <c r="H11" s="119" t="s">
        <v>4890</v>
      </c>
      <c r="I11" s="119" t="s">
        <v>4890</v>
      </c>
      <c r="J11" s="63">
        <v>0</v>
      </c>
      <c r="K11" s="119" t="s">
        <v>4890</v>
      </c>
      <c r="L11" s="119" t="s">
        <v>4890</v>
      </c>
      <c r="M11" s="62">
        <v>0</v>
      </c>
      <c r="N11" s="63">
        <v>0</v>
      </c>
      <c r="O11" s="119" t="s">
        <v>4890</v>
      </c>
      <c r="P11" s="63">
        <v>0</v>
      </c>
      <c r="Q11" s="63">
        <v>0</v>
      </c>
      <c r="R11" s="119" t="s">
        <v>4890</v>
      </c>
      <c r="S11" s="62">
        <v>0</v>
      </c>
      <c r="T11" s="62">
        <v>0</v>
      </c>
    </row>
    <row r="12" spans="1:22">
      <c r="A12" t="s">
        <v>184</v>
      </c>
      <c r="B12" t="s">
        <v>184</v>
      </c>
      <c r="C12" s="119" t="s">
        <v>4890</v>
      </c>
      <c r="D12" s="119" t="s">
        <v>4890</v>
      </c>
      <c r="E12" s="119" t="s">
        <v>4890</v>
      </c>
      <c r="F12" t="s">
        <v>184</v>
      </c>
      <c r="G12" t="s">
        <v>184</v>
      </c>
      <c r="H12" s="119" t="s">
        <v>4890</v>
      </c>
      <c r="I12" s="119" t="s">
        <v>4890</v>
      </c>
      <c r="J12" s="59">
        <v>0</v>
      </c>
      <c r="K12" t="s">
        <v>184</v>
      </c>
      <c r="L12" s="60">
        <v>0</v>
      </c>
      <c r="M12" s="60">
        <v>0</v>
      </c>
      <c r="N12" s="59">
        <v>0</v>
      </c>
      <c r="O12" s="59">
        <v>0</v>
      </c>
      <c r="P12" s="119" t="s">
        <v>4890</v>
      </c>
      <c r="Q12" s="59">
        <v>0</v>
      </c>
      <c r="R12" s="60">
        <v>0</v>
      </c>
      <c r="S12" s="60">
        <v>0</v>
      </c>
      <c r="T12" s="60">
        <v>0</v>
      </c>
    </row>
    <row r="13" spans="1:22">
      <c r="A13" s="61" t="s">
        <v>235</v>
      </c>
      <c r="B13" s="119" t="s">
        <v>4890</v>
      </c>
      <c r="C13" s="119" t="s">
        <v>4890</v>
      </c>
      <c r="D13" s="119" t="s">
        <v>4890</v>
      </c>
      <c r="E13" s="119" t="s">
        <v>4890</v>
      </c>
      <c r="F13" s="119" t="s">
        <v>4890</v>
      </c>
      <c r="G13" s="119" t="s">
        <v>4890</v>
      </c>
      <c r="H13" s="119" t="s">
        <v>4890</v>
      </c>
      <c r="I13" s="119" t="s">
        <v>4890</v>
      </c>
      <c r="J13" s="63">
        <v>0</v>
      </c>
      <c r="K13" s="119" t="s">
        <v>4890</v>
      </c>
      <c r="L13" s="119" t="s">
        <v>4890</v>
      </c>
      <c r="M13" s="62">
        <v>0</v>
      </c>
      <c r="N13" s="63">
        <v>0</v>
      </c>
      <c r="O13" s="119" t="s">
        <v>4890</v>
      </c>
      <c r="P13" s="63">
        <v>0</v>
      </c>
      <c r="Q13" s="63">
        <v>0</v>
      </c>
      <c r="R13" s="119" t="s">
        <v>4890</v>
      </c>
      <c r="S13" s="62">
        <v>0</v>
      </c>
      <c r="T13" s="62">
        <v>0</v>
      </c>
    </row>
    <row r="14" spans="1:22">
      <c r="A14" t="s">
        <v>184</v>
      </c>
      <c r="B14" t="s">
        <v>184</v>
      </c>
      <c r="C14" s="119" t="s">
        <v>4890</v>
      </c>
      <c r="D14" s="119" t="s">
        <v>4890</v>
      </c>
      <c r="E14" s="119" t="s">
        <v>4890</v>
      </c>
      <c r="F14" t="s">
        <v>184</v>
      </c>
      <c r="G14" t="s">
        <v>184</v>
      </c>
      <c r="H14" s="119" t="s">
        <v>4890</v>
      </c>
      <c r="I14" s="119" t="s">
        <v>4890</v>
      </c>
      <c r="J14" s="59">
        <v>0</v>
      </c>
      <c r="K14" t="s">
        <v>184</v>
      </c>
      <c r="L14" s="60">
        <v>0</v>
      </c>
      <c r="M14" s="60">
        <v>0</v>
      </c>
      <c r="N14" s="59">
        <v>0</v>
      </c>
      <c r="O14" s="59">
        <v>0</v>
      </c>
      <c r="P14" s="119" t="s">
        <v>4890</v>
      </c>
      <c r="Q14" s="59">
        <v>0</v>
      </c>
      <c r="R14" s="60">
        <v>0</v>
      </c>
      <c r="S14" s="60">
        <v>0</v>
      </c>
      <c r="T14" s="60">
        <v>0</v>
      </c>
    </row>
    <row r="15" spans="1:22">
      <c r="A15" s="61" t="s">
        <v>318</v>
      </c>
      <c r="B15" s="119" t="s">
        <v>4890</v>
      </c>
      <c r="C15" s="119" t="s">
        <v>4890</v>
      </c>
      <c r="D15" s="119" t="s">
        <v>4890</v>
      </c>
      <c r="E15" s="119" t="s">
        <v>4890</v>
      </c>
      <c r="F15" s="119" t="s">
        <v>4890</v>
      </c>
      <c r="G15" s="119" t="s">
        <v>4890</v>
      </c>
      <c r="H15" s="119" t="s">
        <v>4890</v>
      </c>
      <c r="I15" s="119" t="s">
        <v>4890</v>
      </c>
      <c r="J15" s="63">
        <v>0</v>
      </c>
      <c r="K15" s="119" t="s">
        <v>4890</v>
      </c>
      <c r="L15" s="119" t="s">
        <v>4890</v>
      </c>
      <c r="M15" s="62">
        <v>0</v>
      </c>
      <c r="N15" s="63">
        <v>0</v>
      </c>
      <c r="O15" s="119" t="s">
        <v>4890</v>
      </c>
      <c r="P15" s="63">
        <v>0</v>
      </c>
      <c r="Q15" s="63">
        <v>0</v>
      </c>
      <c r="R15" s="119" t="s">
        <v>4890</v>
      </c>
      <c r="S15" s="62">
        <v>0</v>
      </c>
      <c r="T15" s="62">
        <v>0</v>
      </c>
    </row>
    <row r="16" spans="1:22">
      <c r="A16" t="s">
        <v>184</v>
      </c>
      <c r="B16" t="s">
        <v>184</v>
      </c>
      <c r="C16" s="119" t="s">
        <v>4890</v>
      </c>
      <c r="D16" s="119" t="s">
        <v>4890</v>
      </c>
      <c r="E16" s="119" t="s">
        <v>4890</v>
      </c>
      <c r="F16" t="s">
        <v>184</v>
      </c>
      <c r="G16" t="s">
        <v>184</v>
      </c>
      <c r="H16" s="119" t="s">
        <v>4890</v>
      </c>
      <c r="I16" s="119" t="s">
        <v>4890</v>
      </c>
      <c r="J16" s="59">
        <v>0</v>
      </c>
      <c r="K16" t="s">
        <v>184</v>
      </c>
      <c r="L16" s="60">
        <v>0</v>
      </c>
      <c r="M16" s="60">
        <v>0</v>
      </c>
      <c r="N16" s="59">
        <v>0</v>
      </c>
      <c r="O16" s="59">
        <v>0</v>
      </c>
      <c r="P16" s="119" t="s">
        <v>4890</v>
      </c>
      <c r="Q16" s="59">
        <v>0</v>
      </c>
      <c r="R16" s="60">
        <v>0</v>
      </c>
      <c r="S16" s="60">
        <v>0</v>
      </c>
      <c r="T16" s="60">
        <v>0</v>
      </c>
    </row>
    <row r="17" spans="1:20">
      <c r="A17" s="61" t="s">
        <v>205</v>
      </c>
      <c r="B17" s="119" t="s">
        <v>4890</v>
      </c>
      <c r="C17" s="119" t="s">
        <v>4890</v>
      </c>
      <c r="D17" s="119" t="s">
        <v>4890</v>
      </c>
      <c r="E17" s="119" t="s">
        <v>4890</v>
      </c>
      <c r="F17" s="119" t="s">
        <v>4890</v>
      </c>
      <c r="G17" s="119" t="s">
        <v>4890</v>
      </c>
      <c r="H17" s="119" t="s">
        <v>4890</v>
      </c>
      <c r="I17" s="119" t="s">
        <v>4890</v>
      </c>
      <c r="J17" s="63">
        <v>0</v>
      </c>
      <c r="K17" s="119" t="s">
        <v>4890</v>
      </c>
      <c r="L17" s="119" t="s">
        <v>4890</v>
      </c>
      <c r="M17" s="62">
        <v>0</v>
      </c>
      <c r="N17" s="63">
        <v>0</v>
      </c>
      <c r="O17" s="119" t="s">
        <v>4890</v>
      </c>
      <c r="P17" s="63">
        <v>0</v>
      </c>
      <c r="Q17" s="63">
        <v>0</v>
      </c>
      <c r="R17" s="119" t="s">
        <v>4890</v>
      </c>
      <c r="S17" s="62">
        <v>0</v>
      </c>
      <c r="T17" s="62">
        <v>0</v>
      </c>
    </row>
    <row r="18" spans="1:20">
      <c r="A18" s="61" t="s">
        <v>319</v>
      </c>
      <c r="B18" s="119" t="s">
        <v>4890</v>
      </c>
      <c r="C18" s="119" t="s">
        <v>4890</v>
      </c>
      <c r="D18" s="119" t="s">
        <v>4890</v>
      </c>
      <c r="E18" s="119" t="s">
        <v>4890</v>
      </c>
      <c r="F18" s="119" t="s">
        <v>4890</v>
      </c>
      <c r="G18" s="119" t="s">
        <v>4890</v>
      </c>
      <c r="H18" s="119" t="s">
        <v>4890</v>
      </c>
      <c r="I18" s="119" t="s">
        <v>4890</v>
      </c>
      <c r="J18" s="63">
        <v>0</v>
      </c>
      <c r="K18" s="119" t="s">
        <v>4890</v>
      </c>
      <c r="L18" s="119" t="s">
        <v>4890</v>
      </c>
      <c r="M18" s="62">
        <v>0</v>
      </c>
      <c r="N18" s="63">
        <v>0</v>
      </c>
      <c r="O18" s="119" t="s">
        <v>4890</v>
      </c>
      <c r="P18" s="63">
        <v>0</v>
      </c>
      <c r="Q18" s="63">
        <v>0</v>
      </c>
      <c r="R18" s="119" t="s">
        <v>4890</v>
      </c>
      <c r="S18" s="62">
        <v>0</v>
      </c>
      <c r="T18" s="62">
        <v>0</v>
      </c>
    </row>
    <row r="19" spans="1:20">
      <c r="A19" t="s">
        <v>184</v>
      </c>
      <c r="B19" t="s">
        <v>184</v>
      </c>
      <c r="C19" s="119" t="s">
        <v>4890</v>
      </c>
      <c r="D19" s="119" t="s">
        <v>4890</v>
      </c>
      <c r="E19" s="119" t="s">
        <v>4890</v>
      </c>
      <c r="F19" t="s">
        <v>184</v>
      </c>
      <c r="G19" t="s">
        <v>184</v>
      </c>
      <c r="H19" s="119" t="s">
        <v>4890</v>
      </c>
      <c r="I19" s="119" t="s">
        <v>4890</v>
      </c>
      <c r="J19" s="59">
        <v>0</v>
      </c>
      <c r="K19" t="s">
        <v>184</v>
      </c>
      <c r="L19" s="60">
        <v>0</v>
      </c>
      <c r="M19" s="60">
        <v>0</v>
      </c>
      <c r="N19" s="59">
        <v>0</v>
      </c>
      <c r="O19" s="59">
        <v>0</v>
      </c>
      <c r="P19" s="119" t="s">
        <v>4890</v>
      </c>
      <c r="Q19" s="59">
        <v>0</v>
      </c>
      <c r="R19" s="60">
        <v>0</v>
      </c>
      <c r="S19" s="60">
        <v>0</v>
      </c>
      <c r="T19" s="60">
        <v>0</v>
      </c>
    </row>
    <row r="20" spans="1:20">
      <c r="A20" s="61" t="s">
        <v>320</v>
      </c>
      <c r="B20" s="119" t="s">
        <v>4890</v>
      </c>
      <c r="C20" s="119" t="s">
        <v>4890</v>
      </c>
      <c r="D20" s="119" t="s">
        <v>4890</v>
      </c>
      <c r="E20" s="119" t="s">
        <v>4890</v>
      </c>
      <c r="F20" s="119" t="s">
        <v>4890</v>
      </c>
      <c r="G20" s="119" t="s">
        <v>4890</v>
      </c>
      <c r="H20" s="119" t="s">
        <v>4890</v>
      </c>
      <c r="I20" s="119" t="s">
        <v>4890</v>
      </c>
      <c r="J20" s="63">
        <v>0</v>
      </c>
      <c r="K20" s="119" t="s">
        <v>4890</v>
      </c>
      <c r="L20" s="119" t="s">
        <v>4890</v>
      </c>
      <c r="M20" s="62">
        <v>0</v>
      </c>
      <c r="N20" s="63">
        <v>0</v>
      </c>
      <c r="O20" s="119" t="s">
        <v>4890</v>
      </c>
      <c r="P20" s="63">
        <v>0</v>
      </c>
      <c r="Q20" s="63">
        <v>0</v>
      </c>
      <c r="R20" s="119" t="s">
        <v>4890</v>
      </c>
      <c r="S20" s="62">
        <v>0</v>
      </c>
      <c r="T20" s="62">
        <v>0</v>
      </c>
    </row>
    <row r="21" spans="1:20">
      <c r="A21" t="s">
        <v>184</v>
      </c>
      <c r="B21" t="s">
        <v>184</v>
      </c>
      <c r="C21" s="119" t="s">
        <v>4890</v>
      </c>
      <c r="D21" s="119" t="s">
        <v>4890</v>
      </c>
      <c r="E21" s="119" t="s">
        <v>4890</v>
      </c>
      <c r="F21" t="s">
        <v>184</v>
      </c>
      <c r="G21" t="s">
        <v>184</v>
      </c>
      <c r="H21" s="119" t="s">
        <v>4890</v>
      </c>
      <c r="I21" s="119" t="s">
        <v>4890</v>
      </c>
      <c r="J21" s="59">
        <v>0</v>
      </c>
      <c r="K21" t="s">
        <v>184</v>
      </c>
      <c r="L21" s="60">
        <v>0</v>
      </c>
      <c r="M21" s="60">
        <v>0</v>
      </c>
      <c r="N21" s="59">
        <v>0</v>
      </c>
      <c r="O21" s="59">
        <v>0</v>
      </c>
      <c r="P21" s="119" t="s">
        <v>4890</v>
      </c>
      <c r="Q21" s="59">
        <v>0</v>
      </c>
      <c r="R21" s="60">
        <v>0</v>
      </c>
      <c r="S21" s="60">
        <v>0</v>
      </c>
      <c r="T21" s="60">
        <v>0</v>
      </c>
    </row>
    <row r="22" spans="1:20">
      <c r="A22" t="s">
        <v>207</v>
      </c>
      <c r="B22" s="119" t="s">
        <v>4890</v>
      </c>
      <c r="C22" s="119" t="s">
        <v>4890</v>
      </c>
      <c r="D22" s="119" t="s">
        <v>4890</v>
      </c>
      <c r="E22" s="119" t="s">
        <v>4890</v>
      </c>
      <c r="F22" s="119" t="s">
        <v>4890</v>
      </c>
      <c r="G22" s="119" t="s">
        <v>4890</v>
      </c>
      <c r="H22" s="119" t="s">
        <v>4890</v>
      </c>
      <c r="I22" s="119" t="s">
        <v>4890</v>
      </c>
      <c r="J22" s="119" t="s">
        <v>4890</v>
      </c>
      <c r="K22" s="119" t="s">
        <v>4890</v>
      </c>
      <c r="L22" s="119" t="s">
        <v>4890</v>
      </c>
      <c r="M22" s="119" t="s">
        <v>4890</v>
      </c>
      <c r="N22" s="119" t="s">
        <v>4890</v>
      </c>
      <c r="O22" s="119" t="s">
        <v>4890</v>
      </c>
      <c r="P22" s="119" t="s">
        <v>4890</v>
      </c>
      <c r="Q22" s="119" t="s">
        <v>4890</v>
      </c>
      <c r="R22" s="119" t="s">
        <v>4890</v>
      </c>
      <c r="S22" s="119" t="s">
        <v>4890</v>
      </c>
      <c r="T22" s="119" t="s">
        <v>4890</v>
      </c>
    </row>
    <row r="23" spans="1:20">
      <c r="A23" t="s">
        <v>313</v>
      </c>
      <c r="B23" s="119" t="s">
        <v>4890</v>
      </c>
      <c r="C23" s="119" t="s">
        <v>4890</v>
      </c>
      <c r="D23" s="119" t="s">
        <v>4890</v>
      </c>
      <c r="E23" s="119" t="s">
        <v>4890</v>
      </c>
      <c r="F23" s="119" t="s">
        <v>4890</v>
      </c>
      <c r="G23" s="119" t="s">
        <v>4890</v>
      </c>
      <c r="H23" s="119" t="s">
        <v>4890</v>
      </c>
      <c r="I23" s="119" t="s">
        <v>4890</v>
      </c>
      <c r="J23" s="119" t="s">
        <v>4890</v>
      </c>
      <c r="K23" s="119" t="s">
        <v>4890</v>
      </c>
      <c r="L23" s="119" t="s">
        <v>4890</v>
      </c>
      <c r="M23" s="119" t="s">
        <v>4890</v>
      </c>
      <c r="N23" s="119" t="s">
        <v>4890</v>
      </c>
      <c r="O23" s="119" t="s">
        <v>4890</v>
      </c>
      <c r="P23" s="119" t="s">
        <v>4890</v>
      </c>
      <c r="Q23" s="119" t="s">
        <v>4890</v>
      </c>
      <c r="R23" s="119" t="s">
        <v>4890</v>
      </c>
      <c r="S23" s="119" t="s">
        <v>4890</v>
      </c>
      <c r="T23" s="119" t="s">
        <v>4890</v>
      </c>
    </row>
    <row r="24" spans="1:20">
      <c r="A24" t="s">
        <v>314</v>
      </c>
      <c r="B24" s="119" t="s">
        <v>4890</v>
      </c>
      <c r="C24" s="119" t="s">
        <v>4890</v>
      </c>
      <c r="D24" s="119" t="s">
        <v>4890</v>
      </c>
      <c r="E24" s="119" t="s">
        <v>4890</v>
      </c>
      <c r="F24" s="119" t="s">
        <v>4890</v>
      </c>
      <c r="G24" s="119" t="s">
        <v>4890</v>
      </c>
      <c r="H24" s="119" t="s">
        <v>4890</v>
      </c>
      <c r="I24" s="119" t="s">
        <v>4890</v>
      </c>
      <c r="J24" s="119" t="s">
        <v>4890</v>
      </c>
      <c r="K24" s="119" t="s">
        <v>4890</v>
      </c>
      <c r="L24" s="119" t="s">
        <v>4890</v>
      </c>
      <c r="M24" s="119" t="s">
        <v>4890</v>
      </c>
      <c r="N24" s="119" t="s">
        <v>4890</v>
      </c>
      <c r="O24" s="119" t="s">
        <v>4890</v>
      </c>
      <c r="P24" s="119" t="s">
        <v>4890</v>
      </c>
      <c r="Q24" s="119" t="s">
        <v>4890</v>
      </c>
      <c r="R24" s="119" t="s">
        <v>4890</v>
      </c>
      <c r="S24" s="119" t="s">
        <v>4890</v>
      </c>
      <c r="T24" s="119" t="s">
        <v>4890</v>
      </c>
    </row>
    <row r="25" spans="1:20">
      <c r="A25" t="s">
        <v>315</v>
      </c>
      <c r="B25" s="119" t="s">
        <v>4890</v>
      </c>
      <c r="C25" s="119" t="s">
        <v>4890</v>
      </c>
      <c r="D25" s="119" t="s">
        <v>4890</v>
      </c>
      <c r="E25" s="119" t="s">
        <v>4890</v>
      </c>
      <c r="F25" s="119" t="s">
        <v>4890</v>
      </c>
      <c r="G25" s="119" t="s">
        <v>4890</v>
      </c>
      <c r="H25" s="119" t="s">
        <v>4890</v>
      </c>
      <c r="I25" s="119" t="s">
        <v>4890</v>
      </c>
      <c r="J25" s="119" t="s">
        <v>4890</v>
      </c>
      <c r="K25" s="119" t="s">
        <v>4890</v>
      </c>
      <c r="L25" s="119" t="s">
        <v>4890</v>
      </c>
      <c r="M25" s="119" t="s">
        <v>4890</v>
      </c>
      <c r="N25" s="119" t="s">
        <v>4890</v>
      </c>
      <c r="O25" s="119" t="s">
        <v>4890</v>
      </c>
      <c r="P25" s="119" t="s">
        <v>4890</v>
      </c>
      <c r="Q25" s="119" t="s">
        <v>4890</v>
      </c>
      <c r="R25" s="119" t="s">
        <v>4890</v>
      </c>
      <c r="S25" s="119" t="s">
        <v>4890</v>
      </c>
      <c r="T25" s="119" t="s">
        <v>4890</v>
      </c>
    </row>
    <row r="26" spans="1:20">
      <c r="A26" t="s">
        <v>316</v>
      </c>
      <c r="B26" s="119" t="s">
        <v>4890</v>
      </c>
      <c r="C26" s="119" t="s">
        <v>4890</v>
      </c>
      <c r="D26" s="119" t="s">
        <v>4890</v>
      </c>
      <c r="E26" s="119" t="s">
        <v>4890</v>
      </c>
      <c r="F26" s="119" t="s">
        <v>4890</v>
      </c>
      <c r="G26" s="119" t="s">
        <v>4890</v>
      </c>
      <c r="H26" s="119" t="s">
        <v>4890</v>
      </c>
      <c r="I26" s="119" t="s">
        <v>4890</v>
      </c>
      <c r="J26" s="119" t="s">
        <v>4890</v>
      </c>
      <c r="K26" s="119" t="s">
        <v>4890</v>
      </c>
      <c r="L26" s="119" t="s">
        <v>4890</v>
      </c>
      <c r="M26" s="119" t="s">
        <v>4890</v>
      </c>
      <c r="N26" s="119" t="s">
        <v>4890</v>
      </c>
      <c r="O26" s="119" t="s">
        <v>4890</v>
      </c>
      <c r="P26" s="119" t="s">
        <v>4890</v>
      </c>
      <c r="Q26" s="119" t="s">
        <v>4890</v>
      </c>
      <c r="R26" s="119" t="s">
        <v>4890</v>
      </c>
      <c r="S26" s="119" t="s">
        <v>4890</v>
      </c>
      <c r="T26" s="119" t="s">
        <v>4890</v>
      </c>
    </row>
    <row r="27" spans="1:20" hidden="1">
      <c r="B27" s="15"/>
      <c r="C27" s="15"/>
      <c r="D27" s="15"/>
      <c r="E27" s="15"/>
      <c r="F27" s="15"/>
    </row>
    <row r="28" spans="1:20" hidden="1">
      <c r="B28" s="15"/>
      <c r="C28" s="15"/>
      <c r="D28" s="15"/>
      <c r="E28" s="15"/>
      <c r="F28" s="15"/>
    </row>
    <row r="29" spans="1:20" hidden="1">
      <c r="B29" s="15"/>
      <c r="C29" s="15"/>
      <c r="D29" s="15"/>
      <c r="E29" s="15"/>
      <c r="F29" s="15"/>
    </row>
    <row r="30" spans="1:20" hidden="1">
      <c r="B30" s="15"/>
      <c r="C30" s="15"/>
      <c r="D30" s="15"/>
      <c r="E30" s="15"/>
      <c r="F30" s="15"/>
    </row>
    <row r="31" spans="1:20" hidden="1">
      <c r="B31" s="15"/>
      <c r="C31" s="15"/>
      <c r="D31" s="15"/>
      <c r="E31" s="15"/>
      <c r="F31" s="15"/>
    </row>
    <row r="32" spans="1:20" hidden="1">
      <c r="B32" s="15"/>
      <c r="C32" s="15"/>
      <c r="D32" s="15"/>
      <c r="E32" s="15"/>
      <c r="F32" s="15"/>
    </row>
    <row r="33" spans="2:6" hidden="1">
      <c r="B33" s="15"/>
      <c r="C33" s="15"/>
      <c r="D33" s="15"/>
      <c r="E33" s="15"/>
      <c r="F33" s="15"/>
    </row>
    <row r="34" spans="2:6" hidden="1">
      <c r="B34" s="15"/>
      <c r="C34" s="15"/>
      <c r="D34" s="15"/>
      <c r="E34" s="15"/>
      <c r="F34" s="15"/>
    </row>
    <row r="35" spans="2:6" hidden="1">
      <c r="B35" s="15"/>
      <c r="C35" s="15"/>
      <c r="D35" s="15"/>
      <c r="E35" s="15"/>
      <c r="F35" s="15"/>
    </row>
    <row r="36" spans="2:6" hidden="1">
      <c r="B36" s="15"/>
      <c r="C36" s="15"/>
      <c r="D36" s="15"/>
      <c r="E36" s="15"/>
      <c r="F36" s="15"/>
    </row>
    <row r="37" spans="2:6" hidden="1">
      <c r="B37" s="15"/>
      <c r="C37" s="15"/>
      <c r="D37" s="15"/>
      <c r="E37" s="15"/>
      <c r="F37" s="15"/>
    </row>
    <row r="38" spans="2:6" hidden="1">
      <c r="B38" s="15"/>
      <c r="C38" s="15"/>
      <c r="D38" s="15"/>
      <c r="E38" s="15"/>
      <c r="F38" s="15"/>
    </row>
    <row r="39" spans="2:6" hidden="1">
      <c r="B39" s="15"/>
      <c r="C39" s="15"/>
      <c r="D39" s="15"/>
      <c r="E39" s="15"/>
      <c r="F39" s="15"/>
    </row>
    <row r="40" spans="2:6" hidden="1">
      <c r="B40" s="15"/>
      <c r="C40" s="15"/>
      <c r="D40" s="15"/>
      <c r="E40" s="15"/>
      <c r="F40" s="15"/>
    </row>
    <row r="41" spans="2:6" hidden="1">
      <c r="B41" s="15"/>
      <c r="C41" s="15"/>
      <c r="D41" s="15"/>
      <c r="E41" s="15"/>
      <c r="F41" s="15"/>
    </row>
    <row r="42" spans="2:6" hidden="1">
      <c r="B42" s="15"/>
      <c r="C42" s="15"/>
      <c r="D42" s="15"/>
      <c r="E42" s="15"/>
      <c r="F42" s="15"/>
    </row>
    <row r="43" spans="2:6" hidden="1">
      <c r="B43" s="15"/>
      <c r="C43" s="15"/>
      <c r="D43" s="15"/>
      <c r="E43" s="15"/>
      <c r="F43" s="15"/>
    </row>
    <row r="44" spans="2:6" hidden="1">
      <c r="B44" s="15"/>
      <c r="C44" s="15"/>
      <c r="D44" s="15"/>
      <c r="E44" s="15"/>
      <c r="F44" s="15"/>
    </row>
    <row r="45" spans="2:6" hidden="1">
      <c r="B45" s="15"/>
      <c r="C45" s="15"/>
      <c r="D45" s="15"/>
      <c r="E45" s="15"/>
      <c r="F45" s="15"/>
    </row>
    <row r="46" spans="2:6" hidden="1">
      <c r="B46" s="15"/>
      <c r="C46" s="15"/>
      <c r="D46" s="15"/>
      <c r="E46" s="15"/>
      <c r="F46" s="15"/>
    </row>
    <row r="47" spans="2:6" hidden="1">
      <c r="B47" s="15"/>
      <c r="C47" s="15"/>
      <c r="D47" s="15"/>
      <c r="E47" s="15"/>
      <c r="F47" s="15"/>
    </row>
    <row r="48" spans="2:6" hidden="1">
      <c r="B48" s="15"/>
      <c r="C48" s="15"/>
      <c r="D48" s="15"/>
      <c r="E48" s="15"/>
      <c r="F48" s="15"/>
    </row>
    <row r="49" spans="2:6" hidden="1">
      <c r="B49" s="15"/>
      <c r="C49" s="15"/>
      <c r="D49" s="15"/>
      <c r="E49" s="15"/>
      <c r="F49" s="15"/>
    </row>
    <row r="50" spans="2:6" hidden="1">
      <c r="B50" s="15"/>
      <c r="C50" s="15"/>
      <c r="D50" s="15"/>
      <c r="E50" s="15"/>
      <c r="F50" s="15"/>
    </row>
    <row r="51" spans="2:6" hidden="1">
      <c r="B51" s="15"/>
      <c r="C51" s="15"/>
      <c r="D51" s="15"/>
      <c r="E51" s="15"/>
      <c r="F51" s="15"/>
    </row>
    <row r="52" spans="2:6" hidden="1">
      <c r="B52" s="15"/>
      <c r="C52" s="15"/>
      <c r="D52" s="15"/>
      <c r="E52" s="15"/>
      <c r="F52" s="15"/>
    </row>
    <row r="53" spans="2:6" hidden="1">
      <c r="B53" s="15"/>
      <c r="C53" s="15"/>
      <c r="D53" s="15"/>
      <c r="E53" s="15"/>
      <c r="F53" s="15"/>
    </row>
    <row r="54" spans="2:6" hidden="1">
      <c r="B54" s="15"/>
      <c r="C54" s="15"/>
      <c r="D54" s="15"/>
      <c r="E54" s="15"/>
      <c r="F54" s="15"/>
    </row>
    <row r="55" spans="2:6" hidden="1">
      <c r="B55" s="15"/>
      <c r="C55" s="15"/>
      <c r="D55" s="15"/>
      <c r="E55" s="15"/>
      <c r="F55" s="15"/>
    </row>
    <row r="56" spans="2:6" hidden="1">
      <c r="B56" s="15"/>
      <c r="C56" s="15"/>
      <c r="D56" s="15"/>
      <c r="E56" s="15"/>
      <c r="F56" s="15"/>
    </row>
    <row r="57" spans="2:6" hidden="1">
      <c r="B57" s="15"/>
      <c r="C57" s="15"/>
      <c r="D57" s="15"/>
      <c r="E57" s="15"/>
      <c r="F57" s="15"/>
    </row>
    <row r="58" spans="2:6" hidden="1">
      <c r="B58" s="15"/>
      <c r="C58" s="15"/>
      <c r="D58" s="15"/>
      <c r="E58" s="15"/>
      <c r="F58" s="15"/>
    </row>
    <row r="59" spans="2:6" hidden="1">
      <c r="B59" s="15"/>
      <c r="C59" s="15"/>
      <c r="D59" s="15"/>
      <c r="E59" s="15"/>
      <c r="F59" s="15"/>
    </row>
    <row r="60" spans="2:6" hidden="1">
      <c r="B60" s="15"/>
      <c r="C60" s="15"/>
      <c r="D60" s="15"/>
      <c r="E60" s="15"/>
      <c r="F60" s="15"/>
    </row>
    <row r="61" spans="2:6" hidden="1">
      <c r="B61" s="15"/>
      <c r="C61" s="15"/>
      <c r="D61" s="15"/>
      <c r="E61" s="15"/>
      <c r="F61" s="15"/>
    </row>
    <row r="62" spans="2:6" hidden="1">
      <c r="B62" s="15"/>
      <c r="C62" s="15"/>
      <c r="D62" s="15"/>
      <c r="E62" s="15"/>
      <c r="F62" s="15"/>
    </row>
    <row r="63" spans="2:6" hidden="1">
      <c r="B63" s="15"/>
      <c r="C63" s="15"/>
      <c r="D63" s="15"/>
      <c r="E63" s="15"/>
      <c r="F63" s="15"/>
    </row>
    <row r="64" spans="2:6" hidden="1">
      <c r="B64" s="15"/>
      <c r="C64" s="15"/>
      <c r="D64" s="15"/>
      <c r="E64" s="15"/>
      <c r="F64" s="15"/>
    </row>
    <row r="65" spans="2:6" hidden="1">
      <c r="B65" s="15"/>
      <c r="C65" s="15"/>
      <c r="D65" s="15"/>
      <c r="E65" s="15"/>
      <c r="F65" s="15"/>
    </row>
    <row r="66" spans="2:6" hidden="1">
      <c r="B66" s="15"/>
      <c r="C66" s="15"/>
      <c r="D66" s="15"/>
      <c r="E66" s="15"/>
      <c r="F66" s="15"/>
    </row>
    <row r="67" spans="2:6" hidden="1">
      <c r="B67" s="15"/>
      <c r="C67" s="15"/>
      <c r="D67" s="15"/>
      <c r="E67" s="15"/>
      <c r="F67" s="15"/>
    </row>
    <row r="68" spans="2:6" hidden="1">
      <c r="B68" s="15"/>
      <c r="C68" s="15"/>
      <c r="D68" s="15"/>
      <c r="E68" s="15"/>
      <c r="F68" s="15"/>
    </row>
    <row r="69" spans="2:6" hidden="1">
      <c r="B69" s="15"/>
      <c r="C69" s="15"/>
      <c r="D69" s="15"/>
      <c r="E69" s="15"/>
      <c r="F69" s="15"/>
    </row>
    <row r="70" spans="2:6" hidden="1">
      <c r="B70" s="15"/>
      <c r="C70" s="15"/>
      <c r="D70" s="15"/>
      <c r="E70" s="15"/>
      <c r="F70" s="15"/>
    </row>
    <row r="71" spans="2:6" hidden="1">
      <c r="B71" s="15"/>
      <c r="C71" s="15"/>
      <c r="D71" s="15"/>
      <c r="E71" s="15"/>
      <c r="F71" s="15"/>
    </row>
    <row r="72" spans="2:6" hidden="1">
      <c r="B72" s="15"/>
      <c r="C72" s="15"/>
      <c r="D72" s="15"/>
      <c r="E72" s="15"/>
      <c r="F72" s="15"/>
    </row>
    <row r="73" spans="2:6" hidden="1">
      <c r="B73" s="15"/>
      <c r="C73" s="15"/>
      <c r="D73" s="15"/>
      <c r="E73" s="15"/>
      <c r="F73" s="15"/>
    </row>
    <row r="74" spans="2:6" hidden="1">
      <c r="B74" s="15"/>
      <c r="C74" s="15"/>
      <c r="D74" s="15"/>
      <c r="E74" s="15"/>
      <c r="F74" s="15"/>
    </row>
    <row r="75" spans="2:6" hidden="1">
      <c r="B75" s="15"/>
      <c r="C75" s="15"/>
      <c r="D75" s="15"/>
      <c r="E75" s="15"/>
      <c r="F75" s="15"/>
    </row>
    <row r="76" spans="2:6" hidden="1">
      <c r="B76" s="15"/>
      <c r="C76" s="15"/>
      <c r="D76" s="15"/>
      <c r="E76" s="15"/>
      <c r="F76" s="15"/>
    </row>
    <row r="77" spans="2:6" hidden="1">
      <c r="B77" s="15"/>
      <c r="C77" s="15"/>
      <c r="D77" s="15"/>
      <c r="E77" s="15"/>
      <c r="F77" s="15"/>
    </row>
    <row r="78" spans="2:6" hidden="1">
      <c r="B78" s="15"/>
      <c r="C78" s="15"/>
      <c r="D78" s="15"/>
      <c r="E78" s="15"/>
      <c r="F78" s="15"/>
    </row>
    <row r="79" spans="2:6" hidden="1">
      <c r="B79" s="15"/>
      <c r="C79" s="15"/>
      <c r="D79" s="15"/>
      <c r="E79" s="15"/>
      <c r="F79" s="15"/>
    </row>
    <row r="80" spans="2:6" hidden="1">
      <c r="B80" s="15"/>
      <c r="C80" s="15"/>
      <c r="D80" s="15"/>
      <c r="E80" s="15"/>
      <c r="F80" s="15"/>
    </row>
    <row r="81" spans="2:6" hidden="1">
      <c r="B81" s="15"/>
      <c r="C81" s="15"/>
      <c r="D81" s="15"/>
      <c r="E81" s="15"/>
      <c r="F81" s="15"/>
    </row>
    <row r="82" spans="2:6" hidden="1">
      <c r="B82" s="15"/>
      <c r="C82" s="15"/>
      <c r="D82" s="15"/>
      <c r="E82" s="15"/>
      <c r="F82" s="15"/>
    </row>
    <row r="83" spans="2:6" hidden="1">
      <c r="B83" s="15"/>
      <c r="C83" s="15"/>
      <c r="D83" s="15"/>
      <c r="E83" s="15"/>
      <c r="F83" s="15"/>
    </row>
    <row r="84" spans="2:6" hidden="1">
      <c r="B84" s="15"/>
      <c r="C84" s="15"/>
      <c r="D84" s="15"/>
      <c r="E84" s="15"/>
      <c r="F84" s="15"/>
    </row>
    <row r="85" spans="2:6" hidden="1">
      <c r="B85" s="15"/>
      <c r="C85" s="15"/>
      <c r="D85" s="15"/>
      <c r="E85" s="15"/>
      <c r="F85" s="15"/>
    </row>
    <row r="86" spans="2:6" hidden="1">
      <c r="B86" s="15"/>
      <c r="C86" s="15"/>
      <c r="D86" s="15"/>
      <c r="E86" s="15"/>
      <c r="F86" s="15"/>
    </row>
    <row r="87" spans="2:6" hidden="1">
      <c r="B87" s="15"/>
      <c r="C87" s="15"/>
      <c r="D87" s="15"/>
      <c r="E87" s="15"/>
      <c r="F87" s="15"/>
    </row>
    <row r="88" spans="2:6" hidden="1">
      <c r="B88" s="15"/>
      <c r="C88" s="15"/>
      <c r="D88" s="15"/>
      <c r="E88" s="15"/>
      <c r="F88" s="15"/>
    </row>
    <row r="89" spans="2:6" hidden="1">
      <c r="B89" s="15"/>
      <c r="C89" s="15"/>
      <c r="D89" s="15"/>
      <c r="E89" s="15"/>
      <c r="F89" s="15"/>
    </row>
    <row r="90" spans="2:6" hidden="1">
      <c r="B90" s="15"/>
      <c r="C90" s="15"/>
      <c r="D90" s="15"/>
      <c r="E90" s="15"/>
      <c r="F90" s="15"/>
    </row>
    <row r="91" spans="2:6" hidden="1">
      <c r="B91" s="15"/>
      <c r="C91" s="15"/>
      <c r="D91" s="15"/>
      <c r="E91" s="15"/>
      <c r="F91" s="15"/>
    </row>
    <row r="92" spans="2:6" hidden="1">
      <c r="B92" s="15"/>
      <c r="C92" s="15"/>
      <c r="D92" s="15"/>
      <c r="E92" s="15"/>
      <c r="F92" s="15"/>
    </row>
    <row r="93" spans="2:6" hidden="1">
      <c r="B93" s="15"/>
      <c r="C93" s="15"/>
      <c r="D93" s="15"/>
      <c r="E93" s="15"/>
      <c r="F93" s="15"/>
    </row>
    <row r="94" spans="2:6" hidden="1">
      <c r="B94" s="15"/>
      <c r="C94" s="15"/>
      <c r="D94" s="15"/>
      <c r="E94" s="15"/>
      <c r="F94" s="15"/>
    </row>
    <row r="95" spans="2:6" hidden="1">
      <c r="B95" s="15"/>
      <c r="C95" s="15"/>
      <c r="D95" s="15"/>
      <c r="E95" s="15"/>
      <c r="F95" s="15"/>
    </row>
    <row r="96" spans="2:6" hidden="1">
      <c r="B96" s="15"/>
      <c r="C96" s="15"/>
      <c r="D96" s="15"/>
      <c r="E96" s="15"/>
      <c r="F96" s="15"/>
    </row>
    <row r="97" spans="2:6" hidden="1">
      <c r="B97" s="15"/>
      <c r="C97" s="15"/>
      <c r="D97" s="15"/>
      <c r="E97" s="15"/>
      <c r="F97" s="15"/>
    </row>
    <row r="98" spans="2:6" hidden="1">
      <c r="B98" s="15"/>
      <c r="C98" s="15"/>
      <c r="D98" s="15"/>
      <c r="E98" s="15"/>
      <c r="F98" s="15"/>
    </row>
    <row r="99" spans="2:6" hidden="1">
      <c r="B99" s="15"/>
      <c r="C99" s="15"/>
      <c r="D99" s="15"/>
      <c r="E99" s="15"/>
      <c r="F99" s="15"/>
    </row>
    <row r="100" spans="2:6" hidden="1">
      <c r="B100" s="15"/>
      <c r="C100" s="15"/>
      <c r="D100" s="15"/>
      <c r="E100" s="15"/>
      <c r="F100" s="15"/>
    </row>
    <row r="101" spans="2:6" hidden="1">
      <c r="B101" s="15"/>
      <c r="C101" s="15"/>
      <c r="D101" s="15"/>
      <c r="E101" s="15"/>
      <c r="F101" s="15"/>
    </row>
    <row r="102" spans="2:6" hidden="1">
      <c r="B102" s="15"/>
      <c r="C102" s="15"/>
      <c r="D102" s="15"/>
      <c r="E102" s="15"/>
      <c r="F102" s="15"/>
    </row>
    <row r="103" spans="2:6" hidden="1">
      <c r="B103" s="15"/>
      <c r="C103" s="15"/>
      <c r="D103" s="15"/>
      <c r="E103" s="15"/>
      <c r="F103" s="15"/>
    </row>
    <row r="104" spans="2:6" hidden="1">
      <c r="B104" s="15"/>
      <c r="C104" s="15"/>
      <c r="D104" s="15"/>
      <c r="E104" s="15"/>
      <c r="F104" s="15"/>
    </row>
    <row r="105" spans="2:6" hidden="1">
      <c r="B105" s="15"/>
      <c r="C105" s="15"/>
      <c r="D105" s="15"/>
      <c r="E105" s="15"/>
      <c r="F105" s="15"/>
    </row>
    <row r="106" spans="2:6" hidden="1">
      <c r="B106" s="15"/>
      <c r="C106" s="15"/>
      <c r="D106" s="15"/>
      <c r="E106" s="15"/>
      <c r="F106" s="15"/>
    </row>
    <row r="107" spans="2:6" hidden="1">
      <c r="B107" s="15"/>
      <c r="C107" s="15"/>
      <c r="D107" s="15"/>
      <c r="E107" s="15"/>
      <c r="F107" s="15"/>
    </row>
    <row r="108" spans="2:6" hidden="1">
      <c r="B108" s="15"/>
      <c r="C108" s="15"/>
      <c r="D108" s="15"/>
      <c r="E108" s="15"/>
      <c r="F108" s="15"/>
    </row>
    <row r="109" spans="2:6" hidden="1">
      <c r="B109" s="15"/>
      <c r="C109" s="15"/>
      <c r="D109" s="15"/>
      <c r="E109" s="15"/>
      <c r="F109" s="15"/>
    </row>
    <row r="110" spans="2:6" hidden="1">
      <c r="B110" s="15"/>
      <c r="C110" s="15"/>
      <c r="D110" s="15"/>
      <c r="E110" s="15"/>
      <c r="F110" s="15"/>
    </row>
    <row r="111" spans="2:6" hidden="1">
      <c r="B111" s="15"/>
      <c r="C111" s="15"/>
      <c r="D111" s="15"/>
      <c r="E111" s="15"/>
      <c r="F111" s="15"/>
    </row>
    <row r="112" spans="2:6" hidden="1">
      <c r="B112" s="15"/>
      <c r="C112" s="15"/>
      <c r="D112" s="15"/>
      <c r="E112" s="15"/>
      <c r="F112" s="15"/>
    </row>
    <row r="113" spans="2:6" hidden="1">
      <c r="B113" s="15"/>
      <c r="C113" s="15"/>
      <c r="D113" s="15"/>
      <c r="E113" s="15"/>
      <c r="F113" s="15"/>
    </row>
    <row r="114" spans="2:6" hidden="1">
      <c r="B114" s="15"/>
      <c r="C114" s="15"/>
      <c r="D114" s="15"/>
      <c r="E114" s="15"/>
      <c r="F114" s="15"/>
    </row>
    <row r="115" spans="2:6" hidden="1">
      <c r="B115" s="15"/>
      <c r="C115" s="15"/>
      <c r="D115" s="15"/>
      <c r="E115" s="15"/>
      <c r="F115" s="15"/>
    </row>
    <row r="116" spans="2:6" hidden="1">
      <c r="B116" s="15"/>
      <c r="C116" s="15"/>
      <c r="D116" s="15"/>
      <c r="E116" s="15"/>
      <c r="F116" s="15"/>
    </row>
    <row r="117" spans="2:6" hidden="1">
      <c r="B117" s="15"/>
      <c r="C117" s="15"/>
      <c r="D117" s="15"/>
      <c r="E117" s="15"/>
      <c r="F117" s="15"/>
    </row>
    <row r="118" spans="2:6" hidden="1">
      <c r="B118" s="15"/>
      <c r="C118" s="15"/>
      <c r="D118" s="15"/>
      <c r="E118" s="15"/>
      <c r="F118" s="15"/>
    </row>
    <row r="119" spans="2:6" hidden="1">
      <c r="B119" s="15"/>
      <c r="C119" s="15"/>
      <c r="D119" s="15"/>
      <c r="E119" s="15"/>
      <c r="F119" s="15"/>
    </row>
    <row r="120" spans="2:6" hidden="1">
      <c r="B120" s="15"/>
      <c r="C120" s="15"/>
      <c r="D120" s="15"/>
      <c r="E120" s="15"/>
      <c r="F120" s="15"/>
    </row>
    <row r="121" spans="2:6" hidden="1">
      <c r="B121" s="15"/>
      <c r="C121" s="15"/>
      <c r="D121" s="15"/>
      <c r="E121" s="15"/>
      <c r="F121" s="15"/>
    </row>
    <row r="122" spans="2:6" hidden="1">
      <c r="B122" s="15"/>
      <c r="C122" s="15"/>
      <c r="D122" s="15"/>
      <c r="E122" s="15"/>
      <c r="F122" s="15"/>
    </row>
    <row r="123" spans="2:6" hidden="1">
      <c r="B123" s="15"/>
      <c r="C123" s="15"/>
      <c r="D123" s="15"/>
      <c r="E123" s="15"/>
      <c r="F123" s="15"/>
    </row>
    <row r="124" spans="2:6" hidden="1">
      <c r="B124" s="15"/>
      <c r="C124" s="15"/>
      <c r="D124" s="15"/>
      <c r="E124" s="15"/>
      <c r="F124" s="15"/>
    </row>
    <row r="125" spans="2:6" hidden="1">
      <c r="B125" s="15"/>
      <c r="C125" s="15"/>
      <c r="D125" s="15"/>
      <c r="E125" s="15"/>
      <c r="F125" s="15"/>
    </row>
    <row r="126" spans="2:6" hidden="1">
      <c r="B126" s="15"/>
      <c r="C126" s="15"/>
      <c r="D126" s="15"/>
      <c r="E126" s="15"/>
      <c r="F126" s="15"/>
    </row>
    <row r="127" spans="2:6" hidden="1">
      <c r="B127" s="15"/>
      <c r="C127" s="15"/>
      <c r="D127" s="15"/>
      <c r="E127" s="15"/>
      <c r="F127" s="15"/>
    </row>
    <row r="128" spans="2:6" hidden="1">
      <c r="B128" s="15"/>
      <c r="C128" s="15"/>
      <c r="D128" s="15"/>
      <c r="E128" s="15"/>
      <c r="F128" s="15"/>
    </row>
    <row r="129" spans="2:6" hidden="1">
      <c r="B129" s="15"/>
      <c r="C129" s="15"/>
      <c r="D129" s="15"/>
      <c r="E129" s="15"/>
      <c r="F129" s="15"/>
    </row>
    <row r="130" spans="2:6" hidden="1">
      <c r="B130" s="15"/>
      <c r="C130" s="15"/>
      <c r="D130" s="15"/>
      <c r="E130" s="15"/>
      <c r="F130" s="15"/>
    </row>
    <row r="131" spans="2:6" hidden="1">
      <c r="B131" s="15"/>
      <c r="C131" s="15"/>
      <c r="D131" s="15"/>
      <c r="E131" s="15"/>
      <c r="F131" s="15"/>
    </row>
    <row r="132" spans="2:6" hidden="1">
      <c r="B132" s="15"/>
      <c r="C132" s="15"/>
      <c r="D132" s="15"/>
      <c r="E132" s="15"/>
      <c r="F132" s="15"/>
    </row>
    <row r="133" spans="2:6" hidden="1">
      <c r="B133" s="15"/>
      <c r="C133" s="15"/>
      <c r="D133" s="15"/>
      <c r="E133" s="15"/>
      <c r="F133" s="15"/>
    </row>
    <row r="134" spans="2:6" hidden="1">
      <c r="B134" s="15"/>
      <c r="C134" s="15"/>
      <c r="D134" s="15"/>
      <c r="E134" s="15"/>
      <c r="F134" s="15"/>
    </row>
    <row r="135" spans="2:6" hidden="1">
      <c r="B135" s="15"/>
      <c r="C135" s="15"/>
      <c r="D135" s="15"/>
      <c r="E135" s="15"/>
      <c r="F135" s="15"/>
    </row>
    <row r="136" spans="2:6" hidden="1">
      <c r="B136" s="15"/>
      <c r="C136" s="15"/>
      <c r="D136" s="15"/>
      <c r="E136" s="15"/>
      <c r="F136" s="15"/>
    </row>
    <row r="137" spans="2:6" hidden="1">
      <c r="B137" s="15"/>
      <c r="C137" s="15"/>
      <c r="D137" s="15"/>
      <c r="E137" s="15"/>
      <c r="F137" s="15"/>
    </row>
    <row r="138" spans="2:6" hidden="1">
      <c r="B138" s="15"/>
      <c r="C138" s="15"/>
      <c r="D138" s="15"/>
      <c r="E138" s="15"/>
      <c r="F138" s="15"/>
    </row>
    <row r="139" spans="2:6" hidden="1">
      <c r="B139" s="15"/>
      <c r="C139" s="15"/>
      <c r="D139" s="15"/>
      <c r="E139" s="15"/>
      <c r="F139" s="15"/>
    </row>
    <row r="140" spans="2:6" hidden="1">
      <c r="B140" s="15"/>
      <c r="C140" s="15"/>
      <c r="D140" s="15"/>
      <c r="E140" s="15"/>
      <c r="F140" s="15"/>
    </row>
    <row r="141" spans="2:6" hidden="1">
      <c r="B141" s="15"/>
      <c r="C141" s="15"/>
      <c r="D141" s="15"/>
      <c r="E141" s="15"/>
      <c r="F141" s="15"/>
    </row>
    <row r="142" spans="2:6" hidden="1">
      <c r="B142" s="15"/>
      <c r="C142" s="15"/>
      <c r="D142" s="15"/>
      <c r="E142" s="15"/>
      <c r="F142" s="15"/>
    </row>
    <row r="143" spans="2:6" hidden="1">
      <c r="B143" s="15"/>
      <c r="C143" s="15"/>
      <c r="D143" s="15"/>
      <c r="E143" s="15"/>
      <c r="F143" s="15"/>
    </row>
    <row r="144" spans="2:6" hidden="1">
      <c r="B144" s="15"/>
      <c r="C144" s="15"/>
      <c r="D144" s="15"/>
      <c r="E144" s="15"/>
      <c r="F144" s="15"/>
    </row>
    <row r="145" spans="2:6" hidden="1">
      <c r="B145" s="15"/>
      <c r="C145" s="15"/>
      <c r="D145" s="15"/>
      <c r="E145" s="15"/>
      <c r="F145" s="15"/>
    </row>
    <row r="146" spans="2:6" hidden="1">
      <c r="B146" s="15"/>
      <c r="C146" s="15"/>
      <c r="D146" s="15"/>
      <c r="E146" s="15"/>
      <c r="F146" s="15"/>
    </row>
    <row r="147" spans="2:6" hidden="1">
      <c r="B147" s="15"/>
      <c r="C147" s="15"/>
      <c r="D147" s="15"/>
      <c r="E147" s="15"/>
      <c r="F147" s="15"/>
    </row>
    <row r="148" spans="2:6" hidden="1">
      <c r="B148" s="15"/>
      <c r="C148" s="15"/>
      <c r="D148" s="15"/>
      <c r="E148" s="15"/>
      <c r="F148" s="15"/>
    </row>
    <row r="149" spans="2:6" hidden="1">
      <c r="B149" s="15"/>
      <c r="C149" s="15"/>
      <c r="D149" s="15"/>
      <c r="E149" s="15"/>
      <c r="F149" s="15"/>
    </row>
    <row r="150" spans="2:6" hidden="1">
      <c r="B150" s="15"/>
      <c r="C150" s="15"/>
      <c r="D150" s="15"/>
      <c r="E150" s="15"/>
      <c r="F150" s="15"/>
    </row>
    <row r="151" spans="2:6" hidden="1">
      <c r="B151" s="15"/>
      <c r="C151" s="15"/>
      <c r="D151" s="15"/>
      <c r="E151" s="15"/>
      <c r="F151" s="15"/>
    </row>
    <row r="152" spans="2:6" hidden="1">
      <c r="B152" s="15"/>
      <c r="C152" s="15"/>
      <c r="D152" s="15"/>
      <c r="E152" s="15"/>
      <c r="F152" s="15"/>
    </row>
    <row r="153" spans="2:6" hidden="1">
      <c r="B153" s="15"/>
      <c r="C153" s="15"/>
      <c r="D153" s="15"/>
      <c r="E153" s="15"/>
      <c r="F153" s="15"/>
    </row>
    <row r="154" spans="2:6" hidden="1">
      <c r="B154" s="15"/>
      <c r="C154" s="15"/>
      <c r="D154" s="15"/>
      <c r="E154" s="15"/>
      <c r="F154" s="15"/>
    </row>
    <row r="155" spans="2:6" hidden="1">
      <c r="B155" s="15"/>
      <c r="C155" s="15"/>
      <c r="D155" s="15"/>
      <c r="E155" s="15"/>
      <c r="F155" s="15"/>
    </row>
    <row r="156" spans="2:6" hidden="1">
      <c r="B156" s="15"/>
      <c r="C156" s="15"/>
      <c r="D156" s="15"/>
      <c r="E156" s="15"/>
      <c r="F156" s="15"/>
    </row>
    <row r="157" spans="2:6" hidden="1">
      <c r="B157" s="15"/>
      <c r="C157" s="15"/>
      <c r="D157" s="15"/>
      <c r="E157" s="15"/>
      <c r="F157" s="15"/>
    </row>
    <row r="158" spans="2:6" hidden="1">
      <c r="B158" s="15"/>
      <c r="C158" s="15"/>
      <c r="D158" s="15"/>
      <c r="E158" s="15"/>
      <c r="F158" s="15"/>
    </row>
    <row r="159" spans="2:6" hidden="1">
      <c r="B159" s="15"/>
      <c r="C159" s="15"/>
      <c r="D159" s="15"/>
      <c r="E159" s="15"/>
      <c r="F159" s="15"/>
    </row>
    <row r="160" spans="2:6" hidden="1">
      <c r="B160" s="15"/>
      <c r="C160" s="15"/>
      <c r="D160" s="15"/>
      <c r="E160" s="15"/>
      <c r="F160" s="15"/>
    </row>
    <row r="161" spans="2:6" hidden="1">
      <c r="B161" s="15"/>
      <c r="C161" s="15"/>
      <c r="D161" s="15"/>
      <c r="E161" s="15"/>
      <c r="F161" s="15"/>
    </row>
    <row r="162" spans="2:6" hidden="1">
      <c r="B162" s="15"/>
      <c r="C162" s="15"/>
      <c r="D162" s="15"/>
      <c r="E162" s="15"/>
      <c r="F162" s="15"/>
    </row>
    <row r="163" spans="2:6" hidden="1">
      <c r="B163" s="15"/>
      <c r="C163" s="15"/>
      <c r="D163" s="15"/>
      <c r="E163" s="15"/>
      <c r="F163" s="15"/>
    </row>
    <row r="164" spans="2:6" hidden="1">
      <c r="B164" s="15"/>
      <c r="C164" s="15"/>
      <c r="D164" s="15"/>
      <c r="E164" s="15"/>
      <c r="F164" s="15"/>
    </row>
    <row r="165" spans="2:6" hidden="1">
      <c r="B165" s="15"/>
      <c r="C165" s="15"/>
      <c r="D165" s="15"/>
      <c r="E165" s="15"/>
      <c r="F165" s="15"/>
    </row>
    <row r="166" spans="2:6" hidden="1">
      <c r="B166" s="15"/>
      <c r="C166" s="15"/>
      <c r="D166" s="15"/>
      <c r="E166" s="15"/>
      <c r="F166" s="15"/>
    </row>
    <row r="167" spans="2:6" hidden="1">
      <c r="B167" s="15"/>
      <c r="C167" s="15"/>
      <c r="D167" s="15"/>
      <c r="E167" s="15"/>
      <c r="F167" s="15"/>
    </row>
    <row r="168" spans="2:6" hidden="1">
      <c r="B168" s="15"/>
      <c r="C168" s="15"/>
      <c r="D168" s="15"/>
      <c r="E168" s="15"/>
      <c r="F168" s="15"/>
    </row>
    <row r="169" spans="2:6" hidden="1">
      <c r="B169" s="15"/>
      <c r="C169" s="15"/>
      <c r="D169" s="15"/>
      <c r="E169" s="15"/>
      <c r="F169" s="15"/>
    </row>
    <row r="170" spans="2:6" hidden="1">
      <c r="B170" s="15"/>
      <c r="C170" s="15"/>
      <c r="D170" s="15"/>
      <c r="E170" s="15"/>
      <c r="F170" s="15"/>
    </row>
    <row r="171" spans="2:6" hidden="1">
      <c r="B171" s="15"/>
      <c r="C171" s="15"/>
      <c r="D171" s="15"/>
      <c r="E171" s="15"/>
      <c r="F171" s="15"/>
    </row>
    <row r="172" spans="2:6" hidden="1">
      <c r="B172" s="15"/>
      <c r="C172" s="15"/>
      <c r="D172" s="15"/>
      <c r="E172" s="15"/>
      <c r="F172" s="15"/>
    </row>
    <row r="173" spans="2:6" hidden="1">
      <c r="B173" s="15"/>
      <c r="C173" s="15"/>
      <c r="D173" s="15"/>
      <c r="E173" s="15"/>
      <c r="F173" s="15"/>
    </row>
    <row r="174" spans="2:6" hidden="1">
      <c r="B174" s="15"/>
      <c r="C174" s="15"/>
      <c r="D174" s="15"/>
      <c r="E174" s="15"/>
      <c r="F174" s="15"/>
    </row>
    <row r="175" spans="2:6" hidden="1">
      <c r="B175" s="15"/>
      <c r="C175" s="15"/>
      <c r="D175" s="15"/>
      <c r="E175" s="15"/>
      <c r="F175" s="15"/>
    </row>
    <row r="176" spans="2:6" hidden="1">
      <c r="B176" s="15"/>
      <c r="C176" s="15"/>
      <c r="D176" s="15"/>
      <c r="E176" s="15"/>
      <c r="F176" s="15"/>
    </row>
    <row r="177" spans="2:6" hidden="1">
      <c r="B177" s="15"/>
      <c r="C177" s="15"/>
      <c r="D177" s="15"/>
      <c r="E177" s="15"/>
      <c r="F177" s="15"/>
    </row>
    <row r="178" spans="2:6" hidden="1">
      <c r="B178" s="15"/>
      <c r="C178" s="15"/>
      <c r="D178" s="15"/>
      <c r="E178" s="15"/>
      <c r="F178" s="15"/>
    </row>
    <row r="179" spans="2:6" hidden="1">
      <c r="B179" s="15"/>
      <c r="C179" s="15"/>
      <c r="D179" s="15"/>
      <c r="E179" s="15"/>
      <c r="F179" s="15"/>
    </row>
    <row r="180" spans="2:6" hidden="1">
      <c r="B180" s="15"/>
      <c r="C180" s="15"/>
      <c r="D180" s="15"/>
      <c r="E180" s="15"/>
      <c r="F180" s="15"/>
    </row>
    <row r="181" spans="2:6" hidden="1">
      <c r="B181" s="15"/>
      <c r="C181" s="15"/>
      <c r="D181" s="15"/>
      <c r="E181" s="15"/>
      <c r="F181" s="15"/>
    </row>
    <row r="182" spans="2:6" hidden="1">
      <c r="B182" s="15"/>
      <c r="C182" s="15"/>
      <c r="D182" s="15"/>
      <c r="E182" s="15"/>
      <c r="F182" s="15"/>
    </row>
    <row r="183" spans="2:6" hidden="1">
      <c r="B183" s="15"/>
      <c r="C183" s="15"/>
      <c r="D183" s="15"/>
      <c r="E183" s="15"/>
      <c r="F183" s="15"/>
    </row>
    <row r="184" spans="2:6" hidden="1">
      <c r="B184" s="15"/>
      <c r="C184" s="15"/>
      <c r="D184" s="15"/>
      <c r="E184" s="15"/>
      <c r="F184" s="15"/>
    </row>
    <row r="185" spans="2:6" hidden="1">
      <c r="B185" s="15"/>
      <c r="C185" s="15"/>
      <c r="D185" s="15"/>
      <c r="E185" s="15"/>
      <c r="F185" s="15"/>
    </row>
    <row r="186" spans="2:6" hidden="1">
      <c r="B186" s="15"/>
      <c r="C186" s="15"/>
      <c r="D186" s="15"/>
      <c r="E186" s="15"/>
      <c r="F186" s="15"/>
    </row>
    <row r="187" spans="2:6" hidden="1">
      <c r="B187" s="15"/>
      <c r="C187" s="15"/>
      <c r="D187" s="15"/>
      <c r="E187" s="15"/>
      <c r="F187" s="15"/>
    </row>
    <row r="188" spans="2:6" hidden="1">
      <c r="B188" s="15"/>
      <c r="C188" s="15"/>
      <c r="D188" s="15"/>
      <c r="E188" s="15"/>
      <c r="F188" s="15"/>
    </row>
    <row r="189" spans="2:6" hidden="1">
      <c r="B189" s="15"/>
      <c r="C189" s="15"/>
      <c r="D189" s="15"/>
      <c r="E189" s="15"/>
      <c r="F189" s="15"/>
    </row>
    <row r="190" spans="2:6" hidden="1">
      <c r="B190" s="15"/>
      <c r="C190" s="15"/>
      <c r="D190" s="15"/>
      <c r="E190" s="15"/>
      <c r="F190" s="15"/>
    </row>
    <row r="191" spans="2:6" hidden="1">
      <c r="B191" s="15"/>
      <c r="C191" s="15"/>
      <c r="D191" s="15"/>
      <c r="E191" s="15"/>
      <c r="F191" s="15"/>
    </row>
    <row r="192" spans="2:6" hidden="1">
      <c r="B192" s="15"/>
      <c r="C192" s="15"/>
      <c r="D192" s="15"/>
      <c r="E192" s="15"/>
      <c r="F192" s="15"/>
    </row>
    <row r="193" spans="2:6" hidden="1">
      <c r="B193" s="15"/>
      <c r="C193" s="15"/>
      <c r="D193" s="15"/>
      <c r="E193" s="15"/>
      <c r="F193" s="15"/>
    </row>
    <row r="194" spans="2:6" hidden="1">
      <c r="B194" s="15"/>
      <c r="C194" s="15"/>
      <c r="D194" s="15"/>
      <c r="E194" s="15"/>
      <c r="F194" s="15"/>
    </row>
    <row r="195" spans="2:6" hidden="1">
      <c r="B195" s="15"/>
      <c r="C195" s="15"/>
      <c r="D195" s="15"/>
      <c r="E195" s="15"/>
      <c r="F195" s="15"/>
    </row>
    <row r="196" spans="2:6" hidden="1">
      <c r="B196" s="15"/>
      <c r="C196" s="15"/>
      <c r="D196" s="15"/>
      <c r="E196" s="15"/>
      <c r="F196" s="15"/>
    </row>
    <row r="197" spans="2:6" hidden="1">
      <c r="B197" s="15"/>
      <c r="C197" s="15"/>
      <c r="D197" s="15"/>
      <c r="E197" s="15"/>
      <c r="F197" s="15"/>
    </row>
    <row r="198" spans="2:6" hidden="1">
      <c r="B198" s="15"/>
      <c r="C198" s="15"/>
      <c r="D198" s="15"/>
      <c r="E198" s="15"/>
      <c r="F198" s="15"/>
    </row>
    <row r="199" spans="2:6" hidden="1">
      <c r="B199" s="15"/>
      <c r="C199" s="15"/>
      <c r="D199" s="15"/>
      <c r="E199" s="15"/>
      <c r="F199" s="15"/>
    </row>
    <row r="200" spans="2:6" hidden="1">
      <c r="B200" s="15"/>
      <c r="C200" s="15"/>
      <c r="D200" s="15"/>
      <c r="E200" s="15"/>
      <c r="F200" s="15"/>
    </row>
    <row r="201" spans="2:6" hidden="1">
      <c r="B201" s="15"/>
      <c r="C201" s="15"/>
      <c r="D201" s="15"/>
      <c r="E201" s="15"/>
      <c r="F201" s="15"/>
    </row>
    <row r="202" spans="2:6" hidden="1">
      <c r="B202" s="15"/>
      <c r="C202" s="15"/>
      <c r="D202" s="15"/>
      <c r="E202" s="15"/>
      <c r="F202" s="15"/>
    </row>
    <row r="203" spans="2:6" hidden="1">
      <c r="B203" s="15"/>
      <c r="C203" s="15"/>
      <c r="D203" s="15"/>
      <c r="E203" s="15"/>
      <c r="F203" s="15"/>
    </row>
    <row r="204" spans="2:6" hidden="1">
      <c r="B204" s="15"/>
      <c r="C204" s="15"/>
      <c r="D204" s="15"/>
      <c r="E204" s="15"/>
      <c r="F204" s="15"/>
    </row>
    <row r="205" spans="2:6" hidden="1">
      <c r="B205" s="15"/>
      <c r="C205" s="15"/>
      <c r="D205" s="15"/>
      <c r="E205" s="15"/>
      <c r="F205" s="15"/>
    </row>
    <row r="206" spans="2:6" hidden="1">
      <c r="B206" s="15"/>
      <c r="C206" s="15"/>
      <c r="D206" s="15"/>
      <c r="E206" s="15"/>
      <c r="F206" s="15"/>
    </row>
    <row r="207" spans="2:6" hidden="1">
      <c r="B207" s="15"/>
      <c r="C207" s="15"/>
      <c r="D207" s="15"/>
      <c r="E207" s="15"/>
      <c r="F207" s="15"/>
    </row>
    <row r="208" spans="2:6" hidden="1">
      <c r="B208" s="15"/>
      <c r="C208" s="15"/>
      <c r="D208" s="15"/>
      <c r="E208" s="15"/>
      <c r="F208" s="15"/>
    </row>
    <row r="209" spans="2:6" hidden="1">
      <c r="B209" s="15"/>
      <c r="C209" s="15"/>
      <c r="D209" s="15"/>
      <c r="E209" s="15"/>
      <c r="F209" s="15"/>
    </row>
    <row r="210" spans="2:6" hidden="1">
      <c r="B210" s="15"/>
      <c r="C210" s="15"/>
      <c r="D210" s="15"/>
      <c r="E210" s="15"/>
      <c r="F210" s="15"/>
    </row>
    <row r="211" spans="2:6" hidden="1">
      <c r="B211" s="15"/>
      <c r="C211" s="15"/>
      <c r="D211" s="15"/>
      <c r="E211" s="15"/>
      <c r="F211" s="15"/>
    </row>
    <row r="212" spans="2:6" hidden="1">
      <c r="B212" s="15"/>
      <c r="C212" s="15"/>
      <c r="D212" s="15"/>
      <c r="E212" s="15"/>
      <c r="F212" s="15"/>
    </row>
    <row r="213" spans="2:6" hidden="1">
      <c r="B213" s="15"/>
      <c r="C213" s="15"/>
      <c r="D213" s="15"/>
      <c r="E213" s="15"/>
      <c r="F213" s="15"/>
    </row>
    <row r="214" spans="2:6" hidden="1">
      <c r="B214" s="15"/>
      <c r="C214" s="15"/>
      <c r="D214" s="15"/>
      <c r="E214" s="15"/>
      <c r="F214" s="15"/>
    </row>
    <row r="215" spans="2:6" hidden="1">
      <c r="B215" s="15"/>
      <c r="C215" s="15"/>
      <c r="D215" s="15"/>
      <c r="E215" s="15"/>
      <c r="F215" s="15"/>
    </row>
    <row r="216" spans="2:6" hidden="1">
      <c r="B216" s="15"/>
      <c r="C216" s="15"/>
      <c r="D216" s="15"/>
      <c r="E216" s="15"/>
      <c r="F216" s="15"/>
    </row>
    <row r="217" spans="2:6" hidden="1">
      <c r="B217" s="15"/>
      <c r="C217" s="15"/>
      <c r="D217" s="15"/>
      <c r="E217" s="15"/>
      <c r="F217" s="15"/>
    </row>
    <row r="218" spans="2:6" hidden="1">
      <c r="B218" s="15"/>
      <c r="C218" s="15"/>
      <c r="D218" s="15"/>
      <c r="E218" s="15"/>
      <c r="F218" s="15"/>
    </row>
    <row r="219" spans="2:6" hidden="1">
      <c r="B219" s="15"/>
      <c r="C219" s="15"/>
      <c r="D219" s="15"/>
      <c r="E219" s="15"/>
      <c r="F219" s="15"/>
    </row>
    <row r="220" spans="2:6" hidden="1">
      <c r="B220" s="15"/>
      <c r="C220" s="15"/>
      <c r="D220" s="15"/>
      <c r="E220" s="15"/>
      <c r="F220" s="15"/>
    </row>
    <row r="221" spans="2:6" hidden="1">
      <c r="B221" s="15"/>
      <c r="C221" s="15"/>
      <c r="D221" s="15"/>
      <c r="E221" s="15"/>
      <c r="F221" s="15"/>
    </row>
    <row r="222" spans="2:6" hidden="1">
      <c r="B222" s="15"/>
      <c r="C222" s="15"/>
      <c r="D222" s="15"/>
      <c r="E222" s="15"/>
      <c r="F222" s="15"/>
    </row>
    <row r="223" spans="2:6" hidden="1">
      <c r="B223" s="15"/>
      <c r="C223" s="15"/>
      <c r="D223" s="15"/>
      <c r="E223" s="15"/>
      <c r="F223" s="15"/>
    </row>
    <row r="224" spans="2:6" hidden="1">
      <c r="B224" s="15"/>
      <c r="C224" s="15"/>
      <c r="D224" s="15"/>
      <c r="E224" s="15"/>
      <c r="F224" s="15"/>
    </row>
    <row r="225" spans="2:6" hidden="1">
      <c r="B225" s="15"/>
      <c r="C225" s="15"/>
      <c r="D225" s="15"/>
      <c r="E225" s="15"/>
      <c r="F225" s="15"/>
    </row>
    <row r="226" spans="2:6" hidden="1">
      <c r="B226" s="15"/>
      <c r="C226" s="15"/>
      <c r="D226" s="15"/>
      <c r="E226" s="15"/>
      <c r="F226" s="15"/>
    </row>
    <row r="227" spans="2:6" hidden="1">
      <c r="B227" s="15"/>
      <c r="C227" s="15"/>
      <c r="D227" s="15"/>
      <c r="E227" s="15"/>
      <c r="F227" s="15"/>
    </row>
    <row r="228" spans="2:6" hidden="1">
      <c r="B228" s="15"/>
      <c r="C228" s="15"/>
      <c r="D228" s="15"/>
      <c r="E228" s="15"/>
      <c r="F228" s="15"/>
    </row>
    <row r="229" spans="2:6" hidden="1">
      <c r="B229" s="15"/>
      <c r="C229" s="15"/>
      <c r="D229" s="15"/>
      <c r="E229" s="15"/>
      <c r="F229" s="15"/>
    </row>
    <row r="230" spans="2:6" hidden="1">
      <c r="B230" s="15"/>
      <c r="C230" s="15"/>
      <c r="D230" s="15"/>
      <c r="E230" s="15"/>
      <c r="F230" s="15"/>
    </row>
    <row r="231" spans="2:6" hidden="1">
      <c r="B231" s="15"/>
      <c r="C231" s="15"/>
      <c r="D231" s="15"/>
      <c r="E231" s="15"/>
      <c r="F231" s="15"/>
    </row>
    <row r="232" spans="2:6" hidden="1">
      <c r="B232" s="15"/>
      <c r="C232" s="15"/>
      <c r="D232" s="15"/>
      <c r="E232" s="15"/>
      <c r="F232" s="15"/>
    </row>
    <row r="233" spans="2:6" hidden="1">
      <c r="B233" s="15"/>
      <c r="C233" s="15"/>
      <c r="D233" s="15"/>
      <c r="E233" s="15"/>
      <c r="F233" s="15"/>
    </row>
    <row r="234" spans="2:6" hidden="1">
      <c r="B234" s="15"/>
      <c r="C234" s="15"/>
      <c r="D234" s="15"/>
      <c r="E234" s="15"/>
      <c r="F234" s="15"/>
    </row>
    <row r="235" spans="2:6" hidden="1">
      <c r="B235" s="15"/>
      <c r="C235" s="15"/>
      <c r="D235" s="15"/>
      <c r="E235" s="15"/>
      <c r="F235" s="15"/>
    </row>
    <row r="236" spans="2:6" hidden="1">
      <c r="B236" s="15"/>
      <c r="C236" s="15"/>
      <c r="D236" s="15"/>
      <c r="E236" s="15"/>
      <c r="F236" s="15"/>
    </row>
    <row r="237" spans="2:6" hidden="1">
      <c r="B237" s="15"/>
      <c r="C237" s="15"/>
      <c r="D237" s="15"/>
      <c r="E237" s="15"/>
      <c r="F237" s="15"/>
    </row>
    <row r="238" spans="2:6" hidden="1">
      <c r="B238" s="15"/>
      <c r="C238" s="15"/>
      <c r="D238" s="15"/>
      <c r="E238" s="15"/>
      <c r="F238" s="15"/>
    </row>
    <row r="239" spans="2:6" hidden="1">
      <c r="B239" s="15"/>
      <c r="C239" s="15"/>
      <c r="D239" s="15"/>
      <c r="E239" s="15"/>
      <c r="F239" s="15"/>
    </row>
    <row r="240" spans="2:6" hidden="1">
      <c r="B240" s="15"/>
      <c r="C240" s="15"/>
      <c r="D240" s="15"/>
      <c r="E240" s="15"/>
      <c r="F240" s="15"/>
    </row>
    <row r="241" spans="2:6" hidden="1">
      <c r="B241" s="15"/>
      <c r="C241" s="15"/>
      <c r="D241" s="15"/>
      <c r="E241" s="15"/>
      <c r="F241" s="15"/>
    </row>
    <row r="242" spans="2:6" hidden="1">
      <c r="B242" s="15"/>
      <c r="C242" s="15"/>
      <c r="D242" s="15"/>
      <c r="E242" s="15"/>
      <c r="F242" s="15"/>
    </row>
    <row r="243" spans="2:6" hidden="1">
      <c r="B243" s="15"/>
      <c r="C243" s="15"/>
      <c r="D243" s="15"/>
      <c r="E243" s="15"/>
      <c r="F243" s="15"/>
    </row>
    <row r="244" spans="2:6" hidden="1">
      <c r="B244" s="15"/>
      <c r="C244" s="15"/>
      <c r="D244" s="15"/>
      <c r="E244" s="15"/>
      <c r="F244" s="15"/>
    </row>
    <row r="245" spans="2:6" hidden="1">
      <c r="B245" s="15"/>
      <c r="C245" s="15"/>
      <c r="D245" s="15"/>
      <c r="E245" s="15"/>
      <c r="F245" s="15"/>
    </row>
    <row r="246" spans="2:6" hidden="1">
      <c r="B246" s="15"/>
      <c r="C246" s="15"/>
      <c r="D246" s="15"/>
      <c r="E246" s="15"/>
      <c r="F246" s="15"/>
    </row>
    <row r="247" spans="2:6" hidden="1">
      <c r="B247" s="15"/>
      <c r="C247" s="15"/>
      <c r="D247" s="15"/>
      <c r="E247" s="15"/>
      <c r="F247" s="15"/>
    </row>
    <row r="248" spans="2:6" hidden="1">
      <c r="B248" s="15"/>
      <c r="C248" s="15"/>
      <c r="D248" s="15"/>
      <c r="E248" s="15"/>
      <c r="F248" s="15"/>
    </row>
    <row r="249" spans="2:6" hidden="1">
      <c r="B249" s="15"/>
      <c r="C249" s="15"/>
      <c r="D249" s="15"/>
      <c r="E249" s="15"/>
      <c r="F249" s="15"/>
    </row>
    <row r="250" spans="2:6" hidden="1">
      <c r="B250" s="15"/>
      <c r="C250" s="15"/>
      <c r="D250" s="15"/>
      <c r="E250" s="15"/>
      <c r="F250" s="15"/>
    </row>
    <row r="251" spans="2:6" hidden="1">
      <c r="B251" s="15"/>
      <c r="C251" s="15"/>
      <c r="D251" s="15"/>
      <c r="E251" s="15"/>
      <c r="F251" s="15"/>
    </row>
    <row r="252" spans="2:6" hidden="1">
      <c r="B252" s="15"/>
      <c r="C252" s="15"/>
      <c r="D252" s="15"/>
      <c r="E252" s="15"/>
      <c r="F252" s="15"/>
    </row>
    <row r="253" spans="2:6" hidden="1">
      <c r="B253" s="15"/>
      <c r="C253" s="15"/>
      <c r="D253" s="15"/>
      <c r="E253" s="15"/>
      <c r="F253" s="15"/>
    </row>
    <row r="254" spans="2:6" hidden="1">
      <c r="B254" s="15"/>
      <c r="C254" s="15"/>
      <c r="D254" s="15"/>
      <c r="E254" s="15"/>
      <c r="F254" s="15"/>
    </row>
    <row r="255" spans="2:6" hidden="1">
      <c r="B255" s="15"/>
      <c r="C255" s="15"/>
      <c r="D255" s="15"/>
      <c r="E255" s="15"/>
      <c r="F255" s="15"/>
    </row>
    <row r="256" spans="2:6" hidden="1">
      <c r="B256" s="15"/>
      <c r="C256" s="15"/>
      <c r="D256" s="15"/>
      <c r="E256" s="15"/>
      <c r="F256" s="15"/>
    </row>
    <row r="257" spans="2:6" hidden="1">
      <c r="B257" s="15"/>
      <c r="C257" s="15"/>
      <c r="D257" s="15"/>
      <c r="E257" s="15"/>
      <c r="F257" s="15"/>
    </row>
    <row r="258" spans="2:6" hidden="1">
      <c r="B258" s="15"/>
      <c r="C258" s="15"/>
      <c r="D258" s="15"/>
      <c r="E258" s="15"/>
      <c r="F258" s="15"/>
    </row>
    <row r="259" spans="2:6" hidden="1">
      <c r="B259" s="15"/>
      <c r="C259" s="15"/>
      <c r="D259" s="15"/>
      <c r="E259" s="15"/>
      <c r="F259" s="15"/>
    </row>
    <row r="260" spans="2:6" hidden="1">
      <c r="B260" s="15"/>
      <c r="C260" s="15"/>
      <c r="D260" s="15"/>
      <c r="E260" s="15"/>
      <c r="F260" s="15"/>
    </row>
    <row r="261" spans="2:6" hidden="1">
      <c r="B261" s="15"/>
      <c r="C261" s="15"/>
      <c r="D261" s="15"/>
      <c r="E261" s="15"/>
      <c r="F261" s="15"/>
    </row>
    <row r="262" spans="2:6" hidden="1">
      <c r="B262" s="15"/>
      <c r="C262" s="15"/>
      <c r="D262" s="15"/>
      <c r="E262" s="15"/>
      <c r="F262" s="15"/>
    </row>
    <row r="263" spans="2:6" hidden="1">
      <c r="B263" s="15"/>
      <c r="C263" s="15"/>
      <c r="D263" s="15"/>
      <c r="E263" s="15"/>
      <c r="F263" s="15"/>
    </row>
    <row r="264" spans="2:6" hidden="1">
      <c r="B264" s="15"/>
      <c r="C264" s="15"/>
      <c r="D264" s="15"/>
      <c r="E264" s="15"/>
      <c r="F264" s="15"/>
    </row>
    <row r="265" spans="2:6" hidden="1">
      <c r="B265" s="15"/>
      <c r="C265" s="15"/>
      <c r="D265" s="15"/>
      <c r="E265" s="15"/>
      <c r="F265" s="15"/>
    </row>
    <row r="266" spans="2:6" hidden="1">
      <c r="B266" s="15"/>
      <c r="C266" s="15"/>
      <c r="D266" s="15"/>
      <c r="E266" s="15"/>
      <c r="F266" s="15"/>
    </row>
    <row r="267" spans="2:6" hidden="1">
      <c r="B267" s="15"/>
      <c r="C267" s="15"/>
      <c r="D267" s="15"/>
      <c r="E267" s="15"/>
      <c r="F267" s="15"/>
    </row>
    <row r="268" spans="2:6" hidden="1">
      <c r="B268" s="15"/>
      <c r="C268" s="15"/>
      <c r="D268" s="15"/>
      <c r="E268" s="15"/>
      <c r="F268" s="15"/>
    </row>
    <row r="269" spans="2:6" hidden="1">
      <c r="B269" s="15"/>
      <c r="C269" s="15"/>
      <c r="D269" s="15"/>
      <c r="E269" s="15"/>
      <c r="F269" s="15"/>
    </row>
    <row r="270" spans="2:6" hidden="1">
      <c r="B270" s="15"/>
      <c r="C270" s="15"/>
      <c r="D270" s="15"/>
      <c r="E270" s="15"/>
      <c r="F270" s="15"/>
    </row>
    <row r="271" spans="2:6" hidden="1">
      <c r="B271" s="15"/>
      <c r="C271" s="15"/>
      <c r="D271" s="15"/>
      <c r="E271" s="15"/>
      <c r="F271" s="15"/>
    </row>
    <row r="272" spans="2:6" hidden="1">
      <c r="B272" s="15"/>
      <c r="C272" s="15"/>
      <c r="D272" s="15"/>
      <c r="E272" s="15"/>
      <c r="F272" s="15"/>
    </row>
    <row r="273" spans="2:6" hidden="1">
      <c r="B273" s="15"/>
      <c r="C273" s="15"/>
      <c r="D273" s="15"/>
      <c r="E273" s="15"/>
      <c r="F273" s="15"/>
    </row>
    <row r="274" spans="2:6" hidden="1">
      <c r="B274" s="15"/>
      <c r="C274" s="15"/>
      <c r="D274" s="15"/>
      <c r="E274" s="15"/>
      <c r="F274" s="15"/>
    </row>
    <row r="275" spans="2:6" hidden="1">
      <c r="B275" s="15"/>
      <c r="C275" s="15"/>
      <c r="D275" s="15"/>
      <c r="E275" s="15"/>
      <c r="F275" s="15"/>
    </row>
    <row r="276" spans="2:6" hidden="1">
      <c r="B276" s="15"/>
      <c r="C276" s="15"/>
      <c r="D276" s="15"/>
      <c r="E276" s="15"/>
      <c r="F276" s="15"/>
    </row>
    <row r="277" spans="2:6" hidden="1">
      <c r="B277" s="15"/>
      <c r="C277" s="15"/>
      <c r="D277" s="15"/>
      <c r="E277" s="15"/>
      <c r="F277" s="15"/>
    </row>
    <row r="278" spans="2:6" hidden="1">
      <c r="B278" s="15"/>
      <c r="C278" s="15"/>
      <c r="D278" s="15"/>
      <c r="E278" s="15"/>
      <c r="F278" s="15"/>
    </row>
    <row r="279" spans="2:6" hidden="1">
      <c r="B279" s="15"/>
      <c r="C279" s="15"/>
      <c r="D279" s="15"/>
      <c r="E279" s="15"/>
      <c r="F279" s="15"/>
    </row>
    <row r="280" spans="2:6" hidden="1">
      <c r="B280" s="15"/>
      <c r="C280" s="15"/>
      <c r="D280" s="15"/>
      <c r="E280" s="15"/>
      <c r="F280" s="15"/>
    </row>
    <row r="281" spans="2:6" hidden="1">
      <c r="B281" s="15"/>
      <c r="C281" s="15"/>
      <c r="D281" s="15"/>
      <c r="E281" s="15"/>
      <c r="F281" s="15"/>
    </row>
    <row r="282" spans="2:6" hidden="1">
      <c r="B282" s="15"/>
      <c r="C282" s="15"/>
      <c r="D282" s="15"/>
      <c r="E282" s="15"/>
      <c r="F282" s="15"/>
    </row>
    <row r="283" spans="2:6" hidden="1">
      <c r="B283" s="15"/>
      <c r="C283" s="15"/>
      <c r="D283" s="15"/>
      <c r="E283" s="15"/>
      <c r="F283" s="15"/>
    </row>
    <row r="284" spans="2:6" hidden="1">
      <c r="B284" s="15"/>
      <c r="C284" s="15"/>
      <c r="D284" s="15"/>
      <c r="E284" s="15"/>
      <c r="F284" s="15"/>
    </row>
    <row r="285" spans="2:6" hidden="1">
      <c r="B285" s="15"/>
      <c r="C285" s="15"/>
      <c r="D285" s="15"/>
      <c r="E285" s="15"/>
      <c r="F285" s="15"/>
    </row>
    <row r="286" spans="2:6" hidden="1">
      <c r="B286" s="15"/>
      <c r="C286" s="15"/>
      <c r="D286" s="15"/>
      <c r="E286" s="15"/>
      <c r="F286" s="15"/>
    </row>
    <row r="287" spans="2:6" hidden="1">
      <c r="B287" s="15"/>
      <c r="C287" s="15"/>
      <c r="D287" s="15"/>
      <c r="E287" s="15"/>
      <c r="F287" s="15"/>
    </row>
    <row r="288" spans="2:6" hidden="1">
      <c r="B288" s="15"/>
      <c r="C288" s="15"/>
      <c r="D288" s="15"/>
      <c r="E288" s="15"/>
      <c r="F288" s="15"/>
    </row>
    <row r="289" spans="2:6" hidden="1">
      <c r="B289" s="15"/>
      <c r="C289" s="15"/>
      <c r="D289" s="15"/>
      <c r="E289" s="15"/>
      <c r="F289" s="15"/>
    </row>
    <row r="290" spans="2:6" hidden="1">
      <c r="B290" s="15"/>
      <c r="C290" s="15"/>
      <c r="D290" s="15"/>
      <c r="E290" s="15"/>
      <c r="F290" s="15"/>
    </row>
    <row r="291" spans="2:6" hidden="1">
      <c r="B291" s="15"/>
      <c r="C291" s="15"/>
      <c r="D291" s="15"/>
      <c r="E291" s="15"/>
      <c r="F291" s="15"/>
    </row>
    <row r="292" spans="2:6" hidden="1">
      <c r="B292" s="15"/>
      <c r="C292" s="15"/>
      <c r="D292" s="15"/>
      <c r="E292" s="15"/>
      <c r="F292" s="15"/>
    </row>
    <row r="293" spans="2:6" hidden="1">
      <c r="B293" s="15"/>
      <c r="C293" s="15"/>
      <c r="D293" s="15"/>
      <c r="E293" s="15"/>
      <c r="F293" s="15"/>
    </row>
    <row r="294" spans="2:6" hidden="1">
      <c r="B294" s="15"/>
      <c r="C294" s="15"/>
      <c r="D294" s="15"/>
      <c r="E294" s="15"/>
      <c r="F294" s="15"/>
    </row>
    <row r="295" spans="2:6" hidden="1">
      <c r="B295" s="15"/>
      <c r="C295" s="15"/>
      <c r="D295" s="15"/>
      <c r="E295" s="15"/>
      <c r="F295" s="15"/>
    </row>
    <row r="296" spans="2:6" hidden="1">
      <c r="B296" s="15"/>
      <c r="C296" s="15"/>
      <c r="D296" s="15"/>
      <c r="E296" s="15"/>
      <c r="F296" s="15"/>
    </row>
    <row r="297" spans="2:6" hidden="1">
      <c r="B297" s="15"/>
      <c r="C297" s="15"/>
      <c r="D297" s="15"/>
      <c r="E297" s="15"/>
      <c r="F297" s="15"/>
    </row>
    <row r="298" spans="2:6" hidden="1">
      <c r="B298" s="15"/>
      <c r="C298" s="15"/>
      <c r="D298" s="15"/>
      <c r="E298" s="15"/>
      <c r="F298" s="15"/>
    </row>
    <row r="299" spans="2:6" hidden="1">
      <c r="B299" s="15"/>
      <c r="C299" s="15"/>
      <c r="D299" s="15"/>
      <c r="E299" s="15"/>
      <c r="F299" s="15"/>
    </row>
    <row r="300" spans="2:6" hidden="1">
      <c r="B300" s="15"/>
      <c r="C300" s="15"/>
      <c r="D300" s="15"/>
      <c r="E300" s="15"/>
      <c r="F300" s="15"/>
    </row>
    <row r="301" spans="2:6" hidden="1">
      <c r="B301" s="15"/>
      <c r="C301" s="15"/>
      <c r="D301" s="15"/>
      <c r="E301" s="15"/>
      <c r="F301" s="15"/>
    </row>
    <row r="302" spans="2:6" hidden="1">
      <c r="B302" s="15"/>
      <c r="C302" s="15"/>
      <c r="D302" s="15"/>
      <c r="E302" s="15"/>
      <c r="F302" s="15"/>
    </row>
    <row r="303" spans="2:6" hidden="1">
      <c r="B303" s="15"/>
      <c r="C303" s="15"/>
      <c r="D303" s="15"/>
      <c r="E303" s="15"/>
      <c r="F303" s="15"/>
    </row>
    <row r="304" spans="2:6" hidden="1">
      <c r="B304" s="15"/>
      <c r="C304" s="15"/>
      <c r="D304" s="15"/>
      <c r="E304" s="15"/>
      <c r="F304" s="15"/>
    </row>
    <row r="305" spans="2:6" hidden="1">
      <c r="B305" s="15"/>
      <c r="C305" s="15"/>
      <c r="D305" s="15"/>
      <c r="E305" s="15"/>
      <c r="F305" s="15"/>
    </row>
    <row r="306" spans="2:6" hidden="1">
      <c r="B306" s="15"/>
      <c r="C306" s="15"/>
      <c r="D306" s="15"/>
      <c r="E306" s="15"/>
      <c r="F306" s="15"/>
    </row>
    <row r="307" spans="2:6" hidden="1">
      <c r="B307" s="15"/>
      <c r="C307" s="15"/>
      <c r="D307" s="15"/>
      <c r="E307" s="15"/>
      <c r="F307" s="15"/>
    </row>
    <row r="308" spans="2:6" hidden="1">
      <c r="B308" s="15"/>
      <c r="C308" s="15"/>
      <c r="D308" s="15"/>
      <c r="E308" s="15"/>
      <c r="F308" s="15"/>
    </row>
    <row r="309" spans="2:6" hidden="1">
      <c r="B309" s="15"/>
      <c r="C309" s="15"/>
      <c r="D309" s="15"/>
      <c r="E309" s="15"/>
      <c r="F309" s="15"/>
    </row>
    <row r="310" spans="2:6" hidden="1">
      <c r="B310" s="15"/>
      <c r="C310" s="15"/>
      <c r="D310" s="15"/>
      <c r="E310" s="15"/>
      <c r="F310" s="15"/>
    </row>
    <row r="311" spans="2:6" hidden="1">
      <c r="B311" s="15"/>
      <c r="C311" s="15"/>
      <c r="D311" s="15"/>
      <c r="E311" s="15"/>
      <c r="F311" s="15"/>
    </row>
    <row r="312" spans="2:6" hidden="1">
      <c r="B312" s="15"/>
      <c r="C312" s="15"/>
      <c r="D312" s="15"/>
      <c r="E312" s="15"/>
      <c r="F312" s="15"/>
    </row>
    <row r="313" spans="2:6" hidden="1">
      <c r="B313" s="15"/>
      <c r="C313" s="15"/>
      <c r="D313" s="15"/>
      <c r="E313" s="15"/>
      <c r="F313" s="15"/>
    </row>
    <row r="314" spans="2:6" hidden="1">
      <c r="B314" s="15"/>
      <c r="C314" s="15"/>
      <c r="D314" s="15"/>
      <c r="E314" s="15"/>
      <c r="F314" s="15"/>
    </row>
    <row r="315" spans="2:6" hidden="1">
      <c r="B315" s="15"/>
      <c r="C315" s="15"/>
      <c r="D315" s="15"/>
      <c r="E315" s="15"/>
      <c r="F315" s="15"/>
    </row>
    <row r="316" spans="2:6" hidden="1">
      <c r="B316" s="15"/>
      <c r="C316" s="15"/>
      <c r="D316" s="15"/>
      <c r="E316" s="15"/>
      <c r="F316" s="15"/>
    </row>
    <row r="317" spans="2:6" hidden="1">
      <c r="B317" s="15"/>
      <c r="C317" s="15"/>
      <c r="D317" s="15"/>
      <c r="E317" s="15"/>
      <c r="F317" s="15"/>
    </row>
    <row r="318" spans="2:6" hidden="1">
      <c r="B318" s="15"/>
      <c r="C318" s="15"/>
      <c r="D318" s="15"/>
      <c r="E318" s="15"/>
      <c r="F318" s="15"/>
    </row>
    <row r="319" spans="2:6" hidden="1">
      <c r="B319" s="15"/>
      <c r="C319" s="15"/>
      <c r="D319" s="15"/>
      <c r="E319" s="15"/>
      <c r="F319" s="15"/>
    </row>
    <row r="320" spans="2:6" hidden="1">
      <c r="B320" s="15"/>
      <c r="C320" s="15"/>
      <c r="D320" s="15"/>
      <c r="E320" s="15"/>
      <c r="F320" s="15"/>
    </row>
    <row r="321" spans="2:6" hidden="1">
      <c r="B321" s="15"/>
      <c r="C321" s="15"/>
      <c r="D321" s="15"/>
      <c r="E321" s="15"/>
      <c r="F321" s="15"/>
    </row>
    <row r="322" spans="2:6" hidden="1">
      <c r="B322" s="15"/>
      <c r="C322" s="15"/>
      <c r="D322" s="15"/>
      <c r="E322" s="15"/>
      <c r="F322" s="15"/>
    </row>
    <row r="323" spans="2:6" hidden="1">
      <c r="B323" s="15"/>
      <c r="C323" s="15"/>
      <c r="D323" s="15"/>
      <c r="E323" s="15"/>
      <c r="F323" s="15"/>
    </row>
    <row r="324" spans="2:6" hidden="1">
      <c r="B324" s="15"/>
      <c r="C324" s="15"/>
      <c r="D324" s="15"/>
      <c r="E324" s="15"/>
      <c r="F324" s="15"/>
    </row>
    <row r="325" spans="2:6" hidden="1">
      <c r="B325" s="15"/>
      <c r="C325" s="15"/>
      <c r="D325" s="15"/>
      <c r="E325" s="15"/>
      <c r="F325" s="15"/>
    </row>
    <row r="326" spans="2:6" hidden="1">
      <c r="B326" s="15"/>
      <c r="C326" s="15"/>
      <c r="D326" s="15"/>
      <c r="E326" s="15"/>
      <c r="F326" s="15"/>
    </row>
    <row r="327" spans="2:6" hidden="1">
      <c r="B327" s="15"/>
      <c r="C327" s="15"/>
      <c r="D327" s="15"/>
      <c r="E327" s="15"/>
      <c r="F327" s="15"/>
    </row>
    <row r="328" spans="2:6" hidden="1">
      <c r="B328" s="15"/>
      <c r="C328" s="15"/>
      <c r="D328" s="15"/>
      <c r="E328" s="15"/>
      <c r="F328" s="15"/>
    </row>
    <row r="329" spans="2:6" hidden="1">
      <c r="B329" s="15"/>
      <c r="C329" s="15"/>
      <c r="D329" s="15"/>
      <c r="E329" s="15"/>
      <c r="F329" s="15"/>
    </row>
    <row r="330" spans="2:6" hidden="1">
      <c r="B330" s="15"/>
      <c r="C330" s="15"/>
      <c r="D330" s="15"/>
      <c r="E330" s="15"/>
      <c r="F330" s="15"/>
    </row>
    <row r="331" spans="2:6" hidden="1">
      <c r="B331" s="15"/>
      <c r="C331" s="15"/>
      <c r="D331" s="15"/>
      <c r="E331" s="15"/>
      <c r="F331" s="15"/>
    </row>
    <row r="332" spans="2:6" hidden="1">
      <c r="B332" s="15"/>
      <c r="C332" s="15"/>
      <c r="D332" s="15"/>
      <c r="E332" s="15"/>
      <c r="F332" s="15"/>
    </row>
    <row r="333" spans="2:6" hidden="1">
      <c r="B333" s="15"/>
      <c r="C333" s="15"/>
      <c r="D333" s="15"/>
      <c r="E333" s="15"/>
      <c r="F333" s="15"/>
    </row>
    <row r="334" spans="2:6" hidden="1">
      <c r="B334" s="15"/>
      <c r="C334" s="15"/>
      <c r="D334" s="15"/>
      <c r="E334" s="15"/>
      <c r="F334" s="15"/>
    </row>
    <row r="335" spans="2:6" hidden="1">
      <c r="B335" s="15"/>
      <c r="C335" s="15"/>
      <c r="D335" s="15"/>
      <c r="E335" s="15"/>
      <c r="F335" s="15"/>
    </row>
    <row r="336" spans="2:6" hidden="1">
      <c r="B336" s="15"/>
      <c r="C336" s="15"/>
      <c r="D336" s="15"/>
      <c r="E336" s="15"/>
      <c r="F336" s="15"/>
    </row>
    <row r="337" spans="2:6" hidden="1">
      <c r="B337" s="15"/>
      <c r="C337" s="15"/>
      <c r="D337" s="15"/>
      <c r="E337" s="15"/>
      <c r="F337" s="15"/>
    </row>
    <row r="338" spans="2:6" hidden="1">
      <c r="B338" s="15"/>
      <c r="C338" s="15"/>
      <c r="D338" s="15"/>
      <c r="E338" s="15"/>
      <c r="F338" s="15"/>
    </row>
    <row r="339" spans="2:6" hidden="1">
      <c r="B339" s="15"/>
      <c r="C339" s="15"/>
      <c r="D339" s="15"/>
      <c r="E339" s="15"/>
      <c r="F339" s="15"/>
    </row>
    <row r="340" spans="2:6" hidden="1">
      <c r="B340" s="15"/>
      <c r="C340" s="15"/>
      <c r="D340" s="15"/>
      <c r="E340" s="15"/>
      <c r="F340" s="15"/>
    </row>
    <row r="341" spans="2:6" hidden="1">
      <c r="B341" s="15"/>
      <c r="C341" s="15"/>
      <c r="D341" s="15"/>
      <c r="E341" s="15"/>
      <c r="F341" s="15"/>
    </row>
    <row r="342" spans="2:6" hidden="1">
      <c r="B342" s="15"/>
      <c r="C342" s="15"/>
      <c r="D342" s="15"/>
      <c r="E342" s="15"/>
      <c r="F342" s="15"/>
    </row>
    <row r="343" spans="2:6" hidden="1">
      <c r="B343" s="15"/>
      <c r="C343" s="15"/>
      <c r="D343" s="15"/>
      <c r="E343" s="15"/>
      <c r="F343" s="15"/>
    </row>
    <row r="344" spans="2:6" hidden="1">
      <c r="B344" s="15"/>
      <c r="C344" s="15"/>
      <c r="D344" s="15"/>
      <c r="E344" s="15"/>
      <c r="F344" s="15"/>
    </row>
    <row r="345" spans="2:6" hidden="1">
      <c r="B345" s="15"/>
      <c r="C345" s="15"/>
      <c r="D345" s="15"/>
      <c r="E345" s="15"/>
      <c r="F345" s="15"/>
    </row>
    <row r="346" spans="2:6" hidden="1">
      <c r="B346" s="15"/>
      <c r="C346" s="15"/>
      <c r="D346" s="15"/>
      <c r="E346" s="15"/>
      <c r="F346" s="15"/>
    </row>
    <row r="347" spans="2:6" hidden="1">
      <c r="B347" s="15"/>
      <c r="C347" s="15"/>
      <c r="D347" s="15"/>
      <c r="E347" s="15"/>
      <c r="F347" s="15"/>
    </row>
    <row r="348" spans="2:6" hidden="1">
      <c r="B348" s="15"/>
      <c r="C348" s="15"/>
      <c r="D348" s="15"/>
      <c r="E348" s="15"/>
      <c r="F348" s="15"/>
    </row>
    <row r="349" spans="2:6" hidden="1">
      <c r="B349" s="15"/>
      <c r="C349" s="15"/>
      <c r="D349" s="15"/>
      <c r="E349" s="15"/>
      <c r="F349" s="15"/>
    </row>
    <row r="350" spans="2:6" hidden="1">
      <c r="B350" s="15"/>
      <c r="C350" s="15"/>
      <c r="D350" s="15"/>
      <c r="E350" s="15"/>
      <c r="F350" s="15"/>
    </row>
    <row r="351" spans="2:6" hidden="1">
      <c r="B351" s="15"/>
      <c r="C351" s="15"/>
      <c r="D351" s="15"/>
      <c r="E351" s="15"/>
      <c r="F351" s="15"/>
    </row>
    <row r="352" spans="2:6" hidden="1">
      <c r="B352" s="15"/>
      <c r="C352" s="15"/>
      <c r="D352" s="15"/>
      <c r="E352" s="15"/>
      <c r="F352" s="15"/>
    </row>
    <row r="353" spans="2:6" hidden="1">
      <c r="B353" s="15"/>
      <c r="C353" s="15"/>
      <c r="D353" s="15"/>
      <c r="E353" s="15"/>
      <c r="F353" s="15"/>
    </row>
    <row r="354" spans="2:6" hidden="1">
      <c r="B354" s="15"/>
      <c r="C354" s="15"/>
      <c r="D354" s="15"/>
      <c r="E354" s="15"/>
      <c r="F354" s="15"/>
    </row>
    <row r="355" spans="2:6" hidden="1">
      <c r="B355" s="15"/>
      <c r="C355" s="15"/>
      <c r="D355" s="15"/>
      <c r="E355" s="15"/>
      <c r="F355" s="15"/>
    </row>
    <row r="356" spans="2:6" hidden="1">
      <c r="B356" s="15"/>
      <c r="C356" s="15"/>
      <c r="D356" s="15"/>
      <c r="E356" s="15"/>
      <c r="F356" s="15"/>
    </row>
    <row r="357" spans="2:6" hidden="1">
      <c r="B357" s="15"/>
      <c r="C357" s="15"/>
      <c r="D357" s="15"/>
      <c r="E357" s="15"/>
      <c r="F357" s="15"/>
    </row>
    <row r="358" spans="2:6" hidden="1">
      <c r="B358" s="15"/>
      <c r="C358" s="15"/>
      <c r="D358" s="15"/>
      <c r="E358" s="15"/>
      <c r="F358" s="15"/>
    </row>
    <row r="359" spans="2:6" hidden="1">
      <c r="B359" s="15"/>
      <c r="C359" s="15"/>
      <c r="D359" s="15"/>
      <c r="E359" s="15"/>
      <c r="F359" s="15"/>
    </row>
    <row r="360" spans="2:6" hidden="1">
      <c r="B360" s="15"/>
      <c r="C360" s="15"/>
      <c r="D360" s="15"/>
      <c r="E360" s="15"/>
      <c r="F360" s="15"/>
    </row>
    <row r="361" spans="2:6" hidden="1">
      <c r="B361" s="15"/>
      <c r="C361" s="15"/>
      <c r="D361" s="15"/>
      <c r="E361" s="15"/>
      <c r="F361" s="15"/>
    </row>
    <row r="362" spans="2:6" hidden="1">
      <c r="B362" s="15"/>
      <c r="C362" s="15"/>
      <c r="D362" s="15"/>
      <c r="E362" s="15"/>
      <c r="F362" s="15"/>
    </row>
    <row r="363" spans="2:6" hidden="1">
      <c r="B363" s="15"/>
      <c r="C363" s="15"/>
      <c r="D363" s="15"/>
      <c r="E363" s="15"/>
      <c r="F363" s="15"/>
    </row>
    <row r="364" spans="2:6" hidden="1">
      <c r="B364" s="15"/>
      <c r="C364" s="15"/>
      <c r="D364" s="15"/>
      <c r="E364" s="15"/>
      <c r="F364" s="15"/>
    </row>
    <row r="365" spans="2:6" hidden="1">
      <c r="B365" s="15"/>
      <c r="C365" s="15"/>
      <c r="D365" s="15"/>
      <c r="E365" s="15"/>
      <c r="F365" s="15"/>
    </row>
    <row r="366" spans="2:6" hidden="1">
      <c r="B366" s="15"/>
      <c r="C366" s="15"/>
      <c r="D366" s="15"/>
      <c r="E366" s="15"/>
      <c r="F366" s="15"/>
    </row>
    <row r="367" spans="2:6" hidden="1">
      <c r="B367" s="15"/>
      <c r="C367" s="15"/>
      <c r="D367" s="15"/>
      <c r="E367" s="15"/>
      <c r="F367" s="15"/>
    </row>
    <row r="368" spans="2:6" hidden="1">
      <c r="B368" s="15"/>
      <c r="C368" s="15"/>
      <c r="D368" s="15"/>
      <c r="E368" s="15"/>
      <c r="F368" s="15"/>
    </row>
    <row r="369" spans="2:6" hidden="1">
      <c r="B369" s="15"/>
      <c r="C369" s="15"/>
      <c r="D369" s="15"/>
      <c r="E369" s="15"/>
      <c r="F369" s="15"/>
    </row>
    <row r="370" spans="2:6" hidden="1">
      <c r="B370" s="15"/>
      <c r="C370" s="15"/>
      <c r="D370" s="15"/>
      <c r="E370" s="15"/>
      <c r="F370" s="15"/>
    </row>
    <row r="371" spans="2:6" hidden="1">
      <c r="B371" s="15"/>
      <c r="C371" s="15"/>
      <c r="D371" s="15"/>
      <c r="E371" s="15"/>
      <c r="F371" s="15"/>
    </row>
    <row r="372" spans="2:6" hidden="1">
      <c r="B372" s="15"/>
      <c r="C372" s="15"/>
      <c r="D372" s="15"/>
      <c r="E372" s="15"/>
      <c r="F372" s="15"/>
    </row>
    <row r="373" spans="2:6" hidden="1">
      <c r="B373" s="15"/>
      <c r="C373" s="15"/>
      <c r="D373" s="15"/>
      <c r="E373" s="15"/>
      <c r="F373" s="15"/>
    </row>
    <row r="374" spans="2:6" hidden="1">
      <c r="B374" s="15"/>
      <c r="C374" s="15"/>
      <c r="D374" s="15"/>
      <c r="E374" s="15"/>
      <c r="F374" s="15"/>
    </row>
    <row r="375" spans="2:6" hidden="1">
      <c r="B375" s="15"/>
      <c r="C375" s="15"/>
      <c r="D375" s="15"/>
      <c r="E375" s="15"/>
      <c r="F375" s="15"/>
    </row>
    <row r="376" spans="2:6" hidden="1">
      <c r="B376" s="15"/>
      <c r="C376" s="15"/>
      <c r="D376" s="15"/>
      <c r="E376" s="15"/>
      <c r="F376" s="15"/>
    </row>
    <row r="377" spans="2:6" hidden="1">
      <c r="B377" s="15"/>
      <c r="C377" s="15"/>
      <c r="D377" s="15"/>
      <c r="E377" s="15"/>
      <c r="F377" s="15"/>
    </row>
    <row r="378" spans="2:6" hidden="1">
      <c r="B378" s="15"/>
      <c r="C378" s="15"/>
      <c r="D378" s="15"/>
      <c r="E378" s="15"/>
      <c r="F378" s="15"/>
    </row>
    <row r="379" spans="2:6" hidden="1">
      <c r="B379" s="15"/>
      <c r="C379" s="15"/>
      <c r="D379" s="15"/>
      <c r="E379" s="15"/>
      <c r="F379" s="15"/>
    </row>
    <row r="380" spans="2:6" hidden="1">
      <c r="B380" s="15"/>
      <c r="C380" s="15"/>
      <c r="D380" s="15"/>
      <c r="E380" s="15"/>
      <c r="F380" s="15"/>
    </row>
    <row r="381" spans="2:6" hidden="1">
      <c r="B381" s="15"/>
      <c r="C381" s="15"/>
      <c r="D381" s="15"/>
      <c r="E381" s="15"/>
      <c r="F381" s="15"/>
    </row>
    <row r="382" spans="2:6" hidden="1">
      <c r="B382" s="15"/>
      <c r="C382" s="15"/>
      <c r="D382" s="15"/>
      <c r="E382" s="15"/>
      <c r="F382" s="15"/>
    </row>
    <row r="383" spans="2:6" hidden="1">
      <c r="B383" s="15"/>
      <c r="C383" s="15"/>
      <c r="D383" s="15"/>
      <c r="E383" s="15"/>
      <c r="F383" s="15"/>
    </row>
    <row r="384" spans="2:6" hidden="1">
      <c r="B384" s="15"/>
      <c r="C384" s="15"/>
      <c r="D384" s="15"/>
      <c r="E384" s="15"/>
      <c r="F384" s="15"/>
    </row>
    <row r="385" spans="2:6" hidden="1">
      <c r="B385" s="15"/>
      <c r="C385" s="15"/>
      <c r="D385" s="15"/>
      <c r="E385" s="15"/>
      <c r="F385" s="15"/>
    </row>
    <row r="386" spans="2:6" hidden="1">
      <c r="B386" s="15"/>
      <c r="C386" s="15"/>
      <c r="D386" s="15"/>
      <c r="E386" s="15"/>
      <c r="F386" s="15"/>
    </row>
    <row r="387" spans="2:6" hidden="1">
      <c r="B387" s="15"/>
      <c r="C387" s="15"/>
      <c r="D387" s="15"/>
      <c r="E387" s="15"/>
      <c r="F387" s="15"/>
    </row>
    <row r="388" spans="2:6" hidden="1">
      <c r="B388" s="15"/>
      <c r="C388" s="15"/>
      <c r="D388" s="15"/>
      <c r="E388" s="15"/>
      <c r="F388" s="15"/>
    </row>
    <row r="389" spans="2:6" hidden="1">
      <c r="B389" s="15"/>
      <c r="C389" s="15"/>
      <c r="D389" s="15"/>
      <c r="E389" s="15"/>
      <c r="F389" s="15"/>
    </row>
    <row r="390" spans="2:6" hidden="1">
      <c r="B390" s="15"/>
      <c r="C390" s="15"/>
      <c r="D390" s="15"/>
      <c r="E390" s="15"/>
      <c r="F390" s="15"/>
    </row>
    <row r="391" spans="2:6" hidden="1">
      <c r="B391" s="15"/>
      <c r="C391" s="15"/>
      <c r="D391" s="15"/>
      <c r="E391" s="15"/>
      <c r="F391" s="15"/>
    </row>
    <row r="392" spans="2:6" hidden="1">
      <c r="B392" s="15"/>
      <c r="C392" s="15"/>
      <c r="D392" s="15"/>
      <c r="E392" s="15"/>
      <c r="F392" s="15"/>
    </row>
    <row r="393" spans="2:6" hidden="1">
      <c r="B393" s="15"/>
      <c r="C393" s="15"/>
      <c r="D393" s="15"/>
      <c r="E393" s="15"/>
      <c r="F393" s="15"/>
    </row>
    <row r="394" spans="2:6" hidden="1">
      <c r="B394" s="15"/>
      <c r="C394" s="15"/>
      <c r="D394" s="15"/>
      <c r="E394" s="15"/>
      <c r="F394" s="15"/>
    </row>
    <row r="395" spans="2:6" hidden="1">
      <c r="B395" s="15"/>
      <c r="C395" s="15"/>
      <c r="D395" s="15"/>
      <c r="E395" s="15"/>
      <c r="F395" s="15"/>
    </row>
    <row r="396" spans="2:6" hidden="1">
      <c r="B396" s="15"/>
      <c r="C396" s="15"/>
      <c r="D396" s="15"/>
      <c r="E396" s="15"/>
      <c r="F396" s="15"/>
    </row>
    <row r="397" spans="2:6" hidden="1">
      <c r="B397" s="15"/>
      <c r="C397" s="15"/>
      <c r="D397" s="15"/>
      <c r="E397" s="15"/>
      <c r="F397" s="15"/>
    </row>
    <row r="398" spans="2:6" hidden="1">
      <c r="B398" s="15"/>
      <c r="C398" s="15"/>
      <c r="D398" s="15"/>
      <c r="E398" s="15"/>
      <c r="F398" s="15"/>
    </row>
    <row r="399" spans="2:6" hidden="1">
      <c r="B399" s="15"/>
      <c r="C399" s="15"/>
      <c r="D399" s="15"/>
      <c r="E399" s="15"/>
      <c r="F399" s="15"/>
    </row>
    <row r="400" spans="2:6" hidden="1">
      <c r="B400" s="15"/>
      <c r="C400" s="15"/>
      <c r="D400" s="15"/>
      <c r="E400" s="15"/>
      <c r="F400" s="15"/>
    </row>
    <row r="401" spans="2:6" hidden="1">
      <c r="B401" s="15"/>
      <c r="C401" s="15"/>
      <c r="D401" s="15"/>
      <c r="E401" s="15"/>
      <c r="F401" s="15"/>
    </row>
    <row r="402" spans="2:6" hidden="1">
      <c r="B402" s="15"/>
      <c r="C402" s="15"/>
      <c r="D402" s="15"/>
      <c r="E402" s="15"/>
      <c r="F402" s="15"/>
    </row>
    <row r="403" spans="2:6" hidden="1">
      <c r="B403" s="15"/>
      <c r="C403" s="15"/>
      <c r="D403" s="15"/>
      <c r="E403" s="15"/>
      <c r="F403" s="15"/>
    </row>
    <row r="404" spans="2:6" hidden="1">
      <c r="B404" s="15"/>
      <c r="C404" s="15"/>
      <c r="D404" s="15"/>
      <c r="E404" s="15"/>
      <c r="F404" s="15"/>
    </row>
    <row r="405" spans="2:6" hidden="1">
      <c r="B405" s="15"/>
      <c r="C405" s="15"/>
      <c r="D405" s="15"/>
      <c r="E405" s="15"/>
      <c r="F405" s="15"/>
    </row>
    <row r="406" spans="2:6" hidden="1">
      <c r="B406" s="15"/>
      <c r="C406" s="15"/>
      <c r="D406" s="15"/>
      <c r="E406" s="15"/>
      <c r="F406" s="15"/>
    </row>
    <row r="407" spans="2:6" hidden="1">
      <c r="B407" s="15"/>
      <c r="C407" s="15"/>
      <c r="D407" s="15"/>
      <c r="E407" s="15"/>
      <c r="F407" s="15"/>
    </row>
    <row r="408" spans="2:6" hidden="1">
      <c r="B408" s="15"/>
      <c r="C408" s="15"/>
      <c r="D408" s="15"/>
      <c r="E408" s="15"/>
      <c r="F408" s="15"/>
    </row>
    <row r="409" spans="2:6" hidden="1">
      <c r="B409" s="15"/>
      <c r="C409" s="15"/>
      <c r="D409" s="15"/>
      <c r="E409" s="15"/>
      <c r="F409" s="15"/>
    </row>
    <row r="410" spans="2:6" hidden="1">
      <c r="B410" s="15"/>
      <c r="C410" s="15"/>
      <c r="D410" s="15"/>
      <c r="E410" s="15"/>
      <c r="F410" s="15"/>
    </row>
    <row r="411" spans="2:6" hidden="1">
      <c r="B411" s="15"/>
      <c r="C411" s="15"/>
      <c r="D411" s="15"/>
      <c r="E411" s="15"/>
      <c r="F411" s="15"/>
    </row>
    <row r="412" spans="2:6" hidden="1">
      <c r="B412" s="15"/>
      <c r="C412" s="15"/>
      <c r="D412" s="15"/>
      <c r="E412" s="15"/>
      <c r="F412" s="15"/>
    </row>
    <row r="413" spans="2:6" hidden="1">
      <c r="B413" s="15"/>
      <c r="C413" s="15"/>
      <c r="D413" s="15"/>
      <c r="E413" s="15"/>
      <c r="F413" s="15"/>
    </row>
    <row r="414" spans="2:6" hidden="1">
      <c r="B414" s="15"/>
      <c r="C414" s="15"/>
      <c r="D414" s="15"/>
      <c r="E414" s="15"/>
      <c r="F414" s="15"/>
    </row>
    <row r="415" spans="2:6" hidden="1">
      <c r="B415" s="15"/>
      <c r="C415" s="15"/>
      <c r="D415" s="15"/>
      <c r="E415" s="15"/>
      <c r="F415" s="15"/>
    </row>
    <row r="416" spans="2:6" hidden="1">
      <c r="B416" s="15"/>
      <c r="C416" s="15"/>
      <c r="D416" s="15"/>
      <c r="E416" s="15"/>
      <c r="F416" s="15"/>
    </row>
    <row r="417" spans="2:6" hidden="1">
      <c r="B417" s="15"/>
      <c r="C417" s="15"/>
      <c r="D417" s="15"/>
      <c r="E417" s="15"/>
      <c r="F417" s="15"/>
    </row>
    <row r="418" spans="2:6" hidden="1">
      <c r="B418" s="15"/>
      <c r="C418" s="15"/>
      <c r="D418" s="15"/>
      <c r="E418" s="15"/>
      <c r="F418" s="15"/>
    </row>
    <row r="419" spans="2:6" hidden="1">
      <c r="B419" s="15"/>
      <c r="C419" s="15"/>
      <c r="D419" s="15"/>
      <c r="E419" s="15"/>
      <c r="F419" s="15"/>
    </row>
    <row r="420" spans="2:6" hidden="1">
      <c r="B420" s="15"/>
      <c r="C420" s="15"/>
      <c r="D420" s="15"/>
      <c r="E420" s="15"/>
      <c r="F420" s="15"/>
    </row>
    <row r="421" spans="2:6" hidden="1">
      <c r="B421" s="15"/>
      <c r="C421" s="15"/>
      <c r="D421" s="15"/>
      <c r="E421" s="15"/>
      <c r="F421" s="15"/>
    </row>
    <row r="422" spans="2:6" hidden="1">
      <c r="B422" s="15"/>
      <c r="C422" s="15"/>
      <c r="D422" s="15"/>
      <c r="E422" s="15"/>
      <c r="F422" s="15"/>
    </row>
    <row r="423" spans="2:6" hidden="1">
      <c r="B423" s="15"/>
      <c r="C423" s="15"/>
      <c r="D423" s="15"/>
      <c r="E423" s="15"/>
      <c r="F423" s="15"/>
    </row>
    <row r="424" spans="2:6" hidden="1">
      <c r="B424" s="15"/>
      <c r="C424" s="15"/>
      <c r="D424" s="15"/>
      <c r="E424" s="15"/>
      <c r="F424" s="15"/>
    </row>
    <row r="425" spans="2:6" hidden="1">
      <c r="B425" s="15"/>
      <c r="C425" s="15"/>
      <c r="D425" s="15"/>
      <c r="E425" s="15"/>
      <c r="F425" s="15"/>
    </row>
    <row r="426" spans="2:6" hidden="1">
      <c r="B426" s="15"/>
      <c r="C426" s="15"/>
      <c r="D426" s="15"/>
      <c r="E426" s="15"/>
      <c r="F426" s="15"/>
    </row>
    <row r="427" spans="2:6" hidden="1">
      <c r="B427" s="15"/>
      <c r="C427" s="15"/>
      <c r="D427" s="15"/>
      <c r="E427" s="15"/>
      <c r="F427" s="15"/>
    </row>
    <row r="428" spans="2:6" hidden="1">
      <c r="B428" s="15"/>
      <c r="C428" s="15"/>
      <c r="D428" s="15"/>
      <c r="E428" s="15"/>
      <c r="F428" s="15"/>
    </row>
    <row r="429" spans="2:6" hidden="1">
      <c r="B429" s="15"/>
      <c r="C429" s="15"/>
      <c r="D429" s="15"/>
      <c r="E429" s="15"/>
      <c r="F429" s="15"/>
    </row>
    <row r="430" spans="2:6" hidden="1">
      <c r="B430" s="15"/>
      <c r="C430" s="15"/>
      <c r="D430" s="15"/>
      <c r="E430" s="15"/>
      <c r="F430" s="15"/>
    </row>
    <row r="431" spans="2:6" hidden="1">
      <c r="B431" s="15"/>
      <c r="C431" s="15"/>
      <c r="D431" s="15"/>
      <c r="E431" s="15"/>
      <c r="F431" s="15"/>
    </row>
    <row r="432" spans="2:6" hidden="1">
      <c r="B432" s="15"/>
      <c r="C432" s="15"/>
      <c r="D432" s="15"/>
      <c r="E432" s="15"/>
      <c r="F432" s="15"/>
    </row>
    <row r="433" spans="2:6" hidden="1">
      <c r="B433" s="15"/>
      <c r="C433" s="15"/>
      <c r="D433" s="15"/>
      <c r="E433" s="15"/>
      <c r="F433" s="15"/>
    </row>
    <row r="434" spans="2:6" hidden="1">
      <c r="B434" s="15"/>
      <c r="C434" s="15"/>
      <c r="D434" s="15"/>
      <c r="E434" s="15"/>
      <c r="F434" s="15"/>
    </row>
    <row r="435" spans="2:6" hidden="1">
      <c r="B435" s="15"/>
      <c r="C435" s="15"/>
      <c r="D435" s="15"/>
      <c r="E435" s="15"/>
      <c r="F435" s="15"/>
    </row>
    <row r="436" spans="2:6" hidden="1">
      <c r="B436" s="15"/>
      <c r="C436" s="15"/>
      <c r="D436" s="15"/>
      <c r="E436" s="15"/>
      <c r="F436" s="15"/>
    </row>
    <row r="437" spans="2:6" hidden="1">
      <c r="B437" s="15"/>
      <c r="C437" s="15"/>
      <c r="D437" s="15"/>
      <c r="E437" s="15"/>
      <c r="F437" s="15"/>
    </row>
    <row r="438" spans="2:6" hidden="1">
      <c r="B438" s="15"/>
      <c r="C438" s="15"/>
      <c r="D438" s="15"/>
      <c r="E438" s="15"/>
      <c r="F438" s="15"/>
    </row>
    <row r="439" spans="2:6" hidden="1">
      <c r="B439" s="15"/>
      <c r="C439" s="15"/>
      <c r="D439" s="15"/>
      <c r="E439" s="15"/>
      <c r="F439" s="15"/>
    </row>
    <row r="440" spans="2:6" hidden="1">
      <c r="B440" s="15"/>
      <c r="C440" s="15"/>
      <c r="D440" s="15"/>
      <c r="E440" s="15"/>
      <c r="F440" s="15"/>
    </row>
    <row r="441" spans="2:6" hidden="1">
      <c r="B441" s="15"/>
      <c r="C441" s="15"/>
      <c r="D441" s="15"/>
      <c r="E441" s="15"/>
      <c r="F441" s="15"/>
    </row>
    <row r="442" spans="2:6" hidden="1">
      <c r="B442" s="15"/>
      <c r="C442" s="15"/>
      <c r="D442" s="15"/>
      <c r="E442" s="15"/>
      <c r="F442" s="15"/>
    </row>
    <row r="443" spans="2:6" hidden="1">
      <c r="B443" s="15"/>
      <c r="C443" s="15"/>
      <c r="D443" s="15"/>
      <c r="E443" s="15"/>
      <c r="F443" s="15"/>
    </row>
    <row r="444" spans="2:6" hidden="1">
      <c r="B444" s="15"/>
      <c r="C444" s="15"/>
      <c r="D444" s="15"/>
      <c r="E444" s="15"/>
      <c r="F444" s="15"/>
    </row>
    <row r="445" spans="2:6" hidden="1">
      <c r="B445" s="15"/>
      <c r="C445" s="15"/>
      <c r="D445" s="15"/>
      <c r="E445" s="15"/>
      <c r="F445" s="15"/>
    </row>
    <row r="446" spans="2:6" hidden="1">
      <c r="B446" s="15"/>
      <c r="C446" s="15"/>
      <c r="D446" s="15"/>
      <c r="E446" s="15"/>
      <c r="F446" s="15"/>
    </row>
    <row r="447" spans="2:6" hidden="1">
      <c r="B447" s="15"/>
      <c r="C447" s="15"/>
      <c r="D447" s="15"/>
      <c r="E447" s="15"/>
      <c r="F447" s="15"/>
    </row>
    <row r="448" spans="2:6" hidden="1">
      <c r="B448" s="15"/>
      <c r="C448" s="15"/>
      <c r="D448" s="15"/>
      <c r="E448" s="15"/>
      <c r="F448" s="15"/>
    </row>
    <row r="449" spans="2:6" hidden="1">
      <c r="B449" s="15"/>
      <c r="C449" s="15"/>
      <c r="D449" s="15"/>
      <c r="E449" s="15"/>
      <c r="F449" s="15"/>
    </row>
    <row r="450" spans="2:6" hidden="1">
      <c r="B450" s="15"/>
      <c r="C450" s="15"/>
      <c r="D450" s="15"/>
      <c r="E450" s="15"/>
      <c r="F450" s="15"/>
    </row>
    <row r="451" spans="2:6" hidden="1">
      <c r="B451" s="15"/>
      <c r="C451" s="15"/>
      <c r="D451" s="15"/>
      <c r="E451" s="15"/>
      <c r="F451" s="15"/>
    </row>
    <row r="452" spans="2:6" hidden="1">
      <c r="B452" s="15"/>
      <c r="C452" s="15"/>
      <c r="D452" s="15"/>
      <c r="E452" s="15"/>
      <c r="F452" s="15"/>
    </row>
    <row r="453" spans="2:6" hidden="1">
      <c r="B453" s="15"/>
      <c r="C453" s="15"/>
      <c r="D453" s="15"/>
      <c r="E453" s="15"/>
      <c r="F453" s="15"/>
    </row>
    <row r="454" spans="2:6" hidden="1">
      <c r="B454" s="15"/>
      <c r="C454" s="15"/>
      <c r="D454" s="15"/>
      <c r="E454" s="15"/>
      <c r="F454" s="15"/>
    </row>
    <row r="455" spans="2:6" hidden="1">
      <c r="B455" s="15"/>
      <c r="C455" s="15"/>
      <c r="D455" s="15"/>
      <c r="E455" s="15"/>
      <c r="F455" s="15"/>
    </row>
    <row r="456" spans="2:6" hidden="1">
      <c r="B456" s="15"/>
      <c r="C456" s="15"/>
      <c r="D456" s="15"/>
      <c r="E456" s="15"/>
      <c r="F456" s="15"/>
    </row>
    <row r="457" spans="2:6" hidden="1">
      <c r="B457" s="15"/>
      <c r="C457" s="15"/>
      <c r="D457" s="15"/>
      <c r="E457" s="15"/>
      <c r="F457" s="15"/>
    </row>
    <row r="458" spans="2:6" hidden="1">
      <c r="B458" s="15"/>
      <c r="C458" s="15"/>
      <c r="D458" s="15"/>
      <c r="E458" s="15"/>
      <c r="F458" s="15"/>
    </row>
    <row r="459" spans="2:6" hidden="1">
      <c r="B459" s="15"/>
      <c r="C459" s="15"/>
      <c r="D459" s="15"/>
      <c r="E459" s="15"/>
      <c r="F459" s="15"/>
    </row>
    <row r="460" spans="2:6" hidden="1">
      <c r="B460" s="15"/>
      <c r="C460" s="15"/>
      <c r="D460" s="15"/>
      <c r="E460" s="15"/>
      <c r="F460" s="15"/>
    </row>
    <row r="461" spans="2:6" hidden="1">
      <c r="B461" s="15"/>
      <c r="C461" s="15"/>
      <c r="D461" s="15"/>
      <c r="E461" s="15"/>
      <c r="F461" s="15"/>
    </row>
    <row r="462" spans="2:6" hidden="1">
      <c r="B462" s="15"/>
      <c r="C462" s="15"/>
      <c r="D462" s="15"/>
      <c r="E462" s="15"/>
      <c r="F462" s="15"/>
    </row>
    <row r="463" spans="2:6" hidden="1">
      <c r="B463" s="15"/>
      <c r="C463" s="15"/>
      <c r="D463" s="15"/>
      <c r="E463" s="15"/>
      <c r="F463" s="15"/>
    </row>
    <row r="464" spans="2:6" hidden="1">
      <c r="B464" s="15"/>
      <c r="C464" s="15"/>
      <c r="D464" s="15"/>
      <c r="E464" s="15"/>
      <c r="F464" s="15"/>
    </row>
    <row r="465" spans="2:6" hidden="1">
      <c r="B465" s="15"/>
      <c r="C465" s="15"/>
      <c r="D465" s="15"/>
      <c r="E465" s="15"/>
      <c r="F465" s="15"/>
    </row>
    <row r="466" spans="2:6" hidden="1">
      <c r="B466" s="15"/>
      <c r="C466" s="15"/>
      <c r="D466" s="15"/>
      <c r="E466" s="15"/>
      <c r="F466" s="15"/>
    </row>
    <row r="467" spans="2:6" hidden="1">
      <c r="B467" s="15"/>
      <c r="C467" s="15"/>
      <c r="D467" s="15"/>
      <c r="E467" s="15"/>
      <c r="F467" s="15"/>
    </row>
    <row r="468" spans="2:6" hidden="1">
      <c r="B468" s="15"/>
      <c r="C468" s="15"/>
      <c r="D468" s="15"/>
      <c r="E468" s="15"/>
      <c r="F468" s="15"/>
    </row>
    <row r="469" spans="2:6" hidden="1">
      <c r="B469" s="15"/>
      <c r="C469" s="15"/>
      <c r="D469" s="15"/>
      <c r="E469" s="15"/>
      <c r="F469" s="15"/>
    </row>
    <row r="470" spans="2:6" hidden="1">
      <c r="B470" s="15"/>
      <c r="C470" s="15"/>
      <c r="D470" s="15"/>
      <c r="E470" s="15"/>
      <c r="F470" s="15"/>
    </row>
    <row r="471" spans="2:6" hidden="1">
      <c r="B471" s="15"/>
      <c r="C471" s="15"/>
      <c r="D471" s="15"/>
      <c r="E471" s="15"/>
      <c r="F471" s="15"/>
    </row>
    <row r="472" spans="2:6" hidden="1">
      <c r="B472" s="15"/>
      <c r="C472" s="15"/>
      <c r="D472" s="15"/>
      <c r="E472" s="15"/>
      <c r="F472" s="15"/>
    </row>
    <row r="473" spans="2:6" hidden="1">
      <c r="B473" s="15"/>
      <c r="C473" s="15"/>
      <c r="D473" s="15"/>
      <c r="E473" s="15"/>
      <c r="F473" s="15"/>
    </row>
    <row r="474" spans="2:6" hidden="1">
      <c r="B474" s="15"/>
      <c r="C474" s="15"/>
      <c r="D474" s="15"/>
      <c r="E474" s="15"/>
      <c r="F474" s="15"/>
    </row>
    <row r="475" spans="2:6" hidden="1">
      <c r="B475" s="15"/>
      <c r="C475" s="15"/>
      <c r="D475" s="15"/>
      <c r="E475" s="15"/>
      <c r="F475" s="15"/>
    </row>
    <row r="476" spans="2:6" hidden="1">
      <c r="B476" s="15"/>
      <c r="C476" s="15"/>
      <c r="D476" s="15"/>
      <c r="E476" s="15"/>
      <c r="F476" s="15"/>
    </row>
    <row r="477" spans="2:6" hidden="1">
      <c r="B477" s="15"/>
      <c r="C477" s="15"/>
      <c r="D477" s="15"/>
      <c r="E477" s="15"/>
      <c r="F477" s="15"/>
    </row>
    <row r="478" spans="2:6" hidden="1">
      <c r="B478" s="15"/>
      <c r="C478" s="15"/>
      <c r="D478" s="15"/>
      <c r="E478" s="15"/>
      <c r="F478" s="15"/>
    </row>
    <row r="479" spans="2:6" hidden="1">
      <c r="B479" s="15"/>
      <c r="C479" s="15"/>
      <c r="D479" s="15"/>
      <c r="E479" s="15"/>
      <c r="F479" s="15"/>
    </row>
    <row r="480" spans="2:6" hidden="1">
      <c r="B480" s="15"/>
      <c r="C480" s="15"/>
      <c r="D480" s="15"/>
      <c r="E480" s="15"/>
      <c r="F480" s="15"/>
    </row>
    <row r="481" spans="2:6" hidden="1">
      <c r="B481" s="15"/>
      <c r="C481" s="15"/>
      <c r="D481" s="15"/>
      <c r="E481" s="15"/>
      <c r="F481" s="15"/>
    </row>
    <row r="482" spans="2:6" hidden="1">
      <c r="B482" s="15"/>
      <c r="C482" s="15"/>
      <c r="D482" s="15"/>
      <c r="E482" s="15"/>
      <c r="F482" s="15"/>
    </row>
    <row r="483" spans="2:6" hidden="1">
      <c r="B483" s="15"/>
      <c r="C483" s="15"/>
      <c r="D483" s="15"/>
      <c r="E483" s="15"/>
      <c r="F483" s="15"/>
    </row>
    <row r="484" spans="2:6" hidden="1">
      <c r="B484" s="15"/>
      <c r="C484" s="15"/>
      <c r="D484" s="15"/>
      <c r="E484" s="15"/>
      <c r="F484" s="15"/>
    </row>
    <row r="485" spans="2:6" hidden="1">
      <c r="B485" s="15"/>
      <c r="C485" s="15"/>
      <c r="D485" s="15"/>
      <c r="E485" s="15"/>
      <c r="F485" s="15"/>
    </row>
    <row r="486" spans="2:6" hidden="1">
      <c r="B486" s="15"/>
      <c r="C486" s="15"/>
      <c r="D486" s="15"/>
      <c r="E486" s="15"/>
      <c r="F486" s="15"/>
    </row>
    <row r="487" spans="2:6" hidden="1">
      <c r="B487" s="15"/>
      <c r="C487" s="15"/>
      <c r="D487" s="15"/>
      <c r="E487" s="15"/>
      <c r="F487" s="15"/>
    </row>
    <row r="488" spans="2:6" hidden="1">
      <c r="B488" s="15"/>
      <c r="C488" s="15"/>
      <c r="D488" s="15"/>
      <c r="E488" s="15"/>
      <c r="F488" s="15"/>
    </row>
    <row r="489" spans="2:6" hidden="1">
      <c r="B489" s="15"/>
      <c r="C489" s="15"/>
      <c r="D489" s="15"/>
      <c r="E489" s="15"/>
      <c r="F489" s="15"/>
    </row>
    <row r="490" spans="2:6" hidden="1">
      <c r="B490" s="15"/>
      <c r="C490" s="15"/>
      <c r="D490" s="15"/>
      <c r="E490" s="15"/>
      <c r="F490" s="15"/>
    </row>
    <row r="491" spans="2:6" hidden="1">
      <c r="B491" s="15"/>
      <c r="C491" s="15"/>
      <c r="D491" s="15"/>
      <c r="E491" s="15"/>
      <c r="F491" s="15"/>
    </row>
    <row r="492" spans="2:6" hidden="1">
      <c r="B492" s="15"/>
      <c r="C492" s="15"/>
      <c r="D492" s="15"/>
      <c r="E492" s="15"/>
      <c r="F492" s="15"/>
    </row>
    <row r="493" spans="2:6" hidden="1">
      <c r="B493" s="15"/>
      <c r="C493" s="15"/>
      <c r="D493" s="15"/>
      <c r="E493" s="15"/>
      <c r="F493" s="15"/>
    </row>
    <row r="494" spans="2:6" hidden="1">
      <c r="B494" s="15"/>
      <c r="C494" s="15"/>
      <c r="D494" s="15"/>
      <c r="E494" s="15"/>
      <c r="F494" s="15"/>
    </row>
    <row r="495" spans="2:6" hidden="1">
      <c r="B495" s="15"/>
      <c r="C495" s="15"/>
      <c r="D495" s="15"/>
      <c r="E495" s="15"/>
      <c r="F495" s="15"/>
    </row>
    <row r="496" spans="2:6" hidden="1">
      <c r="B496" s="15"/>
      <c r="C496" s="15"/>
      <c r="D496" s="15"/>
      <c r="E496" s="15"/>
      <c r="F496" s="15"/>
    </row>
    <row r="497" spans="2:6" hidden="1">
      <c r="B497" s="15"/>
      <c r="C497" s="15"/>
      <c r="D497" s="15"/>
      <c r="E497" s="15"/>
      <c r="F497" s="15"/>
    </row>
    <row r="498" spans="2:6" hidden="1">
      <c r="B498" s="15"/>
      <c r="C498" s="15"/>
      <c r="D498" s="15"/>
      <c r="E498" s="15"/>
      <c r="F498" s="15"/>
    </row>
    <row r="499" spans="2:6" hidden="1">
      <c r="B499" s="15"/>
      <c r="C499" s="15"/>
      <c r="D499" s="15"/>
      <c r="E499" s="15"/>
      <c r="F499" s="15"/>
    </row>
    <row r="500" spans="2:6" hidden="1">
      <c r="B500" s="15"/>
      <c r="C500" s="15"/>
      <c r="D500" s="15"/>
      <c r="E500" s="15"/>
      <c r="F500" s="15"/>
    </row>
    <row r="501" spans="2:6" hidden="1">
      <c r="B501" s="15"/>
      <c r="C501" s="15"/>
      <c r="D501" s="15"/>
      <c r="E501" s="15"/>
      <c r="F501" s="15"/>
    </row>
    <row r="502" spans="2:6" hidden="1">
      <c r="B502" s="15"/>
      <c r="C502" s="15"/>
      <c r="D502" s="15"/>
      <c r="E502" s="15"/>
      <c r="F502" s="15"/>
    </row>
    <row r="503" spans="2:6" hidden="1">
      <c r="B503" s="15"/>
      <c r="C503" s="15"/>
      <c r="D503" s="15"/>
      <c r="E503" s="15"/>
      <c r="F503" s="15"/>
    </row>
    <row r="504" spans="2:6" hidden="1">
      <c r="B504" s="15"/>
      <c r="C504" s="15"/>
      <c r="D504" s="15"/>
      <c r="E504" s="15"/>
      <c r="F504" s="15"/>
    </row>
    <row r="505" spans="2:6" hidden="1">
      <c r="B505" s="15"/>
      <c r="C505" s="15"/>
      <c r="D505" s="15"/>
      <c r="E505" s="15"/>
      <c r="F505" s="15"/>
    </row>
    <row r="506" spans="2:6" hidden="1">
      <c r="B506" s="15"/>
      <c r="C506" s="15"/>
      <c r="D506" s="15"/>
      <c r="E506" s="15"/>
      <c r="F506" s="15"/>
    </row>
    <row r="507" spans="2:6" hidden="1">
      <c r="B507" s="15"/>
      <c r="C507" s="15"/>
      <c r="D507" s="15"/>
      <c r="E507" s="15"/>
      <c r="F507" s="15"/>
    </row>
    <row r="508" spans="2:6" hidden="1">
      <c r="B508" s="15"/>
      <c r="C508" s="15"/>
      <c r="D508" s="15"/>
      <c r="E508" s="15"/>
      <c r="F508" s="15"/>
    </row>
    <row r="509" spans="2:6" hidden="1">
      <c r="B509" s="15"/>
      <c r="C509" s="15"/>
      <c r="D509" s="15"/>
      <c r="E509" s="15"/>
      <c r="F509" s="15"/>
    </row>
    <row r="510" spans="2:6" hidden="1">
      <c r="B510" s="15"/>
      <c r="C510" s="15"/>
      <c r="D510" s="15"/>
      <c r="E510" s="15"/>
      <c r="F510" s="15"/>
    </row>
    <row r="511" spans="2:6" hidden="1">
      <c r="B511" s="15"/>
      <c r="C511" s="15"/>
      <c r="D511" s="15"/>
      <c r="E511" s="15"/>
      <c r="F511" s="15"/>
    </row>
    <row r="512" spans="2:6" hidden="1">
      <c r="B512" s="15"/>
      <c r="C512" s="15"/>
      <c r="D512" s="15"/>
      <c r="E512" s="15"/>
      <c r="F512" s="15"/>
    </row>
    <row r="513" spans="2:6" hidden="1">
      <c r="B513" s="15"/>
      <c r="C513" s="15"/>
      <c r="D513" s="15"/>
      <c r="E513" s="15"/>
      <c r="F513" s="15"/>
    </row>
    <row r="514" spans="2:6" hidden="1">
      <c r="B514" s="15"/>
      <c r="C514" s="15"/>
      <c r="D514" s="15"/>
      <c r="E514" s="15"/>
      <c r="F514" s="15"/>
    </row>
    <row r="515" spans="2:6" hidden="1">
      <c r="B515" s="15"/>
      <c r="C515" s="15"/>
      <c r="D515" s="15"/>
      <c r="E515" s="15"/>
      <c r="F515" s="15"/>
    </row>
    <row r="516" spans="2:6" hidden="1">
      <c r="B516" s="15"/>
      <c r="C516" s="15"/>
      <c r="D516" s="15"/>
      <c r="E516" s="15"/>
      <c r="F516" s="15"/>
    </row>
    <row r="517" spans="2:6" hidden="1">
      <c r="B517" s="15"/>
      <c r="C517" s="15"/>
      <c r="D517" s="15"/>
      <c r="E517" s="15"/>
      <c r="F517" s="15"/>
    </row>
    <row r="518" spans="2:6" hidden="1">
      <c r="B518" s="15"/>
      <c r="C518" s="15"/>
      <c r="D518" s="15"/>
      <c r="E518" s="15"/>
      <c r="F518" s="15"/>
    </row>
    <row r="519" spans="2:6" hidden="1">
      <c r="B519" s="15"/>
      <c r="C519" s="15"/>
      <c r="D519" s="15"/>
      <c r="E519" s="15"/>
      <c r="F519" s="15"/>
    </row>
    <row r="520" spans="2:6" hidden="1">
      <c r="B520" s="15"/>
      <c r="C520" s="15"/>
      <c r="D520" s="15"/>
      <c r="E520" s="15"/>
      <c r="F520" s="15"/>
    </row>
    <row r="521" spans="2:6" hidden="1">
      <c r="B521" s="15"/>
      <c r="C521" s="15"/>
      <c r="D521" s="15"/>
      <c r="E521" s="15"/>
      <c r="F521" s="15"/>
    </row>
    <row r="522" spans="2:6" hidden="1">
      <c r="B522" s="15"/>
      <c r="C522" s="15"/>
      <c r="D522" s="15"/>
      <c r="E522" s="15"/>
      <c r="F522" s="15"/>
    </row>
    <row r="523" spans="2:6" hidden="1">
      <c r="B523" s="15"/>
      <c r="C523" s="15"/>
      <c r="D523" s="15"/>
      <c r="E523" s="15"/>
      <c r="F523" s="15"/>
    </row>
    <row r="524" spans="2:6" hidden="1">
      <c r="B524" s="15"/>
      <c r="C524" s="15"/>
      <c r="D524" s="15"/>
      <c r="E524" s="15"/>
      <c r="F524" s="15"/>
    </row>
    <row r="525" spans="2:6" hidden="1">
      <c r="B525" s="15"/>
      <c r="C525" s="15"/>
      <c r="D525" s="15"/>
      <c r="E525" s="15"/>
      <c r="F525" s="15"/>
    </row>
    <row r="526" spans="2:6" hidden="1">
      <c r="B526" s="15"/>
      <c r="C526" s="15"/>
      <c r="D526" s="15"/>
      <c r="E526" s="15"/>
      <c r="F526" s="15"/>
    </row>
    <row r="527" spans="2:6" hidden="1">
      <c r="B527" s="15"/>
      <c r="C527" s="15"/>
      <c r="D527" s="15"/>
      <c r="E527" s="15"/>
      <c r="F527" s="15"/>
    </row>
    <row r="528" spans="2:6" hidden="1">
      <c r="B528" s="15"/>
      <c r="C528" s="15"/>
      <c r="D528" s="15"/>
      <c r="E528" s="15"/>
      <c r="F528" s="15"/>
    </row>
    <row r="529" spans="2:6" hidden="1">
      <c r="B529" s="15"/>
      <c r="C529" s="15"/>
      <c r="D529" s="15"/>
      <c r="E529" s="15"/>
      <c r="F529" s="15"/>
    </row>
    <row r="530" spans="2:6" hidden="1">
      <c r="B530" s="15"/>
      <c r="C530" s="15"/>
      <c r="D530" s="15"/>
      <c r="E530" s="15"/>
      <c r="F530" s="15"/>
    </row>
    <row r="531" spans="2:6" hidden="1">
      <c r="B531" s="15"/>
      <c r="C531" s="15"/>
      <c r="D531" s="15"/>
      <c r="E531" s="15"/>
      <c r="F531" s="15"/>
    </row>
    <row r="532" spans="2:6" hidden="1">
      <c r="B532" s="15"/>
      <c r="C532" s="15"/>
      <c r="D532" s="15"/>
      <c r="E532" s="15"/>
      <c r="F532" s="15"/>
    </row>
    <row r="533" spans="2:6" hidden="1">
      <c r="B533" s="15"/>
      <c r="C533" s="15"/>
      <c r="D533" s="15"/>
      <c r="E533" s="15"/>
      <c r="F533" s="15"/>
    </row>
    <row r="534" spans="2:6" hidden="1">
      <c r="B534" s="15"/>
      <c r="C534" s="15"/>
      <c r="D534" s="15"/>
      <c r="E534" s="15"/>
      <c r="F534" s="15"/>
    </row>
    <row r="535" spans="2:6" hidden="1">
      <c r="B535" s="15"/>
      <c r="C535" s="15"/>
      <c r="D535" s="15"/>
      <c r="E535" s="15"/>
      <c r="F535" s="15"/>
    </row>
    <row r="536" spans="2:6" hidden="1">
      <c r="B536" s="15"/>
      <c r="C536" s="15"/>
      <c r="D536" s="15"/>
      <c r="E536" s="15"/>
      <c r="F536" s="15"/>
    </row>
    <row r="537" spans="2:6" hidden="1">
      <c r="B537" s="15"/>
      <c r="C537" s="15"/>
      <c r="D537" s="15"/>
      <c r="E537" s="15"/>
      <c r="F537" s="15"/>
    </row>
    <row r="538" spans="2:6" hidden="1">
      <c r="B538" s="15"/>
      <c r="C538" s="15"/>
      <c r="D538" s="15"/>
      <c r="E538" s="15"/>
      <c r="F538" s="15"/>
    </row>
    <row r="539" spans="2:6" hidden="1">
      <c r="B539" s="15"/>
      <c r="C539" s="15"/>
      <c r="D539" s="15"/>
      <c r="E539" s="15"/>
      <c r="F539" s="15"/>
    </row>
    <row r="540" spans="2:6" hidden="1">
      <c r="B540" s="15"/>
      <c r="C540" s="15"/>
      <c r="D540" s="15"/>
      <c r="E540" s="15"/>
      <c r="F540" s="15"/>
    </row>
    <row r="541" spans="2:6" hidden="1">
      <c r="B541" s="15"/>
      <c r="C541" s="15"/>
      <c r="D541" s="15"/>
      <c r="E541" s="15"/>
      <c r="F541" s="15"/>
    </row>
    <row r="542" spans="2:6" hidden="1">
      <c r="B542" s="15"/>
      <c r="C542" s="15"/>
      <c r="D542" s="15"/>
      <c r="E542" s="15"/>
      <c r="F542" s="15"/>
    </row>
    <row r="543" spans="2:6" hidden="1">
      <c r="B543" s="15"/>
      <c r="C543" s="15"/>
      <c r="D543" s="15"/>
      <c r="E543" s="15"/>
      <c r="F543" s="15"/>
    </row>
    <row r="544" spans="2:6" hidden="1">
      <c r="B544" s="15"/>
      <c r="C544" s="15"/>
      <c r="D544" s="15"/>
      <c r="E544" s="15"/>
      <c r="F544" s="15"/>
    </row>
    <row r="545" spans="2:6" hidden="1">
      <c r="B545" s="15"/>
      <c r="C545" s="15"/>
      <c r="D545" s="15"/>
      <c r="E545" s="15"/>
      <c r="F545" s="15"/>
    </row>
    <row r="546" spans="2:6" hidden="1">
      <c r="B546" s="15"/>
      <c r="C546" s="15"/>
      <c r="D546" s="15"/>
      <c r="E546" s="15"/>
      <c r="F546" s="15"/>
    </row>
    <row r="547" spans="2:6" hidden="1">
      <c r="B547" s="15"/>
      <c r="C547" s="15"/>
      <c r="D547" s="15"/>
      <c r="E547" s="15"/>
      <c r="F547" s="15"/>
    </row>
    <row r="548" spans="2:6" hidden="1">
      <c r="B548" s="15"/>
      <c r="C548" s="15"/>
      <c r="D548" s="15"/>
      <c r="E548" s="15"/>
      <c r="F548" s="15"/>
    </row>
    <row r="549" spans="2:6" hidden="1">
      <c r="B549" s="15"/>
      <c r="C549" s="15"/>
      <c r="D549" s="15"/>
      <c r="E549" s="15"/>
      <c r="F549" s="15"/>
    </row>
    <row r="550" spans="2:6" hidden="1">
      <c r="B550" s="15"/>
      <c r="C550" s="15"/>
      <c r="D550" s="15"/>
      <c r="E550" s="15"/>
      <c r="F550" s="15"/>
    </row>
    <row r="551" spans="2:6" hidden="1">
      <c r="B551" s="15"/>
      <c r="C551" s="15"/>
      <c r="D551" s="15"/>
      <c r="E551" s="15"/>
      <c r="F551" s="15"/>
    </row>
    <row r="552" spans="2:6" hidden="1">
      <c r="B552" s="15"/>
      <c r="C552" s="15"/>
      <c r="D552" s="15"/>
      <c r="E552" s="15"/>
      <c r="F552" s="15"/>
    </row>
    <row r="553" spans="2:6" hidden="1">
      <c r="B553" s="15"/>
      <c r="C553" s="15"/>
      <c r="D553" s="15"/>
      <c r="E553" s="15"/>
      <c r="F553" s="15"/>
    </row>
    <row r="554" spans="2:6" hidden="1">
      <c r="B554" s="15"/>
      <c r="C554" s="15"/>
      <c r="D554" s="15"/>
      <c r="E554" s="15"/>
      <c r="F554" s="15"/>
    </row>
    <row r="555" spans="2:6" hidden="1">
      <c r="B555" s="15"/>
      <c r="C555" s="15"/>
      <c r="D555" s="15"/>
      <c r="E555" s="15"/>
      <c r="F555" s="15"/>
    </row>
    <row r="556" spans="2:6" hidden="1">
      <c r="B556" s="15"/>
      <c r="C556" s="15"/>
      <c r="D556" s="15"/>
      <c r="E556" s="15"/>
      <c r="F556" s="15"/>
    </row>
    <row r="557" spans="2:6" hidden="1">
      <c r="B557" s="15"/>
      <c r="C557" s="15"/>
      <c r="D557" s="15"/>
      <c r="E557" s="15"/>
      <c r="F557" s="15"/>
    </row>
    <row r="558" spans="2:6" hidden="1">
      <c r="B558" s="15"/>
      <c r="C558" s="15"/>
      <c r="D558" s="15"/>
      <c r="E558" s="15"/>
      <c r="F558" s="15"/>
    </row>
    <row r="559" spans="2:6" hidden="1">
      <c r="B559" s="15"/>
      <c r="C559" s="15"/>
      <c r="D559" s="15"/>
      <c r="E559" s="15"/>
      <c r="F559" s="15"/>
    </row>
    <row r="560" spans="2:6" hidden="1">
      <c r="B560" s="15"/>
      <c r="C560" s="15"/>
      <c r="D560" s="15"/>
      <c r="E560" s="15"/>
      <c r="F560" s="15"/>
    </row>
    <row r="561" spans="2:6" hidden="1">
      <c r="B561" s="15"/>
      <c r="C561" s="15"/>
      <c r="D561" s="15"/>
      <c r="E561" s="15"/>
      <c r="F561" s="15"/>
    </row>
    <row r="562" spans="2:6" hidden="1">
      <c r="B562" s="15"/>
      <c r="C562" s="15"/>
      <c r="D562" s="15"/>
      <c r="E562" s="15"/>
      <c r="F562" s="15"/>
    </row>
    <row r="563" spans="2:6" hidden="1">
      <c r="B563" s="15"/>
      <c r="C563" s="15"/>
      <c r="D563" s="15"/>
      <c r="E563" s="15"/>
      <c r="F563" s="15"/>
    </row>
    <row r="564" spans="2:6" hidden="1">
      <c r="B564" s="15"/>
      <c r="C564" s="15"/>
      <c r="D564" s="15"/>
      <c r="E564" s="15"/>
      <c r="F564" s="15"/>
    </row>
    <row r="565" spans="2:6" hidden="1">
      <c r="B565" s="15"/>
      <c r="C565" s="15"/>
      <c r="D565" s="15"/>
      <c r="E565" s="15"/>
      <c r="F565" s="15"/>
    </row>
    <row r="566" spans="2:6" hidden="1">
      <c r="B566" s="15"/>
      <c r="C566" s="15"/>
      <c r="D566" s="15"/>
      <c r="E566" s="15"/>
      <c r="F566" s="15"/>
    </row>
    <row r="567" spans="2:6" hidden="1">
      <c r="B567" s="15"/>
      <c r="C567" s="15"/>
      <c r="D567" s="15"/>
      <c r="E567" s="15"/>
      <c r="F567" s="15"/>
    </row>
    <row r="568" spans="2:6" hidden="1">
      <c r="B568" s="15"/>
      <c r="C568" s="15"/>
      <c r="D568" s="15"/>
      <c r="E568" s="15"/>
      <c r="F568" s="15"/>
    </row>
    <row r="569" spans="2:6" hidden="1">
      <c r="B569" s="15"/>
      <c r="C569" s="15"/>
      <c r="D569" s="15"/>
      <c r="E569" s="15"/>
      <c r="F569" s="15"/>
    </row>
    <row r="570" spans="2:6" hidden="1">
      <c r="B570" s="15"/>
      <c r="C570" s="15"/>
      <c r="D570" s="15"/>
      <c r="E570" s="15"/>
      <c r="F570" s="15"/>
    </row>
    <row r="571" spans="2:6" hidden="1">
      <c r="B571" s="15"/>
      <c r="C571" s="15"/>
      <c r="D571" s="15"/>
      <c r="E571" s="15"/>
      <c r="F571" s="15"/>
    </row>
    <row r="572" spans="2:6" hidden="1">
      <c r="B572" s="15"/>
      <c r="C572" s="15"/>
      <c r="D572" s="15"/>
      <c r="E572" s="15"/>
      <c r="F572" s="15"/>
    </row>
    <row r="573" spans="2:6" hidden="1">
      <c r="B573" s="15"/>
      <c r="C573" s="15"/>
      <c r="D573" s="15"/>
      <c r="E573" s="15"/>
      <c r="F573" s="15"/>
    </row>
    <row r="574" spans="2:6" hidden="1">
      <c r="B574" s="15"/>
      <c r="C574" s="15"/>
      <c r="D574" s="15"/>
      <c r="E574" s="15"/>
      <c r="F574" s="15"/>
    </row>
    <row r="575" spans="2:6" hidden="1">
      <c r="B575" s="15"/>
      <c r="C575" s="15"/>
      <c r="D575" s="15"/>
      <c r="E575" s="15"/>
      <c r="F575" s="15"/>
    </row>
    <row r="576" spans="2:6" hidden="1">
      <c r="B576" s="15"/>
      <c r="C576" s="15"/>
      <c r="D576" s="15"/>
      <c r="E576" s="15"/>
      <c r="F576" s="15"/>
    </row>
    <row r="577" spans="2:6" hidden="1">
      <c r="B577" s="15"/>
      <c r="C577" s="15"/>
      <c r="D577" s="15"/>
      <c r="E577" s="15"/>
      <c r="F577" s="15"/>
    </row>
    <row r="578" spans="2:6" hidden="1">
      <c r="B578" s="15"/>
      <c r="C578" s="15"/>
      <c r="D578" s="15"/>
      <c r="E578" s="15"/>
      <c r="F578" s="15"/>
    </row>
    <row r="579" spans="2:6" hidden="1">
      <c r="B579" s="15"/>
      <c r="C579" s="15"/>
      <c r="D579" s="15"/>
      <c r="E579" s="15"/>
      <c r="F579" s="15"/>
    </row>
    <row r="580" spans="2:6" hidden="1">
      <c r="B580" s="15"/>
      <c r="C580" s="15"/>
      <c r="D580" s="15"/>
      <c r="E580" s="15"/>
      <c r="F580" s="15"/>
    </row>
    <row r="581" spans="2:6" hidden="1">
      <c r="B581" s="15"/>
      <c r="C581" s="15"/>
      <c r="D581" s="15"/>
      <c r="E581" s="15"/>
      <c r="F581" s="15"/>
    </row>
    <row r="582" spans="2:6" hidden="1">
      <c r="B582" s="15"/>
      <c r="C582" s="15"/>
      <c r="D582" s="15"/>
      <c r="E582" s="15"/>
      <c r="F582" s="15"/>
    </row>
    <row r="583" spans="2:6" hidden="1">
      <c r="B583" s="15"/>
      <c r="C583" s="15"/>
      <c r="D583" s="15"/>
      <c r="E583" s="15"/>
      <c r="F583" s="15"/>
    </row>
    <row r="584" spans="2:6" hidden="1">
      <c r="B584" s="15"/>
      <c r="C584" s="15"/>
      <c r="D584" s="15"/>
      <c r="E584" s="15"/>
      <c r="F584" s="15"/>
    </row>
    <row r="585" spans="2:6" hidden="1">
      <c r="B585" s="15"/>
      <c r="C585" s="15"/>
      <c r="D585" s="15"/>
      <c r="E585" s="15"/>
      <c r="F585" s="15"/>
    </row>
    <row r="586" spans="2:6" hidden="1">
      <c r="B586" s="15"/>
      <c r="C586" s="15"/>
      <c r="D586" s="15"/>
      <c r="E586" s="15"/>
      <c r="F586" s="15"/>
    </row>
    <row r="587" spans="2:6" hidden="1">
      <c r="B587" s="15"/>
      <c r="C587" s="15"/>
      <c r="D587" s="15"/>
      <c r="E587" s="15"/>
      <c r="F587" s="15"/>
    </row>
    <row r="588" spans="2:6" hidden="1">
      <c r="B588" s="15"/>
      <c r="C588" s="15"/>
      <c r="D588" s="15"/>
      <c r="E588" s="15"/>
      <c r="F588" s="15"/>
    </row>
    <row r="589" spans="2:6" hidden="1">
      <c r="B589" s="15"/>
      <c r="C589" s="15"/>
      <c r="D589" s="15"/>
      <c r="E589" s="15"/>
      <c r="F589" s="15"/>
    </row>
    <row r="590" spans="2:6" hidden="1">
      <c r="B590" s="15"/>
      <c r="C590" s="15"/>
      <c r="D590" s="15"/>
      <c r="E590" s="15"/>
      <c r="F590" s="15"/>
    </row>
    <row r="591" spans="2:6" hidden="1">
      <c r="B591" s="15"/>
      <c r="C591" s="15"/>
      <c r="D591" s="15"/>
      <c r="E591" s="15"/>
      <c r="F591" s="15"/>
    </row>
    <row r="592" spans="2:6" hidden="1">
      <c r="B592" s="15"/>
      <c r="C592" s="15"/>
      <c r="D592" s="15"/>
      <c r="E592" s="15"/>
      <c r="F592" s="15"/>
    </row>
    <row r="593" spans="2:6" hidden="1">
      <c r="B593" s="15"/>
      <c r="C593" s="15"/>
      <c r="D593" s="15"/>
      <c r="E593" s="15"/>
      <c r="F593" s="15"/>
    </row>
    <row r="594" spans="2:6" hidden="1">
      <c r="B594" s="15"/>
      <c r="C594" s="15"/>
      <c r="D594" s="15"/>
      <c r="E594" s="15"/>
      <c r="F594" s="15"/>
    </row>
    <row r="595" spans="2:6" hidden="1">
      <c r="B595" s="15"/>
      <c r="C595" s="15"/>
      <c r="D595" s="15"/>
      <c r="E595" s="15"/>
      <c r="F595" s="15"/>
    </row>
    <row r="596" spans="2:6" hidden="1">
      <c r="B596" s="15"/>
      <c r="C596" s="15"/>
      <c r="D596" s="15"/>
      <c r="E596" s="15"/>
      <c r="F596" s="15"/>
    </row>
    <row r="597" spans="2:6" hidden="1">
      <c r="B597" s="15"/>
      <c r="C597" s="15"/>
      <c r="D597" s="15"/>
      <c r="E597" s="15"/>
      <c r="F597" s="15"/>
    </row>
    <row r="598" spans="2:6" hidden="1">
      <c r="B598" s="15"/>
      <c r="C598" s="15"/>
      <c r="D598" s="15"/>
      <c r="E598" s="15"/>
      <c r="F598" s="15"/>
    </row>
    <row r="599" spans="2:6" hidden="1">
      <c r="B599" s="15"/>
      <c r="C599" s="15"/>
      <c r="D599" s="15"/>
      <c r="E599" s="15"/>
      <c r="F599" s="15"/>
    </row>
    <row r="600" spans="2:6" hidden="1">
      <c r="B600" s="15"/>
      <c r="C600" s="15"/>
      <c r="D600" s="15"/>
      <c r="E600" s="15"/>
      <c r="F600" s="15"/>
    </row>
    <row r="601" spans="2:6" hidden="1">
      <c r="B601" s="15"/>
      <c r="C601" s="15"/>
      <c r="D601" s="15"/>
      <c r="E601" s="15"/>
      <c r="F601" s="15"/>
    </row>
    <row r="602" spans="2:6" hidden="1">
      <c r="B602" s="15"/>
      <c r="C602" s="15"/>
      <c r="D602" s="15"/>
      <c r="E602" s="15"/>
      <c r="F602" s="15"/>
    </row>
    <row r="603" spans="2:6" hidden="1">
      <c r="B603" s="15"/>
      <c r="C603" s="15"/>
      <c r="D603" s="15"/>
      <c r="E603" s="15"/>
      <c r="F603" s="15"/>
    </row>
    <row r="604" spans="2:6" hidden="1">
      <c r="B604" s="15"/>
      <c r="C604" s="15"/>
      <c r="D604" s="15"/>
      <c r="E604" s="15"/>
      <c r="F604" s="15"/>
    </row>
    <row r="605" spans="2:6" hidden="1">
      <c r="B605" s="15"/>
      <c r="C605" s="15"/>
      <c r="D605" s="15"/>
      <c r="E605" s="15"/>
      <c r="F605" s="15"/>
    </row>
    <row r="606" spans="2:6" hidden="1">
      <c r="B606" s="15"/>
      <c r="C606" s="15"/>
      <c r="D606" s="15"/>
      <c r="E606" s="15"/>
      <c r="F606" s="15"/>
    </row>
    <row r="607" spans="2:6" hidden="1">
      <c r="B607" s="15"/>
      <c r="C607" s="15"/>
      <c r="D607" s="15"/>
      <c r="E607" s="15"/>
      <c r="F607" s="15"/>
    </row>
    <row r="608" spans="2:6" hidden="1">
      <c r="B608" s="15"/>
      <c r="C608" s="15"/>
      <c r="D608" s="15"/>
      <c r="E608" s="15"/>
      <c r="F608" s="15"/>
    </row>
    <row r="609" spans="2:6" hidden="1">
      <c r="B609" s="15"/>
      <c r="C609" s="15"/>
      <c r="D609" s="15"/>
      <c r="E609" s="15"/>
      <c r="F609" s="15"/>
    </row>
    <row r="610" spans="2:6" hidden="1">
      <c r="B610" s="15"/>
      <c r="C610" s="15"/>
      <c r="D610" s="15"/>
      <c r="E610" s="15"/>
      <c r="F610" s="15"/>
    </row>
    <row r="611" spans="2:6" hidden="1">
      <c r="B611" s="15"/>
      <c r="C611" s="15"/>
      <c r="D611" s="15"/>
      <c r="E611" s="15"/>
      <c r="F611" s="15"/>
    </row>
    <row r="612" spans="2:6" hidden="1">
      <c r="B612" s="15"/>
      <c r="C612" s="15"/>
      <c r="D612" s="15"/>
      <c r="E612" s="15"/>
      <c r="F612" s="15"/>
    </row>
    <row r="613" spans="2:6" hidden="1">
      <c r="B613" s="15"/>
      <c r="C613" s="15"/>
      <c r="D613" s="15"/>
      <c r="E613" s="15"/>
      <c r="F613" s="15"/>
    </row>
    <row r="614" spans="2:6" hidden="1">
      <c r="B614" s="15"/>
      <c r="C614" s="15"/>
      <c r="D614" s="15"/>
      <c r="E614" s="15"/>
      <c r="F614" s="15"/>
    </row>
    <row r="615" spans="2:6" hidden="1">
      <c r="B615" s="15"/>
      <c r="C615" s="15"/>
      <c r="D615" s="15"/>
      <c r="E615" s="15"/>
      <c r="F615" s="15"/>
    </row>
    <row r="616" spans="2:6" hidden="1">
      <c r="B616" s="15"/>
      <c r="C616" s="15"/>
      <c r="D616" s="15"/>
      <c r="E616" s="15"/>
      <c r="F616" s="15"/>
    </row>
    <row r="617" spans="2:6" hidden="1">
      <c r="B617" s="15"/>
      <c r="C617" s="15"/>
      <c r="D617" s="15"/>
      <c r="E617" s="15"/>
      <c r="F617" s="15"/>
    </row>
    <row r="618" spans="2:6" hidden="1">
      <c r="B618" s="15"/>
      <c r="C618" s="15"/>
      <c r="D618" s="15"/>
      <c r="E618" s="15"/>
      <c r="F618" s="15"/>
    </row>
    <row r="619" spans="2:6" hidden="1">
      <c r="B619" s="15"/>
      <c r="C619" s="15"/>
      <c r="D619" s="15"/>
      <c r="E619" s="15"/>
      <c r="F619" s="15"/>
    </row>
    <row r="620" spans="2:6" hidden="1">
      <c r="B620" s="15"/>
      <c r="C620" s="15"/>
      <c r="D620" s="15"/>
      <c r="E620" s="15"/>
      <c r="F620" s="15"/>
    </row>
    <row r="621" spans="2:6" hidden="1">
      <c r="B621" s="15"/>
      <c r="C621" s="15"/>
      <c r="D621" s="15"/>
      <c r="E621" s="15"/>
      <c r="F621" s="15"/>
    </row>
    <row r="622" spans="2:6" hidden="1">
      <c r="B622" s="15"/>
      <c r="C622" s="15"/>
      <c r="D622" s="15"/>
      <c r="E622" s="15"/>
      <c r="F622" s="15"/>
    </row>
    <row r="623" spans="2:6" hidden="1">
      <c r="B623" s="15"/>
      <c r="C623" s="15"/>
      <c r="D623" s="15"/>
      <c r="E623" s="15"/>
      <c r="F623" s="15"/>
    </row>
    <row r="624" spans="2:6" hidden="1">
      <c r="B624" s="15"/>
      <c r="C624" s="15"/>
      <c r="D624" s="15"/>
      <c r="E624" s="15"/>
      <c r="F624" s="15"/>
    </row>
    <row r="625" spans="2:6" hidden="1">
      <c r="B625" s="15"/>
      <c r="C625" s="15"/>
      <c r="D625" s="15"/>
      <c r="E625" s="15"/>
      <c r="F625" s="15"/>
    </row>
    <row r="626" spans="2:6" hidden="1">
      <c r="B626" s="15"/>
      <c r="C626" s="15"/>
      <c r="D626" s="15"/>
      <c r="E626" s="15"/>
      <c r="F626" s="15"/>
    </row>
    <row r="627" spans="2:6" hidden="1">
      <c r="B627" s="15"/>
      <c r="C627" s="15"/>
      <c r="D627" s="15"/>
      <c r="E627" s="15"/>
      <c r="F627" s="15"/>
    </row>
    <row r="628" spans="2:6" hidden="1">
      <c r="B628" s="15"/>
      <c r="C628" s="15"/>
      <c r="D628" s="15"/>
      <c r="E628" s="15"/>
      <c r="F628" s="15"/>
    </row>
    <row r="629" spans="2:6" hidden="1">
      <c r="B629" s="15"/>
      <c r="C629" s="15"/>
      <c r="D629" s="15"/>
      <c r="E629" s="15"/>
      <c r="F629" s="15"/>
    </row>
    <row r="630" spans="2:6" hidden="1">
      <c r="B630" s="15"/>
      <c r="C630" s="15"/>
      <c r="D630" s="15"/>
      <c r="E630" s="15"/>
      <c r="F630" s="15"/>
    </row>
    <row r="631" spans="2:6" hidden="1">
      <c r="B631" s="15"/>
      <c r="C631" s="15"/>
      <c r="D631" s="15"/>
      <c r="E631" s="15"/>
      <c r="F631" s="15"/>
    </row>
    <row r="632" spans="2:6" hidden="1">
      <c r="B632" s="15"/>
      <c r="C632" s="15"/>
      <c r="D632" s="15"/>
      <c r="E632" s="15"/>
      <c r="F632" s="15"/>
    </row>
    <row r="633" spans="2:6" hidden="1">
      <c r="B633" s="15"/>
      <c r="C633" s="15"/>
      <c r="D633" s="15"/>
      <c r="E633" s="15"/>
      <c r="F633" s="15"/>
    </row>
    <row r="634" spans="2:6" hidden="1">
      <c r="B634" s="15"/>
      <c r="C634" s="15"/>
      <c r="D634" s="15"/>
      <c r="E634" s="15"/>
      <c r="F634" s="15"/>
    </row>
    <row r="635" spans="2:6" hidden="1">
      <c r="B635" s="15"/>
      <c r="C635" s="15"/>
      <c r="D635" s="15"/>
      <c r="E635" s="15"/>
      <c r="F635" s="15"/>
    </row>
    <row r="636" spans="2:6" hidden="1">
      <c r="B636" s="15"/>
      <c r="C636" s="15"/>
      <c r="D636" s="15"/>
      <c r="E636" s="15"/>
      <c r="F636" s="15"/>
    </row>
    <row r="637" spans="2:6" hidden="1">
      <c r="B637" s="15"/>
      <c r="C637" s="15"/>
      <c r="D637" s="15"/>
      <c r="E637" s="15"/>
      <c r="F637" s="15"/>
    </row>
    <row r="638" spans="2:6" hidden="1">
      <c r="B638" s="15"/>
      <c r="C638" s="15"/>
      <c r="D638" s="15"/>
      <c r="E638" s="15"/>
      <c r="F638" s="15"/>
    </row>
    <row r="639" spans="2:6" hidden="1">
      <c r="B639" s="15"/>
      <c r="C639" s="15"/>
      <c r="D639" s="15"/>
      <c r="E639" s="15"/>
      <c r="F639" s="15"/>
    </row>
    <row r="640" spans="2:6" hidden="1">
      <c r="B640" s="15"/>
      <c r="C640" s="15"/>
      <c r="D640" s="15"/>
      <c r="E640" s="15"/>
      <c r="F640" s="15"/>
    </row>
    <row r="641" spans="2:6" hidden="1">
      <c r="B641" s="15"/>
      <c r="C641" s="15"/>
      <c r="D641" s="15"/>
      <c r="E641" s="15"/>
      <c r="F641" s="15"/>
    </row>
    <row r="642" spans="2:6" hidden="1">
      <c r="B642" s="15"/>
      <c r="C642" s="15"/>
      <c r="D642" s="15"/>
      <c r="E642" s="15"/>
      <c r="F642" s="15"/>
    </row>
    <row r="643" spans="2:6" hidden="1">
      <c r="B643" s="15"/>
      <c r="C643" s="15"/>
      <c r="D643" s="15"/>
      <c r="E643" s="15"/>
      <c r="F643" s="15"/>
    </row>
    <row r="644" spans="2:6" hidden="1">
      <c r="B644" s="15"/>
      <c r="C644" s="15"/>
      <c r="D644" s="15"/>
      <c r="E644" s="15"/>
      <c r="F644" s="15"/>
    </row>
    <row r="645" spans="2:6" hidden="1">
      <c r="B645" s="15"/>
      <c r="C645" s="15"/>
      <c r="D645" s="15"/>
      <c r="E645" s="15"/>
      <c r="F645" s="15"/>
    </row>
    <row r="646" spans="2:6" hidden="1">
      <c r="B646" s="15"/>
      <c r="C646" s="15"/>
      <c r="D646" s="15"/>
      <c r="E646" s="15"/>
      <c r="F646" s="15"/>
    </row>
    <row r="647" spans="2:6" hidden="1">
      <c r="B647" s="15"/>
      <c r="C647" s="15"/>
      <c r="D647" s="15"/>
      <c r="E647" s="15"/>
      <c r="F647" s="15"/>
    </row>
    <row r="648" spans="2:6" hidden="1">
      <c r="B648" s="15"/>
      <c r="C648" s="15"/>
      <c r="D648" s="15"/>
      <c r="E648" s="15"/>
      <c r="F648" s="15"/>
    </row>
    <row r="649" spans="2:6" hidden="1">
      <c r="B649" s="15"/>
      <c r="C649" s="15"/>
      <c r="D649" s="15"/>
      <c r="E649" s="15"/>
      <c r="F649" s="15"/>
    </row>
    <row r="650" spans="2:6" hidden="1">
      <c r="B650" s="15"/>
      <c r="C650" s="15"/>
      <c r="D650" s="15"/>
      <c r="E650" s="15"/>
      <c r="F650" s="15"/>
    </row>
    <row r="651" spans="2:6" hidden="1">
      <c r="B651" s="15"/>
      <c r="C651" s="15"/>
      <c r="D651" s="15"/>
      <c r="E651" s="15"/>
      <c r="F651" s="15"/>
    </row>
    <row r="652" spans="2:6" hidden="1">
      <c r="B652" s="15"/>
      <c r="C652" s="15"/>
      <c r="D652" s="15"/>
      <c r="E652" s="15"/>
      <c r="F652" s="15"/>
    </row>
    <row r="653" spans="2:6" hidden="1">
      <c r="B653" s="15"/>
      <c r="C653" s="15"/>
      <c r="D653" s="15"/>
      <c r="E653" s="15"/>
      <c r="F653" s="15"/>
    </row>
    <row r="654" spans="2:6" hidden="1">
      <c r="B654" s="15"/>
      <c r="C654" s="15"/>
      <c r="D654" s="15"/>
      <c r="E654" s="15"/>
      <c r="F654" s="15"/>
    </row>
    <row r="655" spans="2:6" hidden="1">
      <c r="B655" s="15"/>
      <c r="C655" s="15"/>
      <c r="D655" s="15"/>
      <c r="E655" s="15"/>
      <c r="F655" s="15"/>
    </row>
    <row r="656" spans="2:6" hidden="1">
      <c r="B656" s="15"/>
      <c r="C656" s="15"/>
      <c r="D656" s="15"/>
      <c r="E656" s="15"/>
      <c r="F656" s="15"/>
    </row>
    <row r="657" spans="2:6" hidden="1">
      <c r="B657" s="15"/>
      <c r="C657" s="15"/>
      <c r="D657" s="15"/>
      <c r="E657" s="15"/>
      <c r="F657" s="15"/>
    </row>
    <row r="658" spans="2:6" hidden="1">
      <c r="B658" s="15"/>
      <c r="C658" s="15"/>
      <c r="D658" s="15"/>
      <c r="E658" s="15"/>
      <c r="F658" s="15"/>
    </row>
    <row r="659" spans="2:6" hidden="1">
      <c r="B659" s="15"/>
      <c r="C659" s="15"/>
      <c r="D659" s="15"/>
      <c r="E659" s="15"/>
      <c r="F659" s="15"/>
    </row>
    <row r="660" spans="2:6" hidden="1">
      <c r="B660" s="15"/>
      <c r="C660" s="15"/>
      <c r="D660" s="15"/>
      <c r="E660" s="15"/>
      <c r="F660" s="15"/>
    </row>
    <row r="661" spans="2:6" hidden="1">
      <c r="B661" s="15"/>
      <c r="C661" s="15"/>
      <c r="D661" s="15"/>
      <c r="E661" s="15"/>
      <c r="F661" s="15"/>
    </row>
    <row r="662" spans="2:6" hidden="1">
      <c r="B662" s="15"/>
      <c r="C662" s="15"/>
      <c r="D662" s="15"/>
      <c r="E662" s="15"/>
      <c r="F662" s="15"/>
    </row>
    <row r="663" spans="2:6" hidden="1">
      <c r="B663" s="15"/>
      <c r="C663" s="15"/>
      <c r="D663" s="15"/>
      <c r="E663" s="15"/>
      <c r="F663" s="15"/>
    </row>
    <row r="664" spans="2:6" hidden="1">
      <c r="B664" s="15"/>
      <c r="C664" s="15"/>
      <c r="D664" s="15"/>
      <c r="E664" s="15"/>
      <c r="F664" s="15"/>
    </row>
    <row r="665" spans="2:6" hidden="1">
      <c r="B665" s="15"/>
      <c r="C665" s="15"/>
      <c r="D665" s="15"/>
      <c r="E665" s="15"/>
      <c r="F665" s="15"/>
    </row>
    <row r="666" spans="2:6" hidden="1">
      <c r="B666" s="15"/>
      <c r="C666" s="15"/>
      <c r="D666" s="15"/>
      <c r="E666" s="15"/>
      <c r="F666" s="15"/>
    </row>
    <row r="667" spans="2:6" hidden="1">
      <c r="B667" s="15"/>
      <c r="C667" s="15"/>
      <c r="D667" s="15"/>
      <c r="E667" s="15"/>
      <c r="F667" s="15"/>
    </row>
    <row r="668" spans="2:6" hidden="1">
      <c r="B668" s="15"/>
      <c r="C668" s="15"/>
      <c r="D668" s="15"/>
      <c r="E668" s="15"/>
      <c r="F668" s="15"/>
    </row>
    <row r="669" spans="2:6" hidden="1">
      <c r="B669" s="15"/>
      <c r="C669" s="15"/>
      <c r="D669" s="15"/>
      <c r="E669" s="15"/>
      <c r="F669" s="15"/>
    </row>
    <row r="670" spans="2:6" hidden="1">
      <c r="B670" s="15"/>
      <c r="C670" s="15"/>
      <c r="D670" s="15"/>
      <c r="E670" s="15"/>
      <c r="F670" s="15"/>
    </row>
    <row r="671" spans="2:6" hidden="1">
      <c r="B671" s="15"/>
      <c r="C671" s="15"/>
      <c r="D671" s="15"/>
      <c r="E671" s="15"/>
      <c r="F671" s="15"/>
    </row>
    <row r="672" spans="2:6" hidden="1">
      <c r="B672" s="15"/>
      <c r="C672" s="15"/>
      <c r="D672" s="15"/>
      <c r="E672" s="15"/>
      <c r="F672" s="15"/>
    </row>
    <row r="673" spans="1:6" hidden="1">
      <c r="B673" s="15"/>
      <c r="C673" s="15"/>
      <c r="D673" s="15"/>
      <c r="E673" s="15"/>
      <c r="F673" s="15"/>
    </row>
    <row r="674" spans="1:6" hidden="1">
      <c r="A674" s="15"/>
      <c r="B674" s="15"/>
      <c r="C674" s="15"/>
      <c r="D674" s="15"/>
      <c r="E674" s="15"/>
      <c r="F674" s="15"/>
    </row>
    <row r="675" spans="1:6" hidden="1">
      <c r="A675" s="15"/>
      <c r="B675" s="15"/>
      <c r="C675" s="15"/>
      <c r="D675" s="15"/>
      <c r="E675" s="15"/>
      <c r="F675" s="15"/>
    </row>
    <row r="676" spans="1:6" hidden="1">
      <c r="A676" s="17"/>
      <c r="B676" s="15"/>
      <c r="C676" s="15"/>
      <c r="D676" s="15"/>
      <c r="E676" s="15"/>
      <c r="F676" s="15"/>
    </row>
    <row r="677" spans="1:6" hidden="1">
      <c r="B677" s="15"/>
      <c r="C677" s="15"/>
      <c r="D677" s="15"/>
      <c r="E677" s="15"/>
      <c r="F677" s="15"/>
    </row>
    <row r="678" spans="1:6" hidden="1">
      <c r="B678" s="15"/>
      <c r="C678" s="15"/>
      <c r="D678" s="15"/>
      <c r="E678" s="15"/>
      <c r="F678" s="15"/>
    </row>
    <row r="679" spans="1:6" hidden="1">
      <c r="B679" s="15"/>
      <c r="C679" s="15"/>
      <c r="D679" s="15"/>
      <c r="E679" s="15"/>
      <c r="F679" s="15"/>
    </row>
    <row r="680" spans="1:6" hidden="1">
      <c r="B680" s="15"/>
      <c r="C680" s="15"/>
      <c r="D680" s="15"/>
      <c r="E680" s="15"/>
      <c r="F680" s="15"/>
    </row>
    <row r="681" spans="1:6" hidden="1">
      <c r="B681" s="15"/>
      <c r="C681" s="15"/>
      <c r="D681" s="15"/>
      <c r="E681" s="15"/>
      <c r="F681" s="15"/>
    </row>
    <row r="682" spans="1:6" hidden="1">
      <c r="B682" s="15"/>
      <c r="C682" s="15"/>
      <c r="D682" s="15"/>
      <c r="E682" s="15"/>
      <c r="F682" s="15"/>
    </row>
    <row r="683" spans="1:6" hidden="1">
      <c r="B683" s="15"/>
      <c r="C683" s="15"/>
      <c r="D683" s="15"/>
      <c r="E683" s="15"/>
      <c r="F683" s="15"/>
    </row>
    <row r="684" spans="1:6" hidden="1">
      <c r="B684" s="15"/>
      <c r="C684" s="15"/>
      <c r="D684" s="15"/>
      <c r="E684" s="15"/>
      <c r="F684" s="15"/>
    </row>
    <row r="685" spans="1:6" hidden="1">
      <c r="B685" s="15"/>
      <c r="C685" s="15"/>
      <c r="D685" s="15"/>
      <c r="E685" s="15"/>
      <c r="F685" s="15"/>
    </row>
    <row r="686" spans="1:6" hidden="1">
      <c r="B686" s="15"/>
      <c r="C686" s="15"/>
      <c r="D686" s="15"/>
      <c r="E686" s="15"/>
      <c r="F686" s="15"/>
    </row>
    <row r="687" spans="1:6" hidden="1">
      <c r="B687" s="15"/>
      <c r="C687" s="15"/>
      <c r="D687" s="15"/>
      <c r="E687" s="15"/>
      <c r="F687" s="15"/>
    </row>
    <row r="688" spans="1:6" hidden="1">
      <c r="B688" s="15"/>
      <c r="C688" s="15"/>
      <c r="D688" s="15"/>
      <c r="E688" s="15"/>
      <c r="F688" s="15"/>
    </row>
    <row r="689" spans="2:6" hidden="1">
      <c r="B689" s="15"/>
      <c r="C689" s="15"/>
      <c r="D689" s="15"/>
      <c r="E689" s="15"/>
      <c r="F689" s="15"/>
    </row>
    <row r="690" spans="2:6" hidden="1">
      <c r="D690" s="15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28515625" style="14" customWidth="1"/>
    <col min="3" max="5" width="10.7109375" style="14" customWidth="1"/>
    <col min="6" max="13" width="10.7109375" style="15" customWidth="1"/>
    <col min="14" max="14" width="15.42578125" style="15" bestFit="1" customWidth="1"/>
    <col min="15" max="16" width="11.7109375" style="15" customWidth="1"/>
    <col min="17" max="17" width="14.7109375" style="15" customWidth="1"/>
    <col min="18" max="20" width="10.7109375" style="15" customWidth="1"/>
    <col min="21" max="21" width="7.5703125" style="15" hidden="1"/>
    <col min="22" max="22" width="6.7109375" style="15" hidden="1"/>
    <col min="23" max="23" width="7.7109375" style="15" hidden="1"/>
    <col min="24" max="24" width="7.140625" style="15" hidden="1"/>
    <col min="25" max="25" width="6" style="15" hidden="1"/>
    <col min="26" max="26" width="7.85546875" style="15" hidden="1"/>
    <col min="27" max="27" width="8.140625" style="15" hidden="1"/>
    <col min="28" max="28" width="6.28515625" style="15" hidden="1"/>
    <col min="29" max="29" width="8" style="15" hidden="1"/>
    <col min="30" max="30" width="8.7109375" style="15" hidden="1"/>
    <col min="31" max="31" width="10" style="15" hidden="1"/>
    <col min="32" max="32" width="9.5703125" style="15" hidden="1"/>
    <col min="33" max="33" width="6.140625" style="15" hidden="1"/>
    <col min="34" max="34" width="5.7109375" style="15" hidden="1"/>
    <col min="35" max="16384" width="9.140625" style="15" hidden="1"/>
  </cols>
  <sheetData>
    <row r="1" spans="1:22" s="1" customFormat="1">
      <c r="A1" s="2" t="s">
        <v>0</v>
      </c>
      <c r="B1" s="65" t="s">
        <v>4889</v>
      </c>
    </row>
    <row r="2" spans="1:22" s="1" customFormat="1">
      <c r="A2" s="2" t="s">
        <v>1</v>
      </c>
      <c r="B2" s="11" t="s">
        <v>3480</v>
      </c>
    </row>
    <row r="3" spans="1:22" s="1" customFormat="1">
      <c r="A3" s="2" t="s">
        <v>2</v>
      </c>
      <c r="B3" s="22" t="s">
        <v>3481</v>
      </c>
    </row>
    <row r="4" spans="1:22">
      <c r="A4" s="2" t="s">
        <v>3</v>
      </c>
      <c r="B4" s="110" t="s">
        <v>4890</v>
      </c>
    </row>
    <row r="5" spans="1:22" ht="18.75">
      <c r="A5" s="93" t="s">
        <v>87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22" s="17" customFormat="1" ht="63">
      <c r="A6" s="4" t="s">
        <v>47</v>
      </c>
      <c r="B6" s="23" t="s">
        <v>48</v>
      </c>
      <c r="C6" s="23" t="s">
        <v>68</v>
      </c>
      <c r="D6" s="23" t="s">
        <v>81</v>
      </c>
      <c r="E6" s="23" t="s">
        <v>49</v>
      </c>
      <c r="F6" s="23" t="s">
        <v>82</v>
      </c>
      <c r="G6" s="23" t="s">
        <v>50</v>
      </c>
      <c r="H6" s="23" t="s">
        <v>51</v>
      </c>
      <c r="I6" s="23" t="s">
        <v>69</v>
      </c>
      <c r="J6" s="23" t="s">
        <v>70</v>
      </c>
      <c r="K6" s="23" t="s">
        <v>52</v>
      </c>
      <c r="L6" s="23" t="s">
        <v>53</v>
      </c>
      <c r="M6" s="23" t="s">
        <v>54</v>
      </c>
      <c r="N6" s="16" t="s">
        <v>157</v>
      </c>
      <c r="O6" s="23" t="s">
        <v>158</v>
      </c>
      <c r="P6" s="29" t="s">
        <v>162</v>
      </c>
      <c r="Q6" s="23" t="s">
        <v>55</v>
      </c>
      <c r="R6" s="16" t="s">
        <v>71</v>
      </c>
      <c r="S6" s="23" t="s">
        <v>56</v>
      </c>
      <c r="T6" s="23" t="s">
        <v>153</v>
      </c>
      <c r="V6" s="15"/>
    </row>
    <row r="7" spans="1:22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113" t="s">
        <v>4890</v>
      </c>
      <c r="G7" s="113" t="s">
        <v>4890</v>
      </c>
      <c r="H7" s="113" t="s">
        <v>4890</v>
      </c>
      <c r="I7" s="24" t="s">
        <v>72</v>
      </c>
      <c r="J7" s="24" t="s">
        <v>73</v>
      </c>
      <c r="K7" s="113" t="s">
        <v>4890</v>
      </c>
      <c r="L7" s="24" t="s">
        <v>7</v>
      </c>
      <c r="M7" s="24" t="s">
        <v>7</v>
      </c>
      <c r="N7" s="24" t="s">
        <v>154</v>
      </c>
      <c r="O7" s="113" t="s">
        <v>4890</v>
      </c>
      <c r="P7" s="18" t="s">
        <v>155</v>
      </c>
      <c r="Q7" s="24" t="s">
        <v>6</v>
      </c>
      <c r="R7" s="18" t="s">
        <v>7</v>
      </c>
      <c r="S7" s="33" t="s">
        <v>7</v>
      </c>
      <c r="T7" s="33" t="s">
        <v>7</v>
      </c>
    </row>
    <row r="8" spans="1:22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74</v>
      </c>
      <c r="M8" s="7" t="s">
        <v>75</v>
      </c>
      <c r="N8" s="7" t="s">
        <v>76</v>
      </c>
      <c r="O8" s="26" t="s">
        <v>77</v>
      </c>
      <c r="P8" s="7" t="s">
        <v>78</v>
      </c>
      <c r="Q8" s="7" t="s">
        <v>83</v>
      </c>
      <c r="R8" s="7" t="s">
        <v>84</v>
      </c>
      <c r="S8" s="7" t="s">
        <v>85</v>
      </c>
      <c r="T8" s="27" t="s">
        <v>156</v>
      </c>
      <c r="U8" s="28"/>
    </row>
    <row r="9" spans="1:22" s="19" customFormat="1" ht="20.25">
      <c r="A9" s="20" t="s">
        <v>88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115" t="s">
        <v>4890</v>
      </c>
      <c r="H9" s="115" t="s">
        <v>4890</v>
      </c>
      <c r="I9" s="115" t="s">
        <v>4890</v>
      </c>
      <c r="J9" s="57">
        <v>4.54</v>
      </c>
      <c r="K9" s="115" t="s">
        <v>4890</v>
      </c>
      <c r="L9" s="115" t="s">
        <v>4890</v>
      </c>
      <c r="M9" s="58">
        <v>4.1399999999999999E-2</v>
      </c>
      <c r="N9" s="57">
        <v>2481926933.9299998</v>
      </c>
      <c r="O9" s="115" t="s">
        <v>4890</v>
      </c>
      <c r="P9" s="57">
        <v>14713.44318</v>
      </c>
      <c r="Q9" s="57">
        <v>3668162.8124897117</v>
      </c>
      <c r="R9" s="115" t="s">
        <v>4890</v>
      </c>
      <c r="S9" s="58">
        <v>1</v>
      </c>
      <c r="T9" s="58">
        <v>0.127</v>
      </c>
      <c r="U9" s="28"/>
    </row>
    <row r="10" spans="1:22">
      <c r="A10" s="61" t="s">
        <v>175</v>
      </c>
      <c r="B10" s="119" t="s">
        <v>4890</v>
      </c>
      <c r="C10" s="119" t="s">
        <v>4890</v>
      </c>
      <c r="D10" s="119" t="s">
        <v>4890</v>
      </c>
      <c r="E10" s="119" t="s">
        <v>4890</v>
      </c>
      <c r="F10" s="119" t="s">
        <v>4890</v>
      </c>
      <c r="G10" s="119" t="s">
        <v>4890</v>
      </c>
      <c r="H10" s="119" t="s">
        <v>4890</v>
      </c>
      <c r="I10" s="119" t="s">
        <v>4890</v>
      </c>
      <c r="J10" s="63">
        <v>4.46</v>
      </c>
      <c r="K10" s="119" t="s">
        <v>4890</v>
      </c>
      <c r="L10" s="119" t="s">
        <v>4890</v>
      </c>
      <c r="M10" s="62">
        <v>3.3599999999999998E-2</v>
      </c>
      <c r="N10" s="63">
        <v>2229882301.3099999</v>
      </c>
      <c r="O10" s="119" t="s">
        <v>4890</v>
      </c>
      <c r="P10" s="63">
        <v>14713.44318</v>
      </c>
      <c r="Q10" s="63">
        <v>2721637.1552808881</v>
      </c>
      <c r="R10" s="119" t="s">
        <v>4890</v>
      </c>
      <c r="S10" s="62">
        <v>0.74199999999999999</v>
      </c>
      <c r="T10" s="62">
        <v>9.4200000000000006E-2</v>
      </c>
    </row>
    <row r="11" spans="1:22">
      <c r="A11" s="61" t="s">
        <v>317</v>
      </c>
      <c r="B11" s="119" t="s">
        <v>4890</v>
      </c>
      <c r="C11" s="119" t="s">
        <v>4890</v>
      </c>
      <c r="D11" s="119" t="s">
        <v>4890</v>
      </c>
      <c r="E11" s="119" t="s">
        <v>4890</v>
      </c>
      <c r="F11" s="119" t="s">
        <v>4890</v>
      </c>
      <c r="G11" s="119" t="s">
        <v>4890</v>
      </c>
      <c r="H11" s="119" t="s">
        <v>4890</v>
      </c>
      <c r="I11" s="119" t="s">
        <v>4890</v>
      </c>
      <c r="J11" s="63">
        <v>4.55</v>
      </c>
      <c r="K11" s="119" t="s">
        <v>4890</v>
      </c>
      <c r="L11" s="119" t="s">
        <v>4890</v>
      </c>
      <c r="M11" s="62">
        <v>3.0300000000000001E-2</v>
      </c>
      <c r="N11" s="63">
        <v>1813245482.98</v>
      </c>
      <c r="O11" s="119" t="s">
        <v>4890</v>
      </c>
      <c r="P11" s="63">
        <v>10749.919739999999</v>
      </c>
      <c r="Q11" s="63">
        <v>2328061.5869702362</v>
      </c>
      <c r="R11" s="119" t="s">
        <v>4890</v>
      </c>
      <c r="S11" s="62">
        <v>0.63470000000000004</v>
      </c>
      <c r="T11" s="62">
        <v>8.0600000000000005E-2</v>
      </c>
    </row>
    <row r="12" spans="1:22">
      <c r="A12" t="s">
        <v>321</v>
      </c>
      <c r="B12" t="s">
        <v>322</v>
      </c>
      <c r="C12" t="s">
        <v>98</v>
      </c>
      <c r="D12" t="s">
        <v>110</v>
      </c>
      <c r="E12" t="s">
        <v>323</v>
      </c>
      <c r="F12" t="s">
        <v>324</v>
      </c>
      <c r="G12" t="s">
        <v>325</v>
      </c>
      <c r="H12" t="s">
        <v>129</v>
      </c>
      <c r="I12" s="118" t="s">
        <v>4890</v>
      </c>
      <c r="J12" s="59">
        <v>5.16</v>
      </c>
      <c r="K12" t="s">
        <v>100</v>
      </c>
      <c r="L12" s="60">
        <v>1.9900000000000001E-2</v>
      </c>
      <c r="M12" s="60">
        <v>2.1000000000000001E-2</v>
      </c>
      <c r="N12" s="59">
        <v>1314210.97</v>
      </c>
      <c r="O12" s="59">
        <v>99.46</v>
      </c>
      <c r="P12" s="59">
        <v>0</v>
      </c>
      <c r="Q12" s="59">
        <v>1307.114230762</v>
      </c>
      <c r="R12" s="60">
        <v>5.0000000000000001E-4</v>
      </c>
      <c r="S12" s="60">
        <v>4.0000000000000002E-4</v>
      </c>
      <c r="T12" s="60">
        <v>0</v>
      </c>
    </row>
    <row r="13" spans="1:22">
      <c r="A13" t="s">
        <v>326</v>
      </c>
      <c r="B13" t="s">
        <v>327</v>
      </c>
      <c r="C13" t="s">
        <v>98</v>
      </c>
      <c r="D13" t="s">
        <v>110</v>
      </c>
      <c r="E13" t="s">
        <v>323</v>
      </c>
      <c r="F13" t="s">
        <v>324</v>
      </c>
      <c r="G13" t="s">
        <v>325</v>
      </c>
      <c r="H13" t="s">
        <v>129</v>
      </c>
      <c r="I13" s="118" t="s">
        <v>4890</v>
      </c>
      <c r="J13" s="59">
        <v>0.74</v>
      </c>
      <c r="K13" t="s">
        <v>100</v>
      </c>
      <c r="L13" s="60">
        <v>8.6E-3</v>
      </c>
      <c r="M13" s="60">
        <v>2.8400000000000002E-2</v>
      </c>
      <c r="N13" s="59">
        <v>0.16</v>
      </c>
      <c r="O13" s="59">
        <v>111.16</v>
      </c>
      <c r="P13" s="59">
        <v>0</v>
      </c>
      <c r="Q13" s="59">
        <v>1.77856E-4</v>
      </c>
      <c r="R13" s="60">
        <v>0</v>
      </c>
      <c r="S13" s="60">
        <v>0</v>
      </c>
      <c r="T13" s="60">
        <v>0</v>
      </c>
    </row>
    <row r="14" spans="1:22">
      <c r="A14" t="s">
        <v>328</v>
      </c>
      <c r="B14" t="s">
        <v>329</v>
      </c>
      <c r="C14" t="s">
        <v>98</v>
      </c>
      <c r="D14" t="s">
        <v>110</v>
      </c>
      <c r="E14" t="s">
        <v>330</v>
      </c>
      <c r="F14" t="s">
        <v>112</v>
      </c>
      <c r="G14" t="s">
        <v>178</v>
      </c>
      <c r="H14" t="s">
        <v>179</v>
      </c>
      <c r="I14" s="118" t="s">
        <v>4890</v>
      </c>
      <c r="J14" s="59">
        <v>12.41</v>
      </c>
      <c r="K14" t="s">
        <v>100</v>
      </c>
      <c r="L14" s="60">
        <v>2.07E-2</v>
      </c>
      <c r="M14" s="60">
        <v>2.7699999999999999E-2</v>
      </c>
      <c r="N14" s="59">
        <v>41648055.75</v>
      </c>
      <c r="O14" s="59">
        <v>100.85</v>
      </c>
      <c r="P14" s="59">
        <v>0</v>
      </c>
      <c r="Q14" s="59">
        <v>42002.064223875001</v>
      </c>
      <c r="R14" s="60">
        <v>1.4800000000000001E-2</v>
      </c>
      <c r="S14" s="60">
        <v>1.15E-2</v>
      </c>
      <c r="T14" s="60">
        <v>1.5E-3</v>
      </c>
    </row>
    <row r="15" spans="1:22">
      <c r="A15" t="s">
        <v>331</v>
      </c>
      <c r="B15" t="s">
        <v>332</v>
      </c>
      <c r="C15" t="s">
        <v>98</v>
      </c>
      <c r="D15" t="s">
        <v>110</v>
      </c>
      <c r="E15" t="s">
        <v>333</v>
      </c>
      <c r="F15" t="s">
        <v>334</v>
      </c>
      <c r="G15" t="s">
        <v>335</v>
      </c>
      <c r="H15" t="s">
        <v>129</v>
      </c>
      <c r="I15" s="118" t="s">
        <v>4890</v>
      </c>
      <c r="J15" s="59">
        <v>1.59</v>
      </c>
      <c r="K15" t="s">
        <v>100</v>
      </c>
      <c r="L15" s="60">
        <v>4.4999999999999998E-2</v>
      </c>
      <c r="M15" s="60">
        <v>2.1100000000000001E-2</v>
      </c>
      <c r="N15" s="59">
        <v>4101604.6</v>
      </c>
      <c r="O15" s="59">
        <v>119.1</v>
      </c>
      <c r="P15" s="59">
        <v>0</v>
      </c>
      <c r="Q15" s="59">
        <v>4885.0110785999996</v>
      </c>
      <c r="R15" s="60">
        <v>1.4E-3</v>
      </c>
      <c r="S15" s="60">
        <v>1.2999999999999999E-3</v>
      </c>
      <c r="T15" s="60">
        <v>2.0000000000000001E-4</v>
      </c>
    </row>
    <row r="16" spans="1:22">
      <c r="A16" t="s">
        <v>336</v>
      </c>
      <c r="B16" t="s">
        <v>337</v>
      </c>
      <c r="C16" t="s">
        <v>98</v>
      </c>
      <c r="D16" t="s">
        <v>110</v>
      </c>
      <c r="E16" t="s">
        <v>333</v>
      </c>
      <c r="F16" t="s">
        <v>334</v>
      </c>
      <c r="G16" t="s">
        <v>335</v>
      </c>
      <c r="H16" t="s">
        <v>129</v>
      </c>
      <c r="I16" s="118" t="s">
        <v>4890</v>
      </c>
      <c r="J16" s="59">
        <v>4.0199999999999996</v>
      </c>
      <c r="K16" t="s">
        <v>100</v>
      </c>
      <c r="L16" s="60">
        <v>3.85E-2</v>
      </c>
      <c r="M16" s="60">
        <v>2.1499999999999998E-2</v>
      </c>
      <c r="N16" s="59">
        <v>31799208.489999998</v>
      </c>
      <c r="O16" s="59">
        <v>121.06</v>
      </c>
      <c r="P16" s="59">
        <v>0</v>
      </c>
      <c r="Q16" s="59">
        <v>38496.121797993997</v>
      </c>
      <c r="R16" s="60">
        <v>1.23E-2</v>
      </c>
      <c r="S16" s="60">
        <v>1.0500000000000001E-2</v>
      </c>
      <c r="T16" s="60">
        <v>1.2999999999999999E-3</v>
      </c>
    </row>
    <row r="17" spans="1:20">
      <c r="A17" t="s">
        <v>338</v>
      </c>
      <c r="B17" t="s">
        <v>339</v>
      </c>
      <c r="C17" t="s">
        <v>98</v>
      </c>
      <c r="D17" t="s">
        <v>110</v>
      </c>
      <c r="E17" t="s">
        <v>333</v>
      </c>
      <c r="F17" t="s">
        <v>334</v>
      </c>
      <c r="G17" t="s">
        <v>335</v>
      </c>
      <c r="H17" t="s">
        <v>129</v>
      </c>
      <c r="I17" s="118" t="s">
        <v>4890</v>
      </c>
      <c r="J17" s="59">
        <v>6.41</v>
      </c>
      <c r="K17" t="s">
        <v>100</v>
      </c>
      <c r="L17" s="60">
        <v>2.3900000000000001E-2</v>
      </c>
      <c r="M17" s="60">
        <v>2.5899999999999999E-2</v>
      </c>
      <c r="N17" s="59">
        <v>49606609.200000003</v>
      </c>
      <c r="O17" s="59">
        <v>110.53</v>
      </c>
      <c r="P17" s="59">
        <v>0</v>
      </c>
      <c r="Q17" s="59">
        <v>54830.18514876</v>
      </c>
      <c r="R17" s="60">
        <v>1.2800000000000001E-2</v>
      </c>
      <c r="S17" s="60">
        <v>1.49E-2</v>
      </c>
      <c r="T17" s="60">
        <v>1.9E-3</v>
      </c>
    </row>
    <row r="18" spans="1:20">
      <c r="A18" t="s">
        <v>340</v>
      </c>
      <c r="B18" t="s">
        <v>341</v>
      </c>
      <c r="C18" t="s">
        <v>98</v>
      </c>
      <c r="D18" t="s">
        <v>110</v>
      </c>
      <c r="E18" t="s">
        <v>333</v>
      </c>
      <c r="F18" t="s">
        <v>334</v>
      </c>
      <c r="G18" t="s">
        <v>335</v>
      </c>
      <c r="H18" t="s">
        <v>129</v>
      </c>
      <c r="I18" s="118" t="s">
        <v>4890</v>
      </c>
      <c r="J18" s="59">
        <v>3.49</v>
      </c>
      <c r="K18" t="s">
        <v>100</v>
      </c>
      <c r="L18" s="60">
        <v>0.01</v>
      </c>
      <c r="M18" s="60">
        <v>1.8800000000000001E-2</v>
      </c>
      <c r="N18" s="59">
        <v>4379597.83</v>
      </c>
      <c r="O18" s="59">
        <v>106.97</v>
      </c>
      <c r="P18" s="59">
        <v>0</v>
      </c>
      <c r="Q18" s="59">
        <v>4684.8557987510003</v>
      </c>
      <c r="R18" s="60">
        <v>3.5999999999999999E-3</v>
      </c>
      <c r="S18" s="60">
        <v>1.2999999999999999E-3</v>
      </c>
      <c r="T18" s="60">
        <v>2.0000000000000001E-4</v>
      </c>
    </row>
    <row r="19" spans="1:20">
      <c r="A19" t="s">
        <v>343</v>
      </c>
      <c r="B19" t="s">
        <v>344</v>
      </c>
      <c r="C19" t="s">
        <v>98</v>
      </c>
      <c r="D19" t="s">
        <v>110</v>
      </c>
      <c r="E19" t="s">
        <v>333</v>
      </c>
      <c r="F19" t="s">
        <v>334</v>
      </c>
      <c r="G19" t="s">
        <v>335</v>
      </c>
      <c r="H19" t="s">
        <v>129</v>
      </c>
      <c r="I19" s="118" t="s">
        <v>4890</v>
      </c>
      <c r="J19" s="59">
        <v>11.36</v>
      </c>
      <c r="K19" t="s">
        <v>100</v>
      </c>
      <c r="L19" s="60">
        <v>1.2500000000000001E-2</v>
      </c>
      <c r="M19" s="60">
        <v>3.0099999999999998E-2</v>
      </c>
      <c r="N19" s="59">
        <v>21388435.609999999</v>
      </c>
      <c r="O19" s="59">
        <v>90.79</v>
      </c>
      <c r="P19" s="59">
        <v>0</v>
      </c>
      <c r="Q19" s="59">
        <v>19418.560690318998</v>
      </c>
      <c r="R19" s="60">
        <v>5.0000000000000001E-3</v>
      </c>
      <c r="S19" s="60">
        <v>5.3E-3</v>
      </c>
      <c r="T19" s="60">
        <v>6.9999999999999999E-4</v>
      </c>
    </row>
    <row r="20" spans="1:20">
      <c r="A20" t="s">
        <v>345</v>
      </c>
      <c r="B20" t="s">
        <v>346</v>
      </c>
      <c r="C20" t="s">
        <v>98</v>
      </c>
      <c r="D20" t="s">
        <v>110</v>
      </c>
      <c r="E20" t="s">
        <v>333</v>
      </c>
      <c r="F20" t="s">
        <v>334</v>
      </c>
      <c r="G20" t="s">
        <v>335</v>
      </c>
      <c r="H20" t="s">
        <v>129</v>
      </c>
      <c r="I20" s="118" t="s">
        <v>4890</v>
      </c>
      <c r="J20" s="59">
        <v>8.2899999999999991</v>
      </c>
      <c r="K20" t="s">
        <v>100</v>
      </c>
      <c r="L20" s="60">
        <v>0.03</v>
      </c>
      <c r="M20" s="60">
        <v>2.8299999999999999E-2</v>
      </c>
      <c r="N20" s="59">
        <v>10103168.26</v>
      </c>
      <c r="O20" s="59">
        <v>102.81</v>
      </c>
      <c r="P20" s="59">
        <v>0</v>
      </c>
      <c r="Q20" s="59">
        <v>10387.067288106</v>
      </c>
      <c r="R20" s="60">
        <v>4.0000000000000001E-3</v>
      </c>
      <c r="S20" s="60">
        <v>2.8E-3</v>
      </c>
      <c r="T20" s="60">
        <v>4.0000000000000002E-4</v>
      </c>
    </row>
    <row r="21" spans="1:20">
      <c r="A21" t="s">
        <v>347</v>
      </c>
      <c r="B21" t="s">
        <v>348</v>
      </c>
      <c r="C21" t="s">
        <v>98</v>
      </c>
      <c r="D21" t="s">
        <v>110</v>
      </c>
      <c r="E21" t="s">
        <v>333</v>
      </c>
      <c r="F21" t="s">
        <v>334</v>
      </c>
      <c r="G21" t="s">
        <v>335</v>
      </c>
      <c r="H21" t="s">
        <v>129</v>
      </c>
      <c r="I21" s="118" t="s">
        <v>4890</v>
      </c>
      <c r="J21" s="59">
        <v>11.04</v>
      </c>
      <c r="K21" t="s">
        <v>100</v>
      </c>
      <c r="L21" s="60">
        <v>3.2000000000000001E-2</v>
      </c>
      <c r="M21" s="60">
        <v>3.04E-2</v>
      </c>
      <c r="N21" s="59">
        <v>27828417.09</v>
      </c>
      <c r="O21" s="59">
        <v>103.2</v>
      </c>
      <c r="P21" s="59">
        <v>0</v>
      </c>
      <c r="Q21" s="59">
        <v>28718.92643688</v>
      </c>
      <c r="R21" s="60">
        <v>2.0400000000000001E-2</v>
      </c>
      <c r="S21" s="60">
        <v>7.7999999999999996E-3</v>
      </c>
      <c r="T21" s="60">
        <v>1E-3</v>
      </c>
    </row>
    <row r="22" spans="1:20">
      <c r="A22" t="s">
        <v>349</v>
      </c>
      <c r="B22" t="s">
        <v>350</v>
      </c>
      <c r="C22" t="s">
        <v>98</v>
      </c>
      <c r="D22" t="s">
        <v>110</v>
      </c>
      <c r="E22" t="s">
        <v>351</v>
      </c>
      <c r="F22" t="s">
        <v>352</v>
      </c>
      <c r="G22" t="s">
        <v>335</v>
      </c>
      <c r="H22" t="s">
        <v>129</v>
      </c>
      <c r="I22" s="118" t="s">
        <v>4890</v>
      </c>
      <c r="J22" s="59">
        <v>3.38</v>
      </c>
      <c r="K22" t="s">
        <v>100</v>
      </c>
      <c r="L22" s="60">
        <v>1.34E-2</v>
      </c>
      <c r="M22" s="60">
        <v>2.5399999999999999E-2</v>
      </c>
      <c r="N22" s="59">
        <v>54571093.850000001</v>
      </c>
      <c r="O22" s="59">
        <v>108.45</v>
      </c>
      <c r="P22" s="59">
        <v>5182.2401</v>
      </c>
      <c r="Q22" s="59">
        <v>64364.591380325001</v>
      </c>
      <c r="R22" s="60">
        <v>1.7600000000000001E-2</v>
      </c>
      <c r="S22" s="60">
        <v>1.7500000000000002E-2</v>
      </c>
      <c r="T22" s="60">
        <v>2.2000000000000001E-3</v>
      </c>
    </row>
    <row r="23" spans="1:20">
      <c r="A23" t="s">
        <v>353</v>
      </c>
      <c r="B23" t="s">
        <v>354</v>
      </c>
      <c r="C23" t="s">
        <v>98</v>
      </c>
      <c r="D23" t="s">
        <v>110</v>
      </c>
      <c r="E23" t="s">
        <v>351</v>
      </c>
      <c r="F23" t="s">
        <v>352</v>
      </c>
      <c r="G23" t="s">
        <v>335</v>
      </c>
      <c r="H23" t="s">
        <v>129</v>
      </c>
      <c r="I23" s="118" t="s">
        <v>4890</v>
      </c>
      <c r="J23" s="59">
        <v>3.1</v>
      </c>
      <c r="K23" t="s">
        <v>100</v>
      </c>
      <c r="L23" s="60">
        <v>1.77E-2</v>
      </c>
      <c r="M23" s="60">
        <v>2.4E-2</v>
      </c>
      <c r="N23" s="59">
        <v>35561170.270000003</v>
      </c>
      <c r="O23" s="59">
        <v>109.35</v>
      </c>
      <c r="P23" s="59">
        <v>0</v>
      </c>
      <c r="Q23" s="59">
        <v>38886.139690245</v>
      </c>
      <c r="R23" s="60">
        <v>1.29E-2</v>
      </c>
      <c r="S23" s="60">
        <v>1.06E-2</v>
      </c>
      <c r="T23" s="60">
        <v>1.2999999999999999E-3</v>
      </c>
    </row>
    <row r="24" spans="1:20">
      <c r="A24" t="s">
        <v>355</v>
      </c>
      <c r="B24" t="s">
        <v>356</v>
      </c>
      <c r="C24" t="s">
        <v>98</v>
      </c>
      <c r="D24" t="s">
        <v>110</v>
      </c>
      <c r="E24" t="s">
        <v>351</v>
      </c>
      <c r="F24" t="s">
        <v>352</v>
      </c>
      <c r="G24" t="s">
        <v>335</v>
      </c>
      <c r="H24" t="s">
        <v>129</v>
      </c>
      <c r="I24" s="118" t="s">
        <v>4890</v>
      </c>
      <c r="J24" s="59">
        <v>6.16</v>
      </c>
      <c r="K24" t="s">
        <v>100</v>
      </c>
      <c r="L24" s="60">
        <v>2.4799999999999999E-2</v>
      </c>
      <c r="M24" s="60">
        <v>2.8500000000000001E-2</v>
      </c>
      <c r="N24" s="59">
        <v>66865823.549999997</v>
      </c>
      <c r="O24" s="59">
        <v>109.05</v>
      </c>
      <c r="P24" s="59">
        <v>0</v>
      </c>
      <c r="Q24" s="59">
        <v>72917.180581274995</v>
      </c>
      <c r="R24" s="60">
        <v>2.0299999999999999E-2</v>
      </c>
      <c r="S24" s="60">
        <v>1.9900000000000001E-2</v>
      </c>
      <c r="T24" s="60">
        <v>2.5000000000000001E-3</v>
      </c>
    </row>
    <row r="25" spans="1:20">
      <c r="A25" t="s">
        <v>357</v>
      </c>
      <c r="B25" t="s">
        <v>358</v>
      </c>
      <c r="C25" t="s">
        <v>98</v>
      </c>
      <c r="D25" t="s">
        <v>110</v>
      </c>
      <c r="E25" t="s">
        <v>351</v>
      </c>
      <c r="F25" t="s">
        <v>352</v>
      </c>
      <c r="G25" t="s">
        <v>359</v>
      </c>
      <c r="H25" t="s">
        <v>179</v>
      </c>
      <c r="I25" s="118" t="s">
        <v>4890</v>
      </c>
      <c r="J25" s="59">
        <v>7.48</v>
      </c>
      <c r="K25" t="s">
        <v>100</v>
      </c>
      <c r="L25" s="60">
        <v>8.9999999999999993E-3</v>
      </c>
      <c r="M25" s="60">
        <v>3.04E-2</v>
      </c>
      <c r="N25" s="59">
        <v>39194480.450000003</v>
      </c>
      <c r="O25" s="59">
        <v>93.65</v>
      </c>
      <c r="P25" s="59">
        <v>180.59321</v>
      </c>
      <c r="Q25" s="59">
        <v>36886.224151424998</v>
      </c>
      <c r="R25" s="60">
        <v>2.06E-2</v>
      </c>
      <c r="S25" s="60">
        <v>1.01E-2</v>
      </c>
      <c r="T25" s="60">
        <v>1.2999999999999999E-3</v>
      </c>
    </row>
    <row r="26" spans="1:20">
      <c r="A26" t="s">
        <v>360</v>
      </c>
      <c r="B26" t="s">
        <v>361</v>
      </c>
      <c r="C26" t="s">
        <v>98</v>
      </c>
      <c r="D26" t="s">
        <v>110</v>
      </c>
      <c r="E26" t="s">
        <v>351</v>
      </c>
      <c r="F26" t="s">
        <v>352</v>
      </c>
      <c r="G26" t="s">
        <v>359</v>
      </c>
      <c r="H26" t="s">
        <v>179</v>
      </c>
      <c r="I26" s="118" t="s">
        <v>4890</v>
      </c>
      <c r="J26" s="59">
        <v>11.02</v>
      </c>
      <c r="K26" t="s">
        <v>100</v>
      </c>
      <c r="L26" s="60">
        <v>1.6899999999999998E-2</v>
      </c>
      <c r="M26" s="60">
        <v>3.3700000000000001E-2</v>
      </c>
      <c r="N26" s="59">
        <v>79385538.109999999</v>
      </c>
      <c r="O26" s="59">
        <v>91.53</v>
      </c>
      <c r="P26" s="59">
        <v>663.34777999999994</v>
      </c>
      <c r="Q26" s="59">
        <v>73324.930812082996</v>
      </c>
      <c r="R26" s="60">
        <v>2.9600000000000001E-2</v>
      </c>
      <c r="S26" s="60">
        <v>0.02</v>
      </c>
      <c r="T26" s="60">
        <v>2.5000000000000001E-3</v>
      </c>
    </row>
    <row r="27" spans="1:20">
      <c r="A27" t="s">
        <v>362</v>
      </c>
      <c r="B27" t="s">
        <v>363</v>
      </c>
      <c r="C27" t="s">
        <v>98</v>
      </c>
      <c r="D27" t="s">
        <v>110</v>
      </c>
      <c r="E27" t="s">
        <v>364</v>
      </c>
      <c r="F27" t="s">
        <v>352</v>
      </c>
      <c r="G27" t="s">
        <v>365</v>
      </c>
      <c r="H27" t="s">
        <v>179</v>
      </c>
      <c r="I27" s="118" t="s">
        <v>4890</v>
      </c>
      <c r="J27" s="59">
        <v>4.07</v>
      </c>
      <c r="K27" t="s">
        <v>100</v>
      </c>
      <c r="L27" s="60">
        <v>5.0000000000000001E-3</v>
      </c>
      <c r="M27" s="60">
        <v>2.7199999999999998E-2</v>
      </c>
      <c r="N27" s="59">
        <v>11713158.83</v>
      </c>
      <c r="O27" s="59">
        <v>101.54</v>
      </c>
      <c r="P27" s="59">
        <v>0</v>
      </c>
      <c r="Q27" s="59">
        <v>11893.541475982</v>
      </c>
      <c r="R27" s="60">
        <v>6.6E-3</v>
      </c>
      <c r="S27" s="60">
        <v>3.2000000000000002E-3</v>
      </c>
      <c r="T27" s="60">
        <v>4.0000000000000002E-4</v>
      </c>
    </row>
    <row r="28" spans="1:20">
      <c r="A28" t="s">
        <v>366</v>
      </c>
      <c r="B28" t="s">
        <v>367</v>
      </c>
      <c r="C28" t="s">
        <v>98</v>
      </c>
      <c r="D28" t="s">
        <v>110</v>
      </c>
      <c r="E28" t="s">
        <v>364</v>
      </c>
      <c r="F28" t="s">
        <v>352</v>
      </c>
      <c r="G28" t="s">
        <v>365</v>
      </c>
      <c r="H28" t="s">
        <v>179</v>
      </c>
      <c r="I28" s="118" t="s">
        <v>4890</v>
      </c>
      <c r="J28" s="59">
        <v>5.89</v>
      </c>
      <c r="K28" t="s">
        <v>100</v>
      </c>
      <c r="L28" s="60">
        <v>5.8999999999999999E-3</v>
      </c>
      <c r="M28" s="60">
        <v>3.04E-2</v>
      </c>
      <c r="N28" s="59">
        <v>35478344.950000003</v>
      </c>
      <c r="O28" s="59">
        <v>93.79</v>
      </c>
      <c r="P28" s="59">
        <v>0</v>
      </c>
      <c r="Q28" s="59">
        <v>33275.139728604998</v>
      </c>
      <c r="R28" s="60">
        <v>3.2300000000000002E-2</v>
      </c>
      <c r="S28" s="60">
        <v>9.1000000000000004E-3</v>
      </c>
      <c r="T28" s="60">
        <v>1.1999999999999999E-3</v>
      </c>
    </row>
    <row r="29" spans="1:20">
      <c r="A29" t="s">
        <v>369</v>
      </c>
      <c r="B29" t="s">
        <v>370</v>
      </c>
      <c r="C29" t="s">
        <v>98</v>
      </c>
      <c r="D29" t="s">
        <v>110</v>
      </c>
      <c r="E29" t="s">
        <v>364</v>
      </c>
      <c r="F29" t="s">
        <v>352</v>
      </c>
      <c r="G29" t="s">
        <v>365</v>
      </c>
      <c r="H29" t="s">
        <v>179</v>
      </c>
      <c r="I29" s="118" t="s">
        <v>4890</v>
      </c>
      <c r="J29" s="59">
        <v>1.21</v>
      </c>
      <c r="K29" t="s">
        <v>100</v>
      </c>
      <c r="L29" s="60">
        <v>4.7500000000000001E-2</v>
      </c>
      <c r="M29" s="60">
        <v>2.5000000000000001E-2</v>
      </c>
      <c r="N29" s="59">
        <v>5338597.6500000004</v>
      </c>
      <c r="O29" s="59">
        <v>140.54</v>
      </c>
      <c r="P29" s="59">
        <v>0</v>
      </c>
      <c r="Q29" s="59">
        <v>7502.8651373100001</v>
      </c>
      <c r="R29" s="60">
        <v>4.1000000000000003E-3</v>
      </c>
      <c r="S29" s="60">
        <v>2E-3</v>
      </c>
      <c r="T29" s="60">
        <v>2.9999999999999997E-4</v>
      </c>
    </row>
    <row r="30" spans="1:20">
      <c r="A30" t="s">
        <v>372</v>
      </c>
      <c r="B30" t="s">
        <v>373</v>
      </c>
      <c r="C30" t="s">
        <v>98</v>
      </c>
      <c r="D30" t="s">
        <v>110</v>
      </c>
      <c r="E30" t="s">
        <v>374</v>
      </c>
      <c r="F30" t="s">
        <v>352</v>
      </c>
      <c r="G30" t="s">
        <v>375</v>
      </c>
      <c r="H30" t="s">
        <v>129</v>
      </c>
      <c r="I30" s="118" t="s">
        <v>4890</v>
      </c>
      <c r="J30" s="59">
        <v>6.57</v>
      </c>
      <c r="K30" t="s">
        <v>100</v>
      </c>
      <c r="L30" s="60">
        <v>3.5000000000000001E-3</v>
      </c>
      <c r="M30" s="60">
        <v>3.0700000000000002E-2</v>
      </c>
      <c r="N30" s="59">
        <v>67151047.180000007</v>
      </c>
      <c r="O30" s="59">
        <v>91.16</v>
      </c>
      <c r="P30" s="59">
        <v>0</v>
      </c>
      <c r="Q30" s="59">
        <v>61214.894609288</v>
      </c>
      <c r="R30" s="60">
        <v>2.1899999999999999E-2</v>
      </c>
      <c r="S30" s="60">
        <v>1.67E-2</v>
      </c>
      <c r="T30" s="60">
        <v>2.0999999999999999E-3</v>
      </c>
    </row>
    <row r="31" spans="1:20">
      <c r="A31" t="s">
        <v>376</v>
      </c>
      <c r="B31" t="s">
        <v>377</v>
      </c>
      <c r="C31" t="s">
        <v>98</v>
      </c>
      <c r="D31" t="s">
        <v>110</v>
      </c>
      <c r="E31" t="s">
        <v>374</v>
      </c>
      <c r="F31" t="s">
        <v>352</v>
      </c>
      <c r="G31" t="s">
        <v>365</v>
      </c>
      <c r="H31" t="s">
        <v>179</v>
      </c>
      <c r="I31" s="118" t="s">
        <v>4890</v>
      </c>
      <c r="J31" s="59">
        <v>2.46</v>
      </c>
      <c r="K31" t="s">
        <v>100</v>
      </c>
      <c r="L31" s="60">
        <v>2.4E-2</v>
      </c>
      <c r="M31" s="60">
        <v>2.3300000000000001E-2</v>
      </c>
      <c r="N31" s="59">
        <v>799091.38</v>
      </c>
      <c r="O31" s="59">
        <v>112.98</v>
      </c>
      <c r="P31" s="59">
        <v>0</v>
      </c>
      <c r="Q31" s="59">
        <v>902.81344112399995</v>
      </c>
      <c r="R31" s="60">
        <v>1.2999999999999999E-3</v>
      </c>
      <c r="S31" s="60">
        <v>2.0000000000000001E-4</v>
      </c>
      <c r="T31" s="60">
        <v>0</v>
      </c>
    </row>
    <row r="32" spans="1:20">
      <c r="A32" t="s">
        <v>378</v>
      </c>
      <c r="B32" t="s">
        <v>379</v>
      </c>
      <c r="C32" t="s">
        <v>98</v>
      </c>
      <c r="D32" t="s">
        <v>110</v>
      </c>
      <c r="E32" t="s">
        <v>374</v>
      </c>
      <c r="F32" t="s">
        <v>352</v>
      </c>
      <c r="G32" t="s">
        <v>375</v>
      </c>
      <c r="H32" t="s">
        <v>129</v>
      </c>
      <c r="I32" s="118" t="s">
        <v>4890</v>
      </c>
      <c r="J32" s="59">
        <v>3.67</v>
      </c>
      <c r="K32" t="s">
        <v>100</v>
      </c>
      <c r="L32" s="60">
        <v>2.5999999999999999E-2</v>
      </c>
      <c r="M32" s="60">
        <v>2.2700000000000001E-2</v>
      </c>
      <c r="N32" s="59">
        <v>12730258.039999999</v>
      </c>
      <c r="O32" s="59">
        <v>113.37</v>
      </c>
      <c r="P32" s="59">
        <v>0</v>
      </c>
      <c r="Q32" s="59">
        <v>14432.293539947999</v>
      </c>
      <c r="R32" s="60">
        <v>2.5999999999999999E-2</v>
      </c>
      <c r="S32" s="60">
        <v>3.8999999999999998E-3</v>
      </c>
      <c r="T32" s="60">
        <v>5.0000000000000001E-4</v>
      </c>
    </row>
    <row r="33" spans="1:20">
      <c r="A33" t="s">
        <v>380</v>
      </c>
      <c r="B33" t="s">
        <v>381</v>
      </c>
      <c r="C33" t="s">
        <v>98</v>
      </c>
      <c r="D33" t="s">
        <v>110</v>
      </c>
      <c r="E33" t="s">
        <v>374</v>
      </c>
      <c r="F33" t="s">
        <v>352</v>
      </c>
      <c r="G33" t="s">
        <v>375</v>
      </c>
      <c r="H33" t="s">
        <v>129</v>
      </c>
      <c r="I33" s="118" t="s">
        <v>4890</v>
      </c>
      <c r="J33" s="59">
        <v>4.1399999999999997</v>
      </c>
      <c r="K33" t="s">
        <v>100</v>
      </c>
      <c r="L33" s="60">
        <v>2.81E-2</v>
      </c>
      <c r="M33" s="60">
        <v>2.5899999999999999E-2</v>
      </c>
      <c r="N33" s="59">
        <v>3427736.12</v>
      </c>
      <c r="O33" s="59">
        <v>113.83</v>
      </c>
      <c r="P33" s="59">
        <v>0</v>
      </c>
      <c r="Q33" s="59">
        <v>3901.7920253960001</v>
      </c>
      <c r="R33" s="60">
        <v>2.5999999999999999E-3</v>
      </c>
      <c r="S33" s="60">
        <v>1.1000000000000001E-3</v>
      </c>
      <c r="T33" s="60">
        <v>1E-4</v>
      </c>
    </row>
    <row r="34" spans="1:20">
      <c r="A34" t="s">
        <v>382</v>
      </c>
      <c r="B34" t="s">
        <v>383</v>
      </c>
      <c r="C34" t="s">
        <v>98</v>
      </c>
      <c r="D34" t="s">
        <v>110</v>
      </c>
      <c r="E34" t="s">
        <v>374</v>
      </c>
      <c r="F34" t="s">
        <v>352</v>
      </c>
      <c r="G34" t="s">
        <v>375</v>
      </c>
      <c r="H34" t="s">
        <v>129</v>
      </c>
      <c r="I34" s="118" t="s">
        <v>4890</v>
      </c>
      <c r="J34" s="59">
        <v>2.39</v>
      </c>
      <c r="K34" t="s">
        <v>100</v>
      </c>
      <c r="L34" s="60">
        <v>3.6999999999999998E-2</v>
      </c>
      <c r="M34" s="60">
        <v>2.3599999999999999E-2</v>
      </c>
      <c r="N34" s="59">
        <v>947919.17</v>
      </c>
      <c r="O34" s="59">
        <v>115.14</v>
      </c>
      <c r="P34" s="59">
        <v>0</v>
      </c>
      <c r="Q34" s="59">
        <v>1091.4341323379999</v>
      </c>
      <c r="R34" s="60">
        <v>2.5000000000000001E-3</v>
      </c>
      <c r="S34" s="60">
        <v>2.9999999999999997E-4</v>
      </c>
      <c r="T34" s="60">
        <v>0</v>
      </c>
    </row>
    <row r="35" spans="1:20">
      <c r="A35" t="s">
        <v>385</v>
      </c>
      <c r="B35" t="s">
        <v>386</v>
      </c>
      <c r="C35" t="s">
        <v>98</v>
      </c>
      <c r="D35" t="s">
        <v>110</v>
      </c>
      <c r="E35" t="s">
        <v>387</v>
      </c>
      <c r="F35" t="s">
        <v>352</v>
      </c>
      <c r="G35" t="s">
        <v>365</v>
      </c>
      <c r="H35" t="s">
        <v>179</v>
      </c>
      <c r="I35" s="118" t="s">
        <v>4890</v>
      </c>
      <c r="J35" s="59">
        <v>4.24</v>
      </c>
      <c r="K35" t="s">
        <v>100</v>
      </c>
      <c r="L35" s="60">
        <v>6.4999999999999997E-3</v>
      </c>
      <c r="M35" s="60">
        <v>2.3300000000000001E-2</v>
      </c>
      <c r="N35" s="59">
        <v>11394087.48</v>
      </c>
      <c r="O35" s="59">
        <v>103.63</v>
      </c>
      <c r="P35" s="59">
        <v>179.32964000000001</v>
      </c>
      <c r="Q35" s="59">
        <v>11987.022495523999</v>
      </c>
      <c r="R35" s="60">
        <v>2.2599999999999999E-2</v>
      </c>
      <c r="S35" s="60">
        <v>3.3E-3</v>
      </c>
      <c r="T35" s="60">
        <v>4.0000000000000002E-4</v>
      </c>
    </row>
    <row r="36" spans="1:20">
      <c r="A36" t="s">
        <v>388</v>
      </c>
      <c r="B36" t="s">
        <v>389</v>
      </c>
      <c r="C36" t="s">
        <v>98</v>
      </c>
      <c r="D36" t="s">
        <v>110</v>
      </c>
      <c r="E36" t="s">
        <v>387</v>
      </c>
      <c r="F36" t="s">
        <v>352</v>
      </c>
      <c r="G36" t="s">
        <v>365</v>
      </c>
      <c r="H36" t="s">
        <v>179</v>
      </c>
      <c r="I36" s="118" t="s">
        <v>4890</v>
      </c>
      <c r="J36" s="59">
        <v>5</v>
      </c>
      <c r="K36" t="s">
        <v>100</v>
      </c>
      <c r="L36" s="60">
        <v>1.43E-2</v>
      </c>
      <c r="M36" s="60">
        <v>2.69E-2</v>
      </c>
      <c r="N36" s="59">
        <v>183171.16</v>
      </c>
      <c r="O36" s="59">
        <v>104.73</v>
      </c>
      <c r="P36" s="59">
        <v>3.6689099999999999</v>
      </c>
      <c r="Q36" s="59">
        <v>195.504065868</v>
      </c>
      <c r="R36" s="60">
        <v>5.0000000000000001E-4</v>
      </c>
      <c r="S36" s="60">
        <v>1E-4</v>
      </c>
      <c r="T36" s="60">
        <v>0</v>
      </c>
    </row>
    <row r="37" spans="1:20">
      <c r="A37" t="s">
        <v>390</v>
      </c>
      <c r="B37" t="s">
        <v>391</v>
      </c>
      <c r="C37" t="s">
        <v>98</v>
      </c>
      <c r="D37" t="s">
        <v>110</v>
      </c>
      <c r="E37" t="s">
        <v>387</v>
      </c>
      <c r="F37" t="s">
        <v>352</v>
      </c>
      <c r="G37" t="s">
        <v>365</v>
      </c>
      <c r="H37" t="s">
        <v>179</v>
      </c>
      <c r="I37" s="118" t="s">
        <v>4890</v>
      </c>
      <c r="J37" s="59">
        <v>6.66</v>
      </c>
      <c r="K37" t="s">
        <v>100</v>
      </c>
      <c r="L37" s="60">
        <v>3.61E-2</v>
      </c>
      <c r="M37" s="60">
        <v>3.27E-2</v>
      </c>
      <c r="N37" s="59">
        <v>17406208.120000001</v>
      </c>
      <c r="O37" s="59">
        <v>104.73</v>
      </c>
      <c r="P37" s="59">
        <v>504.21</v>
      </c>
      <c r="Q37" s="59">
        <v>18733.731764076001</v>
      </c>
      <c r="R37" s="60">
        <v>3.7900000000000003E-2</v>
      </c>
      <c r="S37" s="60">
        <v>5.1000000000000004E-3</v>
      </c>
      <c r="T37" s="60">
        <v>5.9999999999999995E-4</v>
      </c>
    </row>
    <row r="38" spans="1:20">
      <c r="A38" t="s">
        <v>392</v>
      </c>
      <c r="B38" t="s">
        <v>393</v>
      </c>
      <c r="C38" t="s">
        <v>98</v>
      </c>
      <c r="D38" t="s">
        <v>110</v>
      </c>
      <c r="E38" t="s">
        <v>387</v>
      </c>
      <c r="F38" t="s">
        <v>352</v>
      </c>
      <c r="G38" t="s">
        <v>365</v>
      </c>
      <c r="H38" t="s">
        <v>179</v>
      </c>
      <c r="I38" s="118" t="s">
        <v>4890</v>
      </c>
      <c r="J38" s="59">
        <v>1.48</v>
      </c>
      <c r="K38" t="s">
        <v>100</v>
      </c>
      <c r="L38" s="60">
        <v>1.7600000000000001E-2</v>
      </c>
      <c r="M38" s="60">
        <v>2.1299999999999999E-2</v>
      </c>
      <c r="N38" s="59">
        <v>8104701.5099999998</v>
      </c>
      <c r="O38" s="59">
        <v>112.57</v>
      </c>
      <c r="P38" s="59">
        <v>192.26024000000001</v>
      </c>
      <c r="Q38" s="59">
        <v>9315.7227298069993</v>
      </c>
      <c r="R38" s="60">
        <v>6.1000000000000004E-3</v>
      </c>
      <c r="S38" s="60">
        <v>2.5000000000000001E-3</v>
      </c>
      <c r="T38" s="60">
        <v>2.9999999999999997E-4</v>
      </c>
    </row>
    <row r="39" spans="1:20">
      <c r="A39" t="s">
        <v>394</v>
      </c>
      <c r="B39" t="s">
        <v>395</v>
      </c>
      <c r="C39" t="s">
        <v>98</v>
      </c>
      <c r="D39" t="s">
        <v>110</v>
      </c>
      <c r="E39" t="s">
        <v>387</v>
      </c>
      <c r="F39" t="s">
        <v>352</v>
      </c>
      <c r="G39" t="s">
        <v>365</v>
      </c>
      <c r="H39" t="s">
        <v>179</v>
      </c>
      <c r="I39" s="118" t="s">
        <v>4890</v>
      </c>
      <c r="J39" s="59">
        <v>2.2000000000000002</v>
      </c>
      <c r="K39" t="s">
        <v>100</v>
      </c>
      <c r="L39" s="60">
        <v>2.1499999999999998E-2</v>
      </c>
      <c r="M39" s="60">
        <v>2.2499999999999999E-2</v>
      </c>
      <c r="N39" s="59">
        <v>11341718.27</v>
      </c>
      <c r="O39" s="59">
        <v>113.66</v>
      </c>
      <c r="P39" s="59">
        <v>0</v>
      </c>
      <c r="Q39" s="59">
        <v>12890.996985682001</v>
      </c>
      <c r="R39" s="60">
        <v>9.2999999999999992E-3</v>
      </c>
      <c r="S39" s="60">
        <v>3.5000000000000001E-3</v>
      </c>
      <c r="T39" s="60">
        <v>4.0000000000000002E-4</v>
      </c>
    </row>
    <row r="40" spans="1:20">
      <c r="A40" t="s">
        <v>396</v>
      </c>
      <c r="B40" t="s">
        <v>397</v>
      </c>
      <c r="C40" t="s">
        <v>98</v>
      </c>
      <c r="D40" t="s">
        <v>110</v>
      </c>
      <c r="E40" t="s">
        <v>387</v>
      </c>
      <c r="F40" t="s">
        <v>352</v>
      </c>
      <c r="G40" t="s">
        <v>365</v>
      </c>
      <c r="H40" t="s">
        <v>179</v>
      </c>
      <c r="I40" s="118" t="s">
        <v>4890</v>
      </c>
      <c r="J40" s="59">
        <v>4.3</v>
      </c>
      <c r="K40" t="s">
        <v>100</v>
      </c>
      <c r="L40" s="60">
        <v>2.2499999999999999E-2</v>
      </c>
      <c r="M40" s="60">
        <v>2.6100000000000002E-2</v>
      </c>
      <c r="N40" s="59">
        <v>30347288.949999999</v>
      </c>
      <c r="O40" s="59">
        <v>111.23</v>
      </c>
      <c r="P40" s="59">
        <v>2790.6382199999998</v>
      </c>
      <c r="Q40" s="59">
        <v>36545.927719084997</v>
      </c>
      <c r="R40" s="60">
        <v>3.0599999999999999E-2</v>
      </c>
      <c r="S40" s="60">
        <v>0.01</v>
      </c>
      <c r="T40" s="60">
        <v>1.2999999999999999E-3</v>
      </c>
    </row>
    <row r="41" spans="1:20">
      <c r="A41" t="s">
        <v>398</v>
      </c>
      <c r="B41" t="s">
        <v>399</v>
      </c>
      <c r="C41" t="s">
        <v>98</v>
      </c>
      <c r="D41" t="s">
        <v>110</v>
      </c>
      <c r="E41" t="s">
        <v>387</v>
      </c>
      <c r="F41" t="s">
        <v>352</v>
      </c>
      <c r="G41" t="s">
        <v>365</v>
      </c>
      <c r="H41" t="s">
        <v>179</v>
      </c>
      <c r="I41" s="118" t="s">
        <v>4890</v>
      </c>
      <c r="J41" s="59">
        <v>5.9</v>
      </c>
      <c r="K41" t="s">
        <v>100</v>
      </c>
      <c r="L41" s="60">
        <v>2.5000000000000001E-3</v>
      </c>
      <c r="M41" s="60">
        <v>2.69E-2</v>
      </c>
      <c r="N41" s="59">
        <v>26449743.27</v>
      </c>
      <c r="O41" s="59">
        <v>94.78</v>
      </c>
      <c r="P41" s="59">
        <v>679.57941000000005</v>
      </c>
      <c r="Q41" s="59">
        <v>25748.646081306</v>
      </c>
      <c r="R41" s="60">
        <v>2.0400000000000001E-2</v>
      </c>
      <c r="S41" s="60">
        <v>7.0000000000000001E-3</v>
      </c>
      <c r="T41" s="60">
        <v>8.9999999999999998E-4</v>
      </c>
    </row>
    <row r="42" spans="1:20">
      <c r="A42" t="s">
        <v>400</v>
      </c>
      <c r="B42" t="s">
        <v>401</v>
      </c>
      <c r="C42" t="s">
        <v>98</v>
      </c>
      <c r="D42" t="s">
        <v>110</v>
      </c>
      <c r="E42" t="s">
        <v>387</v>
      </c>
      <c r="F42" t="s">
        <v>352</v>
      </c>
      <c r="G42" t="s">
        <v>365</v>
      </c>
      <c r="H42" t="s">
        <v>179</v>
      </c>
      <c r="I42" s="118" t="s">
        <v>4890</v>
      </c>
      <c r="J42" s="59">
        <v>3.01</v>
      </c>
      <c r="K42" t="s">
        <v>100</v>
      </c>
      <c r="L42" s="60">
        <v>2.35E-2</v>
      </c>
      <c r="M42" s="60">
        <v>2.2700000000000001E-2</v>
      </c>
      <c r="N42" s="59">
        <v>22731629.5</v>
      </c>
      <c r="O42" s="59">
        <v>113.73</v>
      </c>
      <c r="P42" s="59">
        <v>0</v>
      </c>
      <c r="Q42" s="59">
        <v>25852.682230350001</v>
      </c>
      <c r="R42" s="60">
        <v>3.1E-2</v>
      </c>
      <c r="S42" s="60">
        <v>7.0000000000000001E-3</v>
      </c>
      <c r="T42" s="60">
        <v>8.9999999999999998E-4</v>
      </c>
    </row>
    <row r="43" spans="1:20">
      <c r="A43" t="s">
        <v>402</v>
      </c>
      <c r="B43" t="s">
        <v>403</v>
      </c>
      <c r="C43" t="s">
        <v>98</v>
      </c>
      <c r="D43" t="s">
        <v>110</v>
      </c>
      <c r="E43" t="s">
        <v>404</v>
      </c>
      <c r="F43" t="s">
        <v>352</v>
      </c>
      <c r="G43" t="s">
        <v>365</v>
      </c>
      <c r="H43" t="s">
        <v>179</v>
      </c>
      <c r="I43" s="118" t="s">
        <v>4890</v>
      </c>
      <c r="J43" s="59">
        <v>2.96</v>
      </c>
      <c r="K43" t="s">
        <v>100</v>
      </c>
      <c r="L43" s="60">
        <v>1.4200000000000001E-2</v>
      </c>
      <c r="M43" s="60">
        <v>2.4899999999999999E-2</v>
      </c>
      <c r="N43" s="59">
        <v>13854506.67</v>
      </c>
      <c r="O43" s="59">
        <v>108.25</v>
      </c>
      <c r="P43" s="59">
        <v>0</v>
      </c>
      <c r="Q43" s="59">
        <v>14997.503470275</v>
      </c>
      <c r="R43" s="60">
        <v>1.54E-2</v>
      </c>
      <c r="S43" s="60">
        <v>4.1000000000000003E-3</v>
      </c>
      <c r="T43" s="60">
        <v>5.0000000000000001E-4</v>
      </c>
    </row>
    <row r="44" spans="1:20">
      <c r="A44" t="s">
        <v>405</v>
      </c>
      <c r="B44" t="s">
        <v>406</v>
      </c>
      <c r="C44" t="s">
        <v>98</v>
      </c>
      <c r="D44" t="s">
        <v>110</v>
      </c>
      <c r="E44" t="s">
        <v>407</v>
      </c>
      <c r="F44" t="s">
        <v>352</v>
      </c>
      <c r="G44" t="s">
        <v>365</v>
      </c>
      <c r="H44" t="s">
        <v>179</v>
      </c>
      <c r="I44" s="118" t="s">
        <v>4890</v>
      </c>
      <c r="J44" s="59">
        <v>0.7</v>
      </c>
      <c r="K44" t="s">
        <v>100</v>
      </c>
      <c r="L44" s="60">
        <v>0.04</v>
      </c>
      <c r="M44" s="60">
        <v>2.5999999999999999E-2</v>
      </c>
      <c r="N44" s="59">
        <v>138390.29</v>
      </c>
      <c r="O44" s="59">
        <v>113.55</v>
      </c>
      <c r="P44" s="59">
        <v>0</v>
      </c>
      <c r="Q44" s="59">
        <v>157.14217429499999</v>
      </c>
      <c r="R44" s="60">
        <v>8.0000000000000004E-4</v>
      </c>
      <c r="S44" s="60">
        <v>0</v>
      </c>
      <c r="T44" s="60">
        <v>0</v>
      </c>
    </row>
    <row r="45" spans="1:20">
      <c r="A45" t="s">
        <v>408</v>
      </c>
      <c r="B45" t="s">
        <v>409</v>
      </c>
      <c r="C45" t="s">
        <v>98</v>
      </c>
      <c r="D45" t="s">
        <v>110</v>
      </c>
      <c r="E45" t="s">
        <v>407</v>
      </c>
      <c r="F45" t="s">
        <v>352</v>
      </c>
      <c r="G45" t="s">
        <v>365</v>
      </c>
      <c r="H45" t="s">
        <v>179</v>
      </c>
      <c r="I45" s="118" t="s">
        <v>4890</v>
      </c>
      <c r="J45" s="59">
        <v>4.03</v>
      </c>
      <c r="K45" t="s">
        <v>100</v>
      </c>
      <c r="L45" s="60">
        <v>3.5000000000000003E-2</v>
      </c>
      <c r="M45" s="60">
        <v>2.6100000000000002E-2</v>
      </c>
      <c r="N45" s="59">
        <v>7539243.54</v>
      </c>
      <c r="O45" s="59">
        <v>118.48</v>
      </c>
      <c r="P45" s="59">
        <v>0</v>
      </c>
      <c r="Q45" s="59">
        <v>8932.4957461920003</v>
      </c>
      <c r="R45" s="60">
        <v>8.5000000000000006E-3</v>
      </c>
      <c r="S45" s="60">
        <v>2.3999999999999998E-3</v>
      </c>
      <c r="T45" s="60">
        <v>2.9999999999999997E-4</v>
      </c>
    </row>
    <row r="46" spans="1:20">
      <c r="A46" t="s">
        <v>410</v>
      </c>
      <c r="B46" t="s">
        <v>411</v>
      </c>
      <c r="C46" t="s">
        <v>98</v>
      </c>
      <c r="D46" t="s">
        <v>110</v>
      </c>
      <c r="E46" t="s">
        <v>407</v>
      </c>
      <c r="F46" t="s">
        <v>352</v>
      </c>
      <c r="G46" t="s">
        <v>365</v>
      </c>
      <c r="H46" t="s">
        <v>179</v>
      </c>
      <c r="I46" s="118" t="s">
        <v>4890</v>
      </c>
      <c r="J46" s="59">
        <v>6.58</v>
      </c>
      <c r="K46" t="s">
        <v>100</v>
      </c>
      <c r="L46" s="60">
        <v>2.5000000000000001E-2</v>
      </c>
      <c r="M46" s="60">
        <v>2.9000000000000001E-2</v>
      </c>
      <c r="N46" s="59">
        <v>13174973.34</v>
      </c>
      <c r="O46" s="59">
        <v>109.47</v>
      </c>
      <c r="P46" s="59">
        <v>0</v>
      </c>
      <c r="Q46" s="59">
        <v>14422.643315298001</v>
      </c>
      <c r="R46" s="60">
        <v>2.12E-2</v>
      </c>
      <c r="S46" s="60">
        <v>3.8999999999999998E-3</v>
      </c>
      <c r="T46" s="60">
        <v>5.0000000000000001E-4</v>
      </c>
    </row>
    <row r="47" spans="1:20">
      <c r="A47" t="s">
        <v>412</v>
      </c>
      <c r="B47" t="s">
        <v>413</v>
      </c>
      <c r="C47" t="s">
        <v>98</v>
      </c>
      <c r="D47" t="s">
        <v>110</v>
      </c>
      <c r="E47" t="s">
        <v>407</v>
      </c>
      <c r="F47" t="s">
        <v>352</v>
      </c>
      <c r="G47" t="s">
        <v>365</v>
      </c>
      <c r="H47" t="s">
        <v>179</v>
      </c>
      <c r="I47" s="118" t="s">
        <v>4890</v>
      </c>
      <c r="J47" s="59">
        <v>2.67</v>
      </c>
      <c r="K47" t="s">
        <v>100</v>
      </c>
      <c r="L47" s="60">
        <v>0.04</v>
      </c>
      <c r="M47" s="60">
        <v>2.3900000000000001E-2</v>
      </c>
      <c r="N47" s="59">
        <v>24192663.670000002</v>
      </c>
      <c r="O47" s="59">
        <v>118.24</v>
      </c>
      <c r="P47" s="59">
        <v>0</v>
      </c>
      <c r="Q47" s="59">
        <v>28605.405523408001</v>
      </c>
      <c r="R47" s="60">
        <v>2.5999999999999999E-2</v>
      </c>
      <c r="S47" s="60">
        <v>7.7999999999999996E-3</v>
      </c>
      <c r="T47" s="60">
        <v>1E-3</v>
      </c>
    </row>
    <row r="48" spans="1:20">
      <c r="A48" t="s">
        <v>414</v>
      </c>
      <c r="B48" t="s">
        <v>415</v>
      </c>
      <c r="C48" t="s">
        <v>98</v>
      </c>
      <c r="D48" t="s">
        <v>110</v>
      </c>
      <c r="E48" t="s">
        <v>416</v>
      </c>
      <c r="F48" t="s">
        <v>352</v>
      </c>
      <c r="G48" t="s">
        <v>365</v>
      </c>
      <c r="H48" t="s">
        <v>179</v>
      </c>
      <c r="I48" s="118" t="s">
        <v>4890</v>
      </c>
      <c r="J48" s="59">
        <v>2.36</v>
      </c>
      <c r="K48" t="s">
        <v>100</v>
      </c>
      <c r="L48" s="60">
        <v>2.3400000000000001E-2</v>
      </c>
      <c r="M48" s="60">
        <v>2.53E-2</v>
      </c>
      <c r="N48" s="59">
        <v>14763920.74</v>
      </c>
      <c r="O48" s="59">
        <v>112.87</v>
      </c>
      <c r="P48" s="59">
        <v>0</v>
      </c>
      <c r="Q48" s="59">
        <v>16664.037339237999</v>
      </c>
      <c r="R48" s="60">
        <v>5.7000000000000002E-3</v>
      </c>
      <c r="S48" s="60">
        <v>4.4999999999999997E-3</v>
      </c>
      <c r="T48" s="60">
        <v>5.9999999999999995E-4</v>
      </c>
    </row>
    <row r="49" spans="1:20">
      <c r="A49" t="s">
        <v>417</v>
      </c>
      <c r="B49" t="s">
        <v>418</v>
      </c>
      <c r="C49" t="s">
        <v>98</v>
      </c>
      <c r="D49" t="s">
        <v>110</v>
      </c>
      <c r="E49" t="s">
        <v>419</v>
      </c>
      <c r="F49" t="s">
        <v>352</v>
      </c>
      <c r="G49" t="s">
        <v>375</v>
      </c>
      <c r="H49" t="s">
        <v>129</v>
      </c>
      <c r="I49" s="118" t="s">
        <v>4890</v>
      </c>
      <c r="J49" s="59">
        <v>2.27</v>
      </c>
      <c r="K49" t="s">
        <v>100</v>
      </c>
      <c r="L49" s="60">
        <v>3.2000000000000001E-2</v>
      </c>
      <c r="M49" s="60">
        <v>2.4500000000000001E-2</v>
      </c>
      <c r="N49" s="59">
        <v>21560838.760000002</v>
      </c>
      <c r="O49" s="59">
        <v>114.84</v>
      </c>
      <c r="P49" s="59">
        <v>0</v>
      </c>
      <c r="Q49" s="59">
        <v>24760.467231983999</v>
      </c>
      <c r="R49" s="60">
        <v>1.54E-2</v>
      </c>
      <c r="S49" s="60">
        <v>6.7999999999999996E-3</v>
      </c>
      <c r="T49" s="60">
        <v>8.9999999999999998E-4</v>
      </c>
    </row>
    <row r="50" spans="1:20">
      <c r="A50" t="s">
        <v>420</v>
      </c>
      <c r="B50" t="s">
        <v>421</v>
      </c>
      <c r="C50" t="s">
        <v>98</v>
      </c>
      <c r="D50" t="s">
        <v>110</v>
      </c>
      <c r="E50" t="s">
        <v>419</v>
      </c>
      <c r="F50" t="s">
        <v>352</v>
      </c>
      <c r="G50" t="s">
        <v>375</v>
      </c>
      <c r="H50" t="s">
        <v>129</v>
      </c>
      <c r="I50" s="118" t="s">
        <v>4890</v>
      </c>
      <c r="J50" s="59">
        <v>4.04</v>
      </c>
      <c r="K50" t="s">
        <v>100</v>
      </c>
      <c r="L50" s="60">
        <v>1.14E-2</v>
      </c>
      <c r="M50" s="60">
        <v>2.5999999999999999E-2</v>
      </c>
      <c r="N50" s="59">
        <v>23490054.41</v>
      </c>
      <c r="O50" s="59">
        <v>103.86</v>
      </c>
      <c r="P50" s="59">
        <v>0</v>
      </c>
      <c r="Q50" s="59">
        <v>24396.770510226001</v>
      </c>
      <c r="R50" s="60">
        <v>9.9000000000000008E-3</v>
      </c>
      <c r="S50" s="60">
        <v>6.7000000000000002E-3</v>
      </c>
      <c r="T50" s="60">
        <v>8.0000000000000004E-4</v>
      </c>
    </row>
    <row r="51" spans="1:20">
      <c r="A51" t="s">
        <v>422</v>
      </c>
      <c r="B51" t="s">
        <v>423</v>
      </c>
      <c r="C51" t="s">
        <v>98</v>
      </c>
      <c r="D51" t="s">
        <v>110</v>
      </c>
      <c r="E51" t="s">
        <v>419</v>
      </c>
      <c r="F51" t="s">
        <v>352</v>
      </c>
      <c r="G51" t="s">
        <v>375</v>
      </c>
      <c r="H51" t="s">
        <v>129</v>
      </c>
      <c r="I51" s="118" t="s">
        <v>4890</v>
      </c>
      <c r="J51" s="59">
        <v>6.3</v>
      </c>
      <c r="K51" t="s">
        <v>100</v>
      </c>
      <c r="L51" s="60">
        <v>9.1999999999999998E-3</v>
      </c>
      <c r="M51" s="60">
        <v>3.0200000000000001E-2</v>
      </c>
      <c r="N51" s="59">
        <v>33475346.829999998</v>
      </c>
      <c r="O51" s="59">
        <v>97.97</v>
      </c>
      <c r="P51" s="59">
        <v>343.80820999999997</v>
      </c>
      <c r="Q51" s="59">
        <v>33139.605499350997</v>
      </c>
      <c r="R51" s="60">
        <v>1.67E-2</v>
      </c>
      <c r="S51" s="60">
        <v>8.9999999999999993E-3</v>
      </c>
      <c r="T51" s="60">
        <v>1.1000000000000001E-3</v>
      </c>
    </row>
    <row r="52" spans="1:20">
      <c r="A52" t="s">
        <v>424</v>
      </c>
      <c r="B52" t="s">
        <v>425</v>
      </c>
      <c r="C52" t="s">
        <v>98</v>
      </c>
      <c r="D52" t="s">
        <v>110</v>
      </c>
      <c r="E52" t="s">
        <v>416</v>
      </c>
      <c r="F52" t="s">
        <v>352</v>
      </c>
      <c r="G52" t="s">
        <v>365</v>
      </c>
      <c r="H52" t="s">
        <v>179</v>
      </c>
      <c r="I52" s="118" t="s">
        <v>4890</v>
      </c>
      <c r="J52" s="59">
        <v>5.66</v>
      </c>
      <c r="K52" t="s">
        <v>100</v>
      </c>
      <c r="L52" s="60">
        <v>6.4999999999999997E-3</v>
      </c>
      <c r="M52" s="60">
        <v>2.8799999999999999E-2</v>
      </c>
      <c r="N52" s="59">
        <v>47453755.479999997</v>
      </c>
      <c r="O52" s="59">
        <v>97.78</v>
      </c>
      <c r="P52" s="59">
        <v>0</v>
      </c>
      <c r="Q52" s="59">
        <v>46400.282108343999</v>
      </c>
      <c r="R52" s="60">
        <v>2.07E-2</v>
      </c>
      <c r="S52" s="60">
        <v>1.26E-2</v>
      </c>
      <c r="T52" s="60">
        <v>1.6000000000000001E-3</v>
      </c>
    </row>
    <row r="53" spans="1:20">
      <c r="A53" t="s">
        <v>426</v>
      </c>
      <c r="B53" t="s">
        <v>427</v>
      </c>
      <c r="C53" t="s">
        <v>98</v>
      </c>
      <c r="D53" t="s">
        <v>110</v>
      </c>
      <c r="E53" t="s">
        <v>416</v>
      </c>
      <c r="F53" t="s">
        <v>352</v>
      </c>
      <c r="G53" t="s">
        <v>365</v>
      </c>
      <c r="H53" t="s">
        <v>179</v>
      </c>
      <c r="I53" s="118" t="s">
        <v>4890</v>
      </c>
      <c r="J53" s="59">
        <v>8.67</v>
      </c>
      <c r="K53" t="s">
        <v>100</v>
      </c>
      <c r="L53" s="60">
        <v>2.64E-2</v>
      </c>
      <c r="M53" s="60">
        <v>2.9600000000000001E-2</v>
      </c>
      <c r="N53" s="59">
        <v>2078096.07</v>
      </c>
      <c r="O53" s="59">
        <v>99.71</v>
      </c>
      <c r="P53" s="59">
        <v>0</v>
      </c>
      <c r="Q53" s="59">
        <v>2072.0695913969998</v>
      </c>
      <c r="R53" s="60">
        <v>6.8999999999999999E-3</v>
      </c>
      <c r="S53" s="60">
        <v>5.9999999999999995E-4</v>
      </c>
      <c r="T53" s="60">
        <v>1E-4</v>
      </c>
    </row>
    <row r="54" spans="1:20">
      <c r="A54" t="s">
        <v>428</v>
      </c>
      <c r="B54" t="s">
        <v>429</v>
      </c>
      <c r="C54" t="s">
        <v>98</v>
      </c>
      <c r="D54" t="s">
        <v>110</v>
      </c>
      <c r="E54" t="s">
        <v>430</v>
      </c>
      <c r="F54" t="s">
        <v>352</v>
      </c>
      <c r="G54" t="s">
        <v>375</v>
      </c>
      <c r="H54" t="s">
        <v>129</v>
      </c>
      <c r="I54" s="118" t="s">
        <v>4890</v>
      </c>
      <c r="J54" s="59">
        <v>2.0099999999999998</v>
      </c>
      <c r="K54" t="s">
        <v>100</v>
      </c>
      <c r="L54" s="60">
        <v>1.34E-2</v>
      </c>
      <c r="M54" s="60">
        <v>2.1899999999999999E-2</v>
      </c>
      <c r="N54" s="59">
        <v>5096329.43</v>
      </c>
      <c r="O54" s="59">
        <v>110.98</v>
      </c>
      <c r="P54" s="59">
        <v>0</v>
      </c>
      <c r="Q54" s="59">
        <v>5655.9064014140004</v>
      </c>
      <c r="R54" s="60">
        <v>9.5999999999999992E-3</v>
      </c>
      <c r="S54" s="60">
        <v>1.5E-3</v>
      </c>
      <c r="T54" s="60">
        <v>2.0000000000000001E-4</v>
      </c>
    </row>
    <row r="55" spans="1:20">
      <c r="A55" t="s">
        <v>431</v>
      </c>
      <c r="B55" t="s">
        <v>432</v>
      </c>
      <c r="C55" t="s">
        <v>98</v>
      </c>
      <c r="D55" t="s">
        <v>110</v>
      </c>
      <c r="E55" t="s">
        <v>430</v>
      </c>
      <c r="F55" t="s">
        <v>352</v>
      </c>
      <c r="G55" t="s">
        <v>365</v>
      </c>
      <c r="H55" t="s">
        <v>179</v>
      </c>
      <c r="I55" s="118" t="s">
        <v>4890</v>
      </c>
      <c r="J55" s="59">
        <v>3.61</v>
      </c>
      <c r="K55" t="s">
        <v>100</v>
      </c>
      <c r="L55" s="60">
        <v>1.8200000000000001E-2</v>
      </c>
      <c r="M55" s="60">
        <v>2.4299999999999999E-2</v>
      </c>
      <c r="N55" s="59">
        <v>12849055.029999999</v>
      </c>
      <c r="O55" s="59">
        <v>109.37</v>
      </c>
      <c r="P55" s="59">
        <v>0</v>
      </c>
      <c r="Q55" s="59">
        <v>14053.011486310999</v>
      </c>
      <c r="R55" s="60">
        <v>3.4000000000000002E-2</v>
      </c>
      <c r="S55" s="60">
        <v>3.8E-3</v>
      </c>
      <c r="T55" s="60">
        <v>5.0000000000000001E-4</v>
      </c>
    </row>
    <row r="56" spans="1:20">
      <c r="A56" t="s">
        <v>433</v>
      </c>
      <c r="B56" t="s">
        <v>434</v>
      </c>
      <c r="C56" t="s">
        <v>98</v>
      </c>
      <c r="D56" t="s">
        <v>110</v>
      </c>
      <c r="E56" t="s">
        <v>430</v>
      </c>
      <c r="F56" t="s">
        <v>352</v>
      </c>
      <c r="G56" t="s">
        <v>365</v>
      </c>
      <c r="H56" t="s">
        <v>179</v>
      </c>
      <c r="I56" s="118" t="s">
        <v>4890</v>
      </c>
      <c r="J56" s="59">
        <v>1.86</v>
      </c>
      <c r="K56" t="s">
        <v>100</v>
      </c>
      <c r="L56" s="60">
        <v>2E-3</v>
      </c>
      <c r="M56" s="60">
        <v>2.0299999999999999E-2</v>
      </c>
      <c r="N56" s="59">
        <v>10445305.92</v>
      </c>
      <c r="O56" s="59">
        <v>106.67</v>
      </c>
      <c r="P56" s="59">
        <v>0</v>
      </c>
      <c r="Q56" s="59">
        <v>11142.007824864</v>
      </c>
      <c r="R56" s="60">
        <v>3.1699999999999999E-2</v>
      </c>
      <c r="S56" s="60">
        <v>3.0000000000000001E-3</v>
      </c>
      <c r="T56" s="60">
        <v>4.0000000000000002E-4</v>
      </c>
    </row>
    <row r="57" spans="1:20">
      <c r="A57" t="s">
        <v>436</v>
      </c>
      <c r="B57" t="s">
        <v>437</v>
      </c>
      <c r="C57" t="s">
        <v>98</v>
      </c>
      <c r="D57" t="s">
        <v>110</v>
      </c>
      <c r="E57" t="s">
        <v>438</v>
      </c>
      <c r="F57" t="s">
        <v>439</v>
      </c>
      <c r="G57" t="s">
        <v>375</v>
      </c>
      <c r="H57" t="s">
        <v>129</v>
      </c>
      <c r="I57" s="118" t="s">
        <v>4890</v>
      </c>
      <c r="J57" s="59">
        <v>5.03</v>
      </c>
      <c r="K57" t="s">
        <v>100</v>
      </c>
      <c r="L57" s="60">
        <v>4.4000000000000003E-3</v>
      </c>
      <c r="M57" s="60">
        <v>2.47E-2</v>
      </c>
      <c r="N57" s="59">
        <v>7257376.0199999996</v>
      </c>
      <c r="O57" s="59">
        <v>100.57</v>
      </c>
      <c r="P57" s="59">
        <v>0</v>
      </c>
      <c r="Q57" s="59">
        <v>7298.7430633140002</v>
      </c>
      <c r="R57" s="60">
        <v>9.5999999999999992E-3</v>
      </c>
      <c r="S57" s="60">
        <v>2E-3</v>
      </c>
      <c r="T57" s="60">
        <v>2.9999999999999997E-4</v>
      </c>
    </row>
    <row r="58" spans="1:20">
      <c r="A58" t="s">
        <v>441</v>
      </c>
      <c r="B58" t="s">
        <v>442</v>
      </c>
      <c r="C58" t="s">
        <v>98</v>
      </c>
      <c r="D58" t="s">
        <v>110</v>
      </c>
      <c r="E58" t="s">
        <v>443</v>
      </c>
      <c r="F58" t="s">
        <v>352</v>
      </c>
      <c r="G58" t="s">
        <v>375</v>
      </c>
      <c r="H58" t="s">
        <v>129</v>
      </c>
      <c r="I58" s="118" t="s">
        <v>4890</v>
      </c>
      <c r="J58" s="59">
        <v>2.83</v>
      </c>
      <c r="K58" t="s">
        <v>100</v>
      </c>
      <c r="L58" s="60">
        <v>1.5800000000000002E-2</v>
      </c>
      <c r="M58" s="60">
        <v>2.1999999999999999E-2</v>
      </c>
      <c r="N58" s="59">
        <v>13685517.18</v>
      </c>
      <c r="O58" s="59">
        <v>110.84</v>
      </c>
      <c r="P58" s="59">
        <v>0</v>
      </c>
      <c r="Q58" s="59">
        <v>15169.027242312</v>
      </c>
      <c r="R58" s="60">
        <v>2.9399999999999999E-2</v>
      </c>
      <c r="S58" s="60">
        <v>4.1000000000000003E-3</v>
      </c>
      <c r="T58" s="60">
        <v>5.0000000000000001E-4</v>
      </c>
    </row>
    <row r="59" spans="1:20">
      <c r="A59" t="s">
        <v>444</v>
      </c>
      <c r="B59" t="s">
        <v>445</v>
      </c>
      <c r="C59" t="s">
        <v>98</v>
      </c>
      <c r="D59" t="s">
        <v>110</v>
      </c>
      <c r="E59" t="s">
        <v>443</v>
      </c>
      <c r="F59" t="s">
        <v>352</v>
      </c>
      <c r="G59" t="s">
        <v>375</v>
      </c>
      <c r="H59" t="s">
        <v>129</v>
      </c>
      <c r="I59" s="118" t="s">
        <v>4890</v>
      </c>
      <c r="J59" s="59">
        <v>5.47</v>
      </c>
      <c r="K59" t="s">
        <v>100</v>
      </c>
      <c r="L59" s="60">
        <v>8.3999999999999995E-3</v>
      </c>
      <c r="M59" s="60">
        <v>2.5499999999999998E-2</v>
      </c>
      <c r="N59" s="59">
        <v>10651029.359999999</v>
      </c>
      <c r="O59" s="59">
        <v>100.94</v>
      </c>
      <c r="P59" s="59">
        <v>0</v>
      </c>
      <c r="Q59" s="59">
        <v>10751.149035984001</v>
      </c>
      <c r="R59" s="60">
        <v>2.3900000000000001E-2</v>
      </c>
      <c r="S59" s="60">
        <v>2.8999999999999998E-3</v>
      </c>
      <c r="T59" s="60">
        <v>4.0000000000000002E-4</v>
      </c>
    </row>
    <row r="60" spans="1:20">
      <c r="A60" t="s">
        <v>446</v>
      </c>
      <c r="B60" t="s">
        <v>447</v>
      </c>
      <c r="C60" t="s">
        <v>98</v>
      </c>
      <c r="D60" t="s">
        <v>110</v>
      </c>
      <c r="E60" t="s">
        <v>448</v>
      </c>
      <c r="F60" t="s">
        <v>324</v>
      </c>
      <c r="G60" t="s">
        <v>365</v>
      </c>
      <c r="H60" t="s">
        <v>179</v>
      </c>
      <c r="I60" s="118" t="s">
        <v>4890</v>
      </c>
      <c r="J60" s="59">
        <v>1.1299999999999999</v>
      </c>
      <c r="K60" t="s">
        <v>100</v>
      </c>
      <c r="L60" s="60">
        <v>2.4199999999999999E-2</v>
      </c>
      <c r="M60" s="60">
        <v>3.3399999999999999E-2</v>
      </c>
      <c r="N60" s="59">
        <v>537.48</v>
      </c>
      <c r="O60" s="59">
        <v>5626366</v>
      </c>
      <c r="P60" s="59">
        <v>0</v>
      </c>
      <c r="Q60" s="59">
        <v>30240.591976799999</v>
      </c>
      <c r="R60" s="60">
        <v>1.8599999999999998E-2</v>
      </c>
      <c r="S60" s="60">
        <v>8.2000000000000007E-3</v>
      </c>
      <c r="T60" s="60">
        <v>1E-3</v>
      </c>
    </row>
    <row r="61" spans="1:20">
      <c r="A61" t="s">
        <v>449</v>
      </c>
      <c r="B61" t="s">
        <v>450</v>
      </c>
      <c r="C61" t="s">
        <v>98</v>
      </c>
      <c r="D61" t="s">
        <v>110</v>
      </c>
      <c r="E61" t="s">
        <v>448</v>
      </c>
      <c r="F61" t="s">
        <v>324</v>
      </c>
      <c r="G61" t="s">
        <v>365</v>
      </c>
      <c r="H61" t="s">
        <v>179</v>
      </c>
      <c r="I61" s="118" t="s">
        <v>4890</v>
      </c>
      <c r="J61" s="59">
        <v>0.74</v>
      </c>
      <c r="K61" t="s">
        <v>100</v>
      </c>
      <c r="L61" s="60">
        <v>1.95E-2</v>
      </c>
      <c r="M61" s="60">
        <v>3.4299999999999997E-2</v>
      </c>
      <c r="N61" s="59">
        <v>132.21</v>
      </c>
      <c r="O61" s="59">
        <v>5456707</v>
      </c>
      <c r="P61" s="59">
        <v>0</v>
      </c>
      <c r="Q61" s="59">
        <v>7214.3123247000003</v>
      </c>
      <c r="R61" s="60">
        <v>5.3E-3</v>
      </c>
      <c r="S61" s="60">
        <v>2E-3</v>
      </c>
      <c r="T61" s="60">
        <v>2.0000000000000001E-4</v>
      </c>
    </row>
    <row r="62" spans="1:20">
      <c r="A62" t="s">
        <v>451</v>
      </c>
      <c r="B62" t="s">
        <v>452</v>
      </c>
      <c r="C62" t="s">
        <v>98</v>
      </c>
      <c r="D62" t="s">
        <v>110</v>
      </c>
      <c r="E62" t="s">
        <v>448</v>
      </c>
      <c r="F62" t="s">
        <v>324</v>
      </c>
      <c r="G62" t="s">
        <v>375</v>
      </c>
      <c r="H62" t="s">
        <v>129</v>
      </c>
      <c r="I62" s="118" t="s">
        <v>4890</v>
      </c>
      <c r="J62" s="59">
        <v>4.08</v>
      </c>
      <c r="K62" t="s">
        <v>100</v>
      </c>
      <c r="L62" s="60">
        <v>1.4999999999999999E-2</v>
      </c>
      <c r="M62" s="60">
        <v>3.0300000000000001E-2</v>
      </c>
      <c r="N62" s="59">
        <v>454.44</v>
      </c>
      <c r="O62" s="59">
        <v>5115050</v>
      </c>
      <c r="P62" s="59">
        <v>0</v>
      </c>
      <c r="Q62" s="59">
        <v>23244.83322</v>
      </c>
      <c r="R62" s="60">
        <v>1.6199999999999999E-2</v>
      </c>
      <c r="S62" s="60">
        <v>6.3E-3</v>
      </c>
      <c r="T62" s="60">
        <v>8.0000000000000004E-4</v>
      </c>
    </row>
    <row r="63" spans="1:20">
      <c r="A63" t="s">
        <v>454</v>
      </c>
      <c r="B63" t="s">
        <v>455</v>
      </c>
      <c r="C63" t="s">
        <v>98</v>
      </c>
      <c r="D63" t="s">
        <v>110</v>
      </c>
      <c r="E63" t="s">
        <v>448</v>
      </c>
      <c r="F63" t="s">
        <v>324</v>
      </c>
      <c r="G63" t="s">
        <v>365</v>
      </c>
      <c r="H63" t="s">
        <v>179</v>
      </c>
      <c r="I63" s="118" t="s">
        <v>4890</v>
      </c>
      <c r="J63" s="59">
        <v>4.29</v>
      </c>
      <c r="K63" t="s">
        <v>100</v>
      </c>
      <c r="L63" s="60">
        <v>2.7799999999999998E-2</v>
      </c>
      <c r="M63" s="60">
        <v>3.1E-2</v>
      </c>
      <c r="N63" s="59">
        <v>139.9</v>
      </c>
      <c r="O63" s="59">
        <v>5529999</v>
      </c>
      <c r="P63" s="59">
        <v>0</v>
      </c>
      <c r="Q63" s="59">
        <v>7736.4686009999996</v>
      </c>
      <c r="R63" s="60">
        <v>0</v>
      </c>
      <c r="S63" s="60">
        <v>2.0999999999999999E-3</v>
      </c>
      <c r="T63" s="60">
        <v>2.9999999999999997E-4</v>
      </c>
    </row>
    <row r="64" spans="1:20">
      <c r="A64" t="s">
        <v>456</v>
      </c>
      <c r="B64" t="s">
        <v>457</v>
      </c>
      <c r="C64" t="s">
        <v>98</v>
      </c>
      <c r="D64" t="s">
        <v>110</v>
      </c>
      <c r="E64" t="s">
        <v>458</v>
      </c>
      <c r="F64" t="s">
        <v>324</v>
      </c>
      <c r="G64" t="s">
        <v>375</v>
      </c>
      <c r="H64" t="s">
        <v>129</v>
      </c>
      <c r="I64" s="118" t="s">
        <v>4890</v>
      </c>
      <c r="J64" s="59">
        <v>2.29</v>
      </c>
      <c r="K64" t="s">
        <v>100</v>
      </c>
      <c r="L64" s="60">
        <v>2.5899999999999999E-2</v>
      </c>
      <c r="M64" s="60">
        <v>2.75E-2</v>
      </c>
      <c r="N64" s="59">
        <v>696.11</v>
      </c>
      <c r="O64" s="59">
        <v>5628861</v>
      </c>
      <c r="P64" s="59">
        <v>0</v>
      </c>
      <c r="Q64" s="59">
        <v>39183.064307100001</v>
      </c>
      <c r="R64" s="60">
        <v>3.3000000000000002E-2</v>
      </c>
      <c r="S64" s="60">
        <v>1.0699999999999999E-2</v>
      </c>
      <c r="T64" s="60">
        <v>1.4E-3</v>
      </c>
    </row>
    <row r="65" spans="1:20">
      <c r="A65" t="s">
        <v>459</v>
      </c>
      <c r="B65" t="s">
        <v>460</v>
      </c>
      <c r="C65" t="s">
        <v>98</v>
      </c>
      <c r="D65" t="s">
        <v>110</v>
      </c>
      <c r="E65" t="s">
        <v>458</v>
      </c>
      <c r="F65" t="s">
        <v>324</v>
      </c>
      <c r="G65" t="s">
        <v>375</v>
      </c>
      <c r="H65" t="s">
        <v>129</v>
      </c>
      <c r="I65" s="118" t="s">
        <v>4890</v>
      </c>
      <c r="J65" s="59">
        <v>5.42</v>
      </c>
      <c r="K65" t="s">
        <v>100</v>
      </c>
      <c r="L65" s="60">
        <v>3.7100000000000001E-2</v>
      </c>
      <c r="M65" s="60">
        <v>3.3399999999999999E-2</v>
      </c>
      <c r="N65" s="59">
        <v>254.09</v>
      </c>
      <c r="O65" s="59">
        <v>5095555</v>
      </c>
      <c r="P65" s="59">
        <v>0</v>
      </c>
      <c r="Q65" s="59">
        <v>12947.2956995</v>
      </c>
      <c r="R65" s="60">
        <v>3.2300000000000002E-2</v>
      </c>
      <c r="S65" s="60">
        <v>3.5000000000000001E-3</v>
      </c>
      <c r="T65" s="60">
        <v>4.0000000000000002E-4</v>
      </c>
    </row>
    <row r="66" spans="1:20">
      <c r="A66" t="s">
        <v>461</v>
      </c>
      <c r="B66" t="s">
        <v>462</v>
      </c>
      <c r="C66" t="s">
        <v>98</v>
      </c>
      <c r="D66" t="s">
        <v>110</v>
      </c>
      <c r="E66" t="s">
        <v>458</v>
      </c>
      <c r="F66" t="s">
        <v>324</v>
      </c>
      <c r="G66" t="s">
        <v>375</v>
      </c>
      <c r="H66" t="s">
        <v>129</v>
      </c>
      <c r="I66" s="118" t="s">
        <v>4890</v>
      </c>
      <c r="J66" s="59">
        <v>2.5299999999999998</v>
      </c>
      <c r="K66" t="s">
        <v>100</v>
      </c>
      <c r="L66" s="60">
        <v>2.9700000000000001E-2</v>
      </c>
      <c r="M66" s="60">
        <v>3.09E-2</v>
      </c>
      <c r="N66" s="59">
        <v>275.14</v>
      </c>
      <c r="O66" s="59">
        <v>5615315</v>
      </c>
      <c r="P66" s="59">
        <v>0</v>
      </c>
      <c r="Q66" s="59">
        <v>15449.977691</v>
      </c>
      <c r="R66" s="60">
        <v>1.9699999999999999E-2</v>
      </c>
      <c r="S66" s="60">
        <v>4.1999999999999997E-3</v>
      </c>
      <c r="T66" s="60">
        <v>5.0000000000000001E-4</v>
      </c>
    </row>
    <row r="67" spans="1:20">
      <c r="A67" t="s">
        <v>463</v>
      </c>
      <c r="B67" t="s">
        <v>464</v>
      </c>
      <c r="C67" t="s">
        <v>98</v>
      </c>
      <c r="D67" t="s">
        <v>110</v>
      </c>
      <c r="E67" t="s">
        <v>458</v>
      </c>
      <c r="F67" t="s">
        <v>324</v>
      </c>
      <c r="G67" t="s">
        <v>375</v>
      </c>
      <c r="H67" t="s">
        <v>129</v>
      </c>
      <c r="I67" s="118" t="s">
        <v>4890</v>
      </c>
      <c r="J67" s="59">
        <v>4.0999999999999996</v>
      </c>
      <c r="K67" t="s">
        <v>100</v>
      </c>
      <c r="L67" s="60">
        <v>8.3999999999999995E-3</v>
      </c>
      <c r="M67" s="60">
        <v>2.9100000000000001E-2</v>
      </c>
      <c r="N67" s="59">
        <v>178.07</v>
      </c>
      <c r="O67" s="59">
        <v>5012995</v>
      </c>
      <c r="P67" s="59">
        <v>0</v>
      </c>
      <c r="Q67" s="59">
        <v>8926.6401965000005</v>
      </c>
      <c r="R67" s="60">
        <v>2.24E-2</v>
      </c>
      <c r="S67" s="60">
        <v>2.3999999999999998E-3</v>
      </c>
      <c r="T67" s="60">
        <v>2.9999999999999997E-4</v>
      </c>
    </row>
    <row r="68" spans="1:20">
      <c r="A68" t="s">
        <v>465</v>
      </c>
      <c r="B68" t="s">
        <v>466</v>
      </c>
      <c r="C68" t="s">
        <v>98</v>
      </c>
      <c r="D68" t="s">
        <v>110</v>
      </c>
      <c r="E68" t="s">
        <v>458</v>
      </c>
      <c r="F68" t="s">
        <v>324</v>
      </c>
      <c r="G68" t="s">
        <v>375</v>
      </c>
      <c r="H68" t="s">
        <v>129</v>
      </c>
      <c r="I68" s="118" t="s">
        <v>4890</v>
      </c>
      <c r="J68" s="59">
        <v>4.62</v>
      </c>
      <c r="K68" t="s">
        <v>100</v>
      </c>
      <c r="L68" s="60">
        <v>3.09E-2</v>
      </c>
      <c r="M68" s="60">
        <v>3.1699999999999999E-2</v>
      </c>
      <c r="N68" s="59">
        <v>423.6</v>
      </c>
      <c r="O68" s="59">
        <v>5168240</v>
      </c>
      <c r="P68" s="59">
        <v>0</v>
      </c>
      <c r="Q68" s="59">
        <v>21892.664639999999</v>
      </c>
      <c r="R68" s="60">
        <v>2.23E-2</v>
      </c>
      <c r="S68" s="60">
        <v>6.0000000000000001E-3</v>
      </c>
      <c r="T68" s="60">
        <v>8.0000000000000004E-4</v>
      </c>
    </row>
    <row r="69" spans="1:20">
      <c r="A69" t="s">
        <v>467</v>
      </c>
      <c r="B69" t="s">
        <v>468</v>
      </c>
      <c r="C69" t="s">
        <v>98</v>
      </c>
      <c r="D69" t="s">
        <v>110</v>
      </c>
      <c r="E69" t="s">
        <v>458</v>
      </c>
      <c r="F69" t="s">
        <v>324</v>
      </c>
      <c r="G69" t="s">
        <v>375</v>
      </c>
      <c r="H69" t="s">
        <v>129</v>
      </c>
      <c r="I69" s="118" t="s">
        <v>4890</v>
      </c>
      <c r="J69" s="59">
        <v>1.23</v>
      </c>
      <c r="K69" t="s">
        <v>100</v>
      </c>
      <c r="L69" s="60">
        <v>2.0199999999999999E-2</v>
      </c>
      <c r="M69" s="60">
        <v>2.0500000000000001E-2</v>
      </c>
      <c r="N69" s="59">
        <v>315.07</v>
      </c>
      <c r="O69" s="59">
        <v>5652776</v>
      </c>
      <c r="P69" s="59">
        <v>0</v>
      </c>
      <c r="Q69" s="59">
        <v>17810.201343199999</v>
      </c>
      <c r="R69" s="60">
        <v>1.4999999999999999E-2</v>
      </c>
      <c r="S69" s="60">
        <v>4.8999999999999998E-3</v>
      </c>
      <c r="T69" s="60">
        <v>5.9999999999999995E-4</v>
      </c>
    </row>
    <row r="70" spans="1:20">
      <c r="A70" t="s">
        <v>469</v>
      </c>
      <c r="B70" t="s">
        <v>470</v>
      </c>
      <c r="C70" t="s">
        <v>98</v>
      </c>
      <c r="D70" t="s">
        <v>110</v>
      </c>
      <c r="E70" t="s">
        <v>471</v>
      </c>
      <c r="F70" t="s">
        <v>112</v>
      </c>
      <c r="G70" t="s">
        <v>365</v>
      </c>
      <c r="H70" t="s">
        <v>179</v>
      </c>
      <c r="I70" s="118" t="s">
        <v>4890</v>
      </c>
      <c r="J70" s="59">
        <v>1.32</v>
      </c>
      <c r="K70" t="s">
        <v>100</v>
      </c>
      <c r="L70" s="60">
        <v>1.7999999999999999E-2</v>
      </c>
      <c r="M70" s="60">
        <v>2.0899999999999998E-2</v>
      </c>
      <c r="N70" s="59">
        <v>7048416.9500000002</v>
      </c>
      <c r="O70" s="59">
        <v>111.63</v>
      </c>
      <c r="P70" s="59">
        <v>0</v>
      </c>
      <c r="Q70" s="59">
        <v>7868.1478412850001</v>
      </c>
      <c r="R70" s="60">
        <v>7.1999999999999998E-3</v>
      </c>
      <c r="S70" s="60">
        <v>2.0999999999999999E-3</v>
      </c>
      <c r="T70" s="60">
        <v>2.9999999999999997E-4</v>
      </c>
    </row>
    <row r="71" spans="1:20">
      <c r="A71" t="s">
        <v>472</v>
      </c>
      <c r="B71" t="s">
        <v>473</v>
      </c>
      <c r="C71" t="s">
        <v>98</v>
      </c>
      <c r="D71" t="s">
        <v>110</v>
      </c>
      <c r="E71" t="s">
        <v>471</v>
      </c>
      <c r="F71" t="s">
        <v>112</v>
      </c>
      <c r="G71" t="s">
        <v>365</v>
      </c>
      <c r="H71" t="s">
        <v>179</v>
      </c>
      <c r="I71" s="118" t="s">
        <v>4890</v>
      </c>
      <c r="J71" s="59">
        <v>3.83</v>
      </c>
      <c r="K71" t="s">
        <v>100</v>
      </c>
      <c r="L71" s="60">
        <v>2.1999999999999999E-2</v>
      </c>
      <c r="M71" s="60">
        <v>2.7900000000000001E-2</v>
      </c>
      <c r="N71" s="59">
        <v>5840939.6399999997</v>
      </c>
      <c r="O71" s="59">
        <v>100.93</v>
      </c>
      <c r="P71" s="59">
        <v>0</v>
      </c>
      <c r="Q71" s="59">
        <v>5895.2603786520003</v>
      </c>
      <c r="R71" s="60">
        <v>2.07E-2</v>
      </c>
      <c r="S71" s="60">
        <v>1.6000000000000001E-3</v>
      </c>
      <c r="T71" s="60">
        <v>2.0000000000000001E-4</v>
      </c>
    </row>
    <row r="72" spans="1:20">
      <c r="A72" t="s">
        <v>475</v>
      </c>
      <c r="B72" t="s">
        <v>476</v>
      </c>
      <c r="C72" t="s">
        <v>98</v>
      </c>
      <c r="D72" t="s">
        <v>110</v>
      </c>
      <c r="E72" t="s">
        <v>477</v>
      </c>
      <c r="F72" t="s">
        <v>352</v>
      </c>
      <c r="G72" t="s">
        <v>478</v>
      </c>
      <c r="H72" t="s">
        <v>179</v>
      </c>
      <c r="I72" s="118" t="s">
        <v>4890</v>
      </c>
      <c r="J72" s="59">
        <v>1.99</v>
      </c>
      <c r="K72" t="s">
        <v>100</v>
      </c>
      <c r="L72" s="60">
        <v>1.4E-2</v>
      </c>
      <c r="M72" s="60">
        <v>2.6100000000000002E-2</v>
      </c>
      <c r="N72" s="59">
        <v>8986219.2100000009</v>
      </c>
      <c r="O72" s="59">
        <v>109.74</v>
      </c>
      <c r="P72" s="59">
        <v>0</v>
      </c>
      <c r="Q72" s="59">
        <v>9861.4769610540006</v>
      </c>
      <c r="R72" s="60">
        <v>1.01E-2</v>
      </c>
      <c r="S72" s="60">
        <v>2.7000000000000001E-3</v>
      </c>
      <c r="T72" s="60">
        <v>2.9999999999999997E-4</v>
      </c>
    </row>
    <row r="73" spans="1:20">
      <c r="A73" t="s">
        <v>479</v>
      </c>
      <c r="B73" t="s">
        <v>480</v>
      </c>
      <c r="C73" t="s">
        <v>98</v>
      </c>
      <c r="D73" t="s">
        <v>110</v>
      </c>
      <c r="E73" t="s">
        <v>404</v>
      </c>
      <c r="F73" t="s">
        <v>352</v>
      </c>
      <c r="G73" t="s">
        <v>478</v>
      </c>
      <c r="H73" t="s">
        <v>179</v>
      </c>
      <c r="I73" s="118" t="s">
        <v>4890</v>
      </c>
      <c r="J73" s="59">
        <v>1.94</v>
      </c>
      <c r="K73" t="s">
        <v>100</v>
      </c>
      <c r="L73" s="60">
        <v>2.1499999999999998E-2</v>
      </c>
      <c r="M73" s="60">
        <v>2.7E-2</v>
      </c>
      <c r="N73" s="59">
        <v>26633759.98</v>
      </c>
      <c r="O73" s="59">
        <v>112.03</v>
      </c>
      <c r="P73" s="59">
        <v>0</v>
      </c>
      <c r="Q73" s="59">
        <v>29837.801305593999</v>
      </c>
      <c r="R73" s="60">
        <v>1.3599999999999999E-2</v>
      </c>
      <c r="S73" s="60">
        <v>8.0999999999999996E-3</v>
      </c>
      <c r="T73" s="60">
        <v>1E-3</v>
      </c>
    </row>
    <row r="74" spans="1:20">
      <c r="A74" t="s">
        <v>481</v>
      </c>
      <c r="B74" t="s">
        <v>482</v>
      </c>
      <c r="C74" t="s">
        <v>98</v>
      </c>
      <c r="D74" t="s">
        <v>110</v>
      </c>
      <c r="E74" t="s">
        <v>404</v>
      </c>
      <c r="F74" t="s">
        <v>352</v>
      </c>
      <c r="G74" t="s">
        <v>478</v>
      </c>
      <c r="H74" t="s">
        <v>179</v>
      </c>
      <c r="I74" s="118" t="s">
        <v>4890</v>
      </c>
      <c r="J74" s="59">
        <v>6.99</v>
      </c>
      <c r="K74" t="s">
        <v>100</v>
      </c>
      <c r="L74" s="60">
        <v>1.15E-2</v>
      </c>
      <c r="M74" s="60">
        <v>3.5000000000000003E-2</v>
      </c>
      <c r="N74" s="59">
        <v>17117156.989999998</v>
      </c>
      <c r="O74" s="59">
        <v>94.63</v>
      </c>
      <c r="P74" s="59">
        <v>0</v>
      </c>
      <c r="Q74" s="59">
        <v>16197.965659637</v>
      </c>
      <c r="R74" s="60">
        <v>3.7199999999999997E-2</v>
      </c>
      <c r="S74" s="60">
        <v>4.4000000000000003E-3</v>
      </c>
      <c r="T74" s="60">
        <v>5.9999999999999995E-4</v>
      </c>
    </row>
    <row r="75" spans="1:20">
      <c r="A75" t="s">
        <v>484</v>
      </c>
      <c r="B75" t="s">
        <v>485</v>
      </c>
      <c r="C75" t="s">
        <v>98</v>
      </c>
      <c r="D75" t="s">
        <v>110</v>
      </c>
      <c r="E75" t="s">
        <v>486</v>
      </c>
      <c r="F75" t="s">
        <v>487</v>
      </c>
      <c r="G75" t="s">
        <v>478</v>
      </c>
      <c r="H75" t="s">
        <v>179</v>
      </c>
      <c r="I75" s="118" t="s">
        <v>4890</v>
      </c>
      <c r="J75" s="59">
        <v>5.92</v>
      </c>
      <c r="K75" t="s">
        <v>100</v>
      </c>
      <c r="L75" s="60">
        <v>5.1499999999999997E-2</v>
      </c>
      <c r="M75" s="60">
        <v>2.9499999999999998E-2</v>
      </c>
      <c r="N75" s="59">
        <v>34306053.890000001</v>
      </c>
      <c r="O75" s="59">
        <v>153</v>
      </c>
      <c r="P75" s="59">
        <v>0</v>
      </c>
      <c r="Q75" s="59">
        <v>52488.2624517</v>
      </c>
      <c r="R75" s="60">
        <v>1.0999999999999999E-2</v>
      </c>
      <c r="S75" s="60">
        <v>1.43E-2</v>
      </c>
      <c r="T75" s="60">
        <v>1.8E-3</v>
      </c>
    </row>
    <row r="76" spans="1:20">
      <c r="A76" t="s">
        <v>488</v>
      </c>
      <c r="B76" t="s">
        <v>489</v>
      </c>
      <c r="C76" t="s">
        <v>98</v>
      </c>
      <c r="D76" t="s">
        <v>110</v>
      </c>
      <c r="E76" t="s">
        <v>490</v>
      </c>
      <c r="F76" t="s">
        <v>115</v>
      </c>
      <c r="G76" t="s">
        <v>491</v>
      </c>
      <c r="H76" t="s">
        <v>129</v>
      </c>
      <c r="I76" s="118" t="s">
        <v>4890</v>
      </c>
      <c r="J76" s="59">
        <v>1.39</v>
      </c>
      <c r="K76" t="s">
        <v>100</v>
      </c>
      <c r="L76" s="60">
        <v>2.1999999999999999E-2</v>
      </c>
      <c r="M76" s="60">
        <v>1.72E-2</v>
      </c>
      <c r="N76" s="59">
        <v>115707.98</v>
      </c>
      <c r="O76" s="59">
        <v>112.59</v>
      </c>
      <c r="P76" s="59">
        <v>0</v>
      </c>
      <c r="Q76" s="59">
        <v>130.275614682</v>
      </c>
      <c r="R76" s="60">
        <v>1E-4</v>
      </c>
      <c r="S76" s="60">
        <v>0</v>
      </c>
      <c r="T76" s="60">
        <v>0</v>
      </c>
    </row>
    <row r="77" spans="1:20">
      <c r="A77" t="s">
        <v>492</v>
      </c>
      <c r="B77" t="s">
        <v>493</v>
      </c>
      <c r="C77" t="s">
        <v>98</v>
      </c>
      <c r="D77" t="s">
        <v>110</v>
      </c>
      <c r="E77" t="s">
        <v>490</v>
      </c>
      <c r="F77" t="s">
        <v>115</v>
      </c>
      <c r="G77" t="s">
        <v>491</v>
      </c>
      <c r="H77" t="s">
        <v>129</v>
      </c>
      <c r="I77" s="118" t="s">
        <v>4890</v>
      </c>
      <c r="J77" s="59">
        <v>4.24</v>
      </c>
      <c r="K77" t="s">
        <v>100</v>
      </c>
      <c r="L77" s="60">
        <v>1.7000000000000001E-2</v>
      </c>
      <c r="M77" s="60">
        <v>2.23E-2</v>
      </c>
      <c r="N77" s="59">
        <v>164276.38</v>
      </c>
      <c r="O77" s="59">
        <v>107.55</v>
      </c>
      <c r="P77" s="59">
        <v>0</v>
      </c>
      <c r="Q77" s="59">
        <v>176.67924669000001</v>
      </c>
      <c r="R77" s="60">
        <v>1E-4</v>
      </c>
      <c r="S77" s="60">
        <v>0</v>
      </c>
      <c r="T77" s="60">
        <v>0</v>
      </c>
    </row>
    <row r="78" spans="1:20">
      <c r="A78" t="s">
        <v>494</v>
      </c>
      <c r="B78" t="s">
        <v>495</v>
      </c>
      <c r="C78" t="s">
        <v>98</v>
      </c>
      <c r="D78" t="s">
        <v>110</v>
      </c>
      <c r="E78" t="s">
        <v>490</v>
      </c>
      <c r="F78" t="s">
        <v>115</v>
      </c>
      <c r="G78" t="s">
        <v>491</v>
      </c>
      <c r="H78" t="s">
        <v>129</v>
      </c>
      <c r="I78" s="118" t="s">
        <v>4890</v>
      </c>
      <c r="J78" s="59">
        <v>9.08</v>
      </c>
      <c r="K78" t="s">
        <v>100</v>
      </c>
      <c r="L78" s="60">
        <v>5.7999999999999996E-3</v>
      </c>
      <c r="M78" s="60">
        <v>2.81E-2</v>
      </c>
      <c r="N78" s="59">
        <v>3092995.5</v>
      </c>
      <c r="O78" s="59">
        <v>89.1</v>
      </c>
      <c r="P78" s="59">
        <v>0</v>
      </c>
      <c r="Q78" s="59">
        <v>2755.8589904999999</v>
      </c>
      <c r="R78" s="60">
        <v>6.4999999999999997E-3</v>
      </c>
      <c r="S78" s="60">
        <v>8.0000000000000004E-4</v>
      </c>
      <c r="T78" s="60">
        <v>1E-4</v>
      </c>
    </row>
    <row r="79" spans="1:20">
      <c r="A79" t="s">
        <v>496</v>
      </c>
      <c r="B79" t="s">
        <v>497</v>
      </c>
      <c r="C79" t="s">
        <v>98</v>
      </c>
      <c r="D79" t="s">
        <v>110</v>
      </c>
      <c r="E79" t="s">
        <v>430</v>
      </c>
      <c r="F79" t="s">
        <v>352</v>
      </c>
      <c r="G79" t="s">
        <v>491</v>
      </c>
      <c r="H79" t="s">
        <v>129</v>
      </c>
      <c r="I79" s="118" t="s">
        <v>4890</v>
      </c>
      <c r="J79" s="59">
        <v>1.92</v>
      </c>
      <c r="K79" t="s">
        <v>100</v>
      </c>
      <c r="L79" s="60">
        <v>1.95E-2</v>
      </c>
      <c r="M79" s="60">
        <v>2.5100000000000001E-2</v>
      </c>
      <c r="N79" s="59">
        <v>7276969.5499999998</v>
      </c>
      <c r="O79" s="59">
        <v>111.32</v>
      </c>
      <c r="P79" s="59">
        <v>0</v>
      </c>
      <c r="Q79" s="59">
        <v>8100.7225030600002</v>
      </c>
      <c r="R79" s="60">
        <v>1.2800000000000001E-2</v>
      </c>
      <c r="S79" s="60">
        <v>2.2000000000000001E-3</v>
      </c>
      <c r="T79" s="60">
        <v>2.9999999999999997E-4</v>
      </c>
    </row>
    <row r="80" spans="1:20">
      <c r="A80" t="s">
        <v>498</v>
      </c>
      <c r="B80" t="s">
        <v>499</v>
      </c>
      <c r="C80" t="s">
        <v>98</v>
      </c>
      <c r="D80" t="s">
        <v>110</v>
      </c>
      <c r="E80" t="s">
        <v>430</v>
      </c>
      <c r="F80" t="s">
        <v>352</v>
      </c>
      <c r="G80" t="s">
        <v>491</v>
      </c>
      <c r="H80" t="s">
        <v>129</v>
      </c>
      <c r="I80" s="118" t="s">
        <v>4890</v>
      </c>
      <c r="J80" s="59">
        <v>4.9000000000000004</v>
      </c>
      <c r="K80" t="s">
        <v>100</v>
      </c>
      <c r="L80" s="60">
        <v>1.17E-2</v>
      </c>
      <c r="M80" s="60">
        <v>3.39E-2</v>
      </c>
      <c r="N80" s="59">
        <v>2176942.98</v>
      </c>
      <c r="O80" s="59">
        <v>100.03</v>
      </c>
      <c r="P80" s="59">
        <v>0</v>
      </c>
      <c r="Q80" s="59">
        <v>2177.5960628940002</v>
      </c>
      <c r="R80" s="60">
        <v>3.0000000000000001E-3</v>
      </c>
      <c r="S80" s="60">
        <v>5.9999999999999995E-4</v>
      </c>
      <c r="T80" s="60">
        <v>1E-4</v>
      </c>
    </row>
    <row r="81" spans="1:20">
      <c r="A81" t="s">
        <v>500</v>
      </c>
      <c r="B81" t="s">
        <v>501</v>
      </c>
      <c r="C81" t="s">
        <v>98</v>
      </c>
      <c r="D81" t="s">
        <v>110</v>
      </c>
      <c r="E81" t="s">
        <v>430</v>
      </c>
      <c r="F81" t="s">
        <v>352</v>
      </c>
      <c r="G81" t="s">
        <v>491</v>
      </c>
      <c r="H81" t="s">
        <v>129</v>
      </c>
      <c r="I81" s="118" t="s">
        <v>4890</v>
      </c>
      <c r="J81" s="59">
        <v>4.92</v>
      </c>
      <c r="K81" t="s">
        <v>100</v>
      </c>
      <c r="L81" s="60">
        <v>1.3299999999999999E-2</v>
      </c>
      <c r="M81" s="60">
        <v>3.39E-2</v>
      </c>
      <c r="N81" s="59">
        <v>33152628.75</v>
      </c>
      <c r="O81" s="59">
        <v>101.09</v>
      </c>
      <c r="P81" s="59">
        <v>0</v>
      </c>
      <c r="Q81" s="59">
        <v>33513.992403374999</v>
      </c>
      <c r="R81" s="60">
        <v>2.7900000000000001E-2</v>
      </c>
      <c r="S81" s="60">
        <v>9.1000000000000004E-3</v>
      </c>
      <c r="T81" s="60">
        <v>1.1999999999999999E-3</v>
      </c>
    </row>
    <row r="82" spans="1:20">
      <c r="A82" t="s">
        <v>502</v>
      </c>
      <c r="B82" t="s">
        <v>503</v>
      </c>
      <c r="C82" t="s">
        <v>98</v>
      </c>
      <c r="D82" t="s">
        <v>110</v>
      </c>
      <c r="E82" t="s">
        <v>430</v>
      </c>
      <c r="F82" t="s">
        <v>352</v>
      </c>
      <c r="G82" t="s">
        <v>478</v>
      </c>
      <c r="H82" t="s">
        <v>179</v>
      </c>
      <c r="I82" s="118" t="s">
        <v>4890</v>
      </c>
      <c r="J82" s="59">
        <v>5.6</v>
      </c>
      <c r="K82" t="s">
        <v>100</v>
      </c>
      <c r="L82" s="60">
        <v>1.8700000000000001E-2</v>
      </c>
      <c r="M82" s="60">
        <v>3.5200000000000002E-2</v>
      </c>
      <c r="N82" s="59">
        <v>18101713.27</v>
      </c>
      <c r="O82" s="59">
        <v>97.98</v>
      </c>
      <c r="P82" s="59">
        <v>0</v>
      </c>
      <c r="Q82" s="59">
        <v>17736.058661946001</v>
      </c>
      <c r="R82" s="60">
        <v>3.2399999999999998E-2</v>
      </c>
      <c r="S82" s="60">
        <v>4.7999999999999996E-3</v>
      </c>
      <c r="T82" s="60">
        <v>5.9999999999999995E-4</v>
      </c>
    </row>
    <row r="83" spans="1:20">
      <c r="A83" t="s">
        <v>504</v>
      </c>
      <c r="B83" t="s">
        <v>505</v>
      </c>
      <c r="C83" t="s">
        <v>98</v>
      </c>
      <c r="D83" t="s">
        <v>110</v>
      </c>
      <c r="E83" t="s">
        <v>430</v>
      </c>
      <c r="F83" t="s">
        <v>352</v>
      </c>
      <c r="G83" t="s">
        <v>491</v>
      </c>
      <c r="H83" t="s">
        <v>129</v>
      </c>
      <c r="I83" s="118" t="s">
        <v>4890</v>
      </c>
      <c r="J83" s="59">
        <v>3.24</v>
      </c>
      <c r="K83" t="s">
        <v>100</v>
      </c>
      <c r="L83" s="60">
        <v>3.3500000000000002E-2</v>
      </c>
      <c r="M83" s="60">
        <v>2.81E-2</v>
      </c>
      <c r="N83" s="59">
        <v>7493286.29</v>
      </c>
      <c r="O83" s="59">
        <v>114.41</v>
      </c>
      <c r="P83" s="59">
        <v>0</v>
      </c>
      <c r="Q83" s="59">
        <v>8573.0688443889994</v>
      </c>
      <c r="R83" s="60">
        <v>1.7999999999999999E-2</v>
      </c>
      <c r="S83" s="60">
        <v>2.3E-3</v>
      </c>
      <c r="T83" s="60">
        <v>2.9999999999999997E-4</v>
      </c>
    </row>
    <row r="84" spans="1:20">
      <c r="A84" t="s">
        <v>506</v>
      </c>
      <c r="B84" t="s">
        <v>507</v>
      </c>
      <c r="C84" t="s">
        <v>98</v>
      </c>
      <c r="D84" t="s">
        <v>110</v>
      </c>
      <c r="E84" t="s">
        <v>508</v>
      </c>
      <c r="F84" t="s">
        <v>324</v>
      </c>
      <c r="G84" t="s">
        <v>491</v>
      </c>
      <c r="H84" t="s">
        <v>129</v>
      </c>
      <c r="I84" s="118" t="s">
        <v>4890</v>
      </c>
      <c r="J84" s="59">
        <v>4.13</v>
      </c>
      <c r="K84" t="s">
        <v>100</v>
      </c>
      <c r="L84" s="60">
        <v>1.09E-2</v>
      </c>
      <c r="M84" s="60">
        <v>3.4599999999999999E-2</v>
      </c>
      <c r="N84" s="59">
        <v>557.45000000000005</v>
      </c>
      <c r="O84" s="59">
        <v>4925250</v>
      </c>
      <c r="P84" s="59">
        <v>0</v>
      </c>
      <c r="Q84" s="59">
        <v>27455.806124999999</v>
      </c>
      <c r="R84" s="60">
        <v>3.0700000000000002E-2</v>
      </c>
      <c r="S84" s="60">
        <v>7.4999999999999997E-3</v>
      </c>
      <c r="T84" s="60">
        <v>1E-3</v>
      </c>
    </row>
    <row r="85" spans="1:20">
      <c r="A85" t="s">
        <v>509</v>
      </c>
      <c r="B85" t="s">
        <v>510</v>
      </c>
      <c r="C85" t="s">
        <v>98</v>
      </c>
      <c r="D85" t="s">
        <v>110</v>
      </c>
      <c r="E85" t="s">
        <v>508</v>
      </c>
      <c r="F85" t="s">
        <v>324</v>
      </c>
      <c r="G85" t="s">
        <v>491</v>
      </c>
      <c r="H85" t="s">
        <v>129</v>
      </c>
      <c r="I85" s="118" t="s">
        <v>4890</v>
      </c>
      <c r="J85" s="59">
        <v>4.7699999999999996</v>
      </c>
      <c r="K85" t="s">
        <v>100</v>
      </c>
      <c r="L85" s="60">
        <v>2.9899999999999999E-2</v>
      </c>
      <c r="M85" s="60">
        <v>3.4500000000000003E-2</v>
      </c>
      <c r="N85" s="59">
        <v>457.45</v>
      </c>
      <c r="O85" s="59">
        <v>5209470</v>
      </c>
      <c r="P85" s="59">
        <v>0</v>
      </c>
      <c r="Q85" s="59">
        <v>23830.720515000001</v>
      </c>
      <c r="R85" s="60">
        <v>2.86E-2</v>
      </c>
      <c r="S85" s="60">
        <v>6.4999999999999997E-3</v>
      </c>
      <c r="T85" s="60">
        <v>8.0000000000000004E-4</v>
      </c>
    </row>
    <row r="86" spans="1:20">
      <c r="A86" t="s">
        <v>511</v>
      </c>
      <c r="B86" t="s">
        <v>512</v>
      </c>
      <c r="C86" t="s">
        <v>98</v>
      </c>
      <c r="D86" t="s">
        <v>110</v>
      </c>
      <c r="E86" t="s">
        <v>508</v>
      </c>
      <c r="F86" t="s">
        <v>324</v>
      </c>
      <c r="G86" t="s">
        <v>491</v>
      </c>
      <c r="H86" t="s">
        <v>129</v>
      </c>
      <c r="I86" s="118" t="s">
        <v>4890</v>
      </c>
      <c r="J86" s="59">
        <v>2.4</v>
      </c>
      <c r="K86" t="s">
        <v>100</v>
      </c>
      <c r="L86" s="60">
        <v>2.3199999999999998E-2</v>
      </c>
      <c r="M86" s="60">
        <v>2.5499999999999998E-2</v>
      </c>
      <c r="N86" s="59">
        <v>65.83</v>
      </c>
      <c r="O86" s="59">
        <v>5612952</v>
      </c>
      <c r="P86" s="59">
        <v>0</v>
      </c>
      <c r="Q86" s="59">
        <v>3695.0063015999999</v>
      </c>
      <c r="R86" s="60">
        <v>1.0999999999999999E-2</v>
      </c>
      <c r="S86" s="60">
        <v>1E-3</v>
      </c>
      <c r="T86" s="60">
        <v>1E-4</v>
      </c>
    </row>
    <row r="87" spans="1:20">
      <c r="A87" t="s">
        <v>513</v>
      </c>
      <c r="B87" t="s">
        <v>514</v>
      </c>
      <c r="C87" t="s">
        <v>98</v>
      </c>
      <c r="D87" t="s">
        <v>110</v>
      </c>
      <c r="E87" t="s">
        <v>515</v>
      </c>
      <c r="F87" t="s">
        <v>324</v>
      </c>
      <c r="G87" t="s">
        <v>491</v>
      </c>
      <c r="H87" t="s">
        <v>129</v>
      </c>
      <c r="I87" s="118" t="s">
        <v>4890</v>
      </c>
      <c r="J87" s="59">
        <v>2.42</v>
      </c>
      <c r="K87" t="s">
        <v>100</v>
      </c>
      <c r="L87" s="60">
        <v>2.4199999999999999E-2</v>
      </c>
      <c r="M87" s="60">
        <v>2.86E-2</v>
      </c>
      <c r="N87" s="59">
        <v>647.91999999999996</v>
      </c>
      <c r="O87" s="59">
        <v>5585000</v>
      </c>
      <c r="P87" s="59">
        <v>0</v>
      </c>
      <c r="Q87" s="59">
        <v>36186.332000000002</v>
      </c>
      <c r="R87" s="60">
        <v>2.1399999999999999E-2</v>
      </c>
      <c r="S87" s="60">
        <v>9.9000000000000008E-3</v>
      </c>
      <c r="T87" s="60">
        <v>1.2999999999999999E-3</v>
      </c>
    </row>
    <row r="88" spans="1:20">
      <c r="A88" t="s">
        <v>516</v>
      </c>
      <c r="B88" t="s">
        <v>517</v>
      </c>
      <c r="C88" t="s">
        <v>98</v>
      </c>
      <c r="D88" t="s">
        <v>110</v>
      </c>
      <c r="E88" t="s">
        <v>515</v>
      </c>
      <c r="F88" t="s">
        <v>324</v>
      </c>
      <c r="G88" t="s">
        <v>491</v>
      </c>
      <c r="H88" t="s">
        <v>129</v>
      </c>
      <c r="I88" s="118" t="s">
        <v>4890</v>
      </c>
      <c r="J88" s="59">
        <v>1.8</v>
      </c>
      <c r="K88" t="s">
        <v>100</v>
      </c>
      <c r="L88" s="60">
        <v>1.46E-2</v>
      </c>
      <c r="M88" s="60">
        <v>2.4500000000000001E-2</v>
      </c>
      <c r="N88" s="59">
        <v>626.84</v>
      </c>
      <c r="O88" s="59">
        <v>5454999</v>
      </c>
      <c r="P88" s="59">
        <v>0</v>
      </c>
      <c r="Q88" s="59">
        <v>34194.115731600003</v>
      </c>
      <c r="R88" s="60">
        <v>2.35E-2</v>
      </c>
      <c r="S88" s="60">
        <v>9.2999999999999992E-3</v>
      </c>
      <c r="T88" s="60">
        <v>1.1999999999999999E-3</v>
      </c>
    </row>
    <row r="89" spans="1:20">
      <c r="A89" t="s">
        <v>518</v>
      </c>
      <c r="B89" t="s">
        <v>519</v>
      </c>
      <c r="C89" t="s">
        <v>98</v>
      </c>
      <c r="D89" t="s">
        <v>110</v>
      </c>
      <c r="E89" t="s">
        <v>515</v>
      </c>
      <c r="F89" t="s">
        <v>324</v>
      </c>
      <c r="G89" t="s">
        <v>491</v>
      </c>
      <c r="H89" t="s">
        <v>129</v>
      </c>
      <c r="I89" s="118" t="s">
        <v>4890</v>
      </c>
      <c r="J89" s="59">
        <v>3.81</v>
      </c>
      <c r="K89" t="s">
        <v>100</v>
      </c>
      <c r="L89" s="60">
        <v>2E-3</v>
      </c>
      <c r="M89" s="60">
        <v>3.0599999999999999E-2</v>
      </c>
      <c r="N89" s="59">
        <v>386.82</v>
      </c>
      <c r="O89" s="59">
        <v>4882000</v>
      </c>
      <c r="P89" s="59">
        <v>0</v>
      </c>
      <c r="Q89" s="59">
        <v>18884.5524</v>
      </c>
      <c r="R89" s="60">
        <v>3.3700000000000001E-2</v>
      </c>
      <c r="S89" s="60">
        <v>5.1000000000000004E-3</v>
      </c>
      <c r="T89" s="60">
        <v>6.9999999999999999E-4</v>
      </c>
    </row>
    <row r="90" spans="1:20">
      <c r="A90" t="s">
        <v>520</v>
      </c>
      <c r="B90" t="s">
        <v>521</v>
      </c>
      <c r="C90" t="s">
        <v>98</v>
      </c>
      <c r="D90" t="s">
        <v>110</v>
      </c>
      <c r="E90" t="s">
        <v>515</v>
      </c>
      <c r="F90" t="s">
        <v>324</v>
      </c>
      <c r="G90" t="s">
        <v>491</v>
      </c>
      <c r="H90" t="s">
        <v>129</v>
      </c>
      <c r="I90" s="118" t="s">
        <v>4890</v>
      </c>
      <c r="J90" s="59">
        <v>4.6100000000000003</v>
      </c>
      <c r="K90" t="s">
        <v>100</v>
      </c>
      <c r="L90" s="60">
        <v>3.1899999999999998E-2</v>
      </c>
      <c r="M90" s="60">
        <v>3.32E-2</v>
      </c>
      <c r="N90" s="59">
        <v>524.95000000000005</v>
      </c>
      <c r="O90" s="59">
        <v>5151111</v>
      </c>
      <c r="P90" s="59">
        <v>0</v>
      </c>
      <c r="Q90" s="59">
        <v>27040.757194500002</v>
      </c>
      <c r="R90" s="60">
        <v>3.1099999999999999E-2</v>
      </c>
      <c r="S90" s="60">
        <v>7.4000000000000003E-3</v>
      </c>
      <c r="T90" s="60">
        <v>8.9999999999999998E-4</v>
      </c>
    </row>
    <row r="91" spans="1:20">
      <c r="A91" t="s">
        <v>522</v>
      </c>
      <c r="B91" t="s">
        <v>523</v>
      </c>
      <c r="C91" t="s">
        <v>98</v>
      </c>
      <c r="D91" t="s">
        <v>110</v>
      </c>
      <c r="E91" t="s">
        <v>524</v>
      </c>
      <c r="F91" t="s">
        <v>439</v>
      </c>
      <c r="G91" t="s">
        <v>478</v>
      </c>
      <c r="H91" t="s">
        <v>179</v>
      </c>
      <c r="I91" s="118" t="s">
        <v>4890</v>
      </c>
      <c r="J91" s="59">
        <v>0.41</v>
      </c>
      <c r="K91" t="s">
        <v>100</v>
      </c>
      <c r="L91" s="60">
        <v>3.85E-2</v>
      </c>
      <c r="M91" s="60">
        <v>3.4599999999999999E-2</v>
      </c>
      <c r="N91" s="59">
        <v>4955283.76</v>
      </c>
      <c r="O91" s="59">
        <v>115.64</v>
      </c>
      <c r="P91" s="59">
        <v>0</v>
      </c>
      <c r="Q91" s="59">
        <v>5730.2901400640003</v>
      </c>
      <c r="R91" s="60">
        <v>1.9800000000000002E-2</v>
      </c>
      <c r="S91" s="60">
        <v>1.6000000000000001E-3</v>
      </c>
      <c r="T91" s="60">
        <v>2.0000000000000001E-4</v>
      </c>
    </row>
    <row r="92" spans="1:20">
      <c r="A92" t="s">
        <v>525</v>
      </c>
      <c r="B92" t="s">
        <v>526</v>
      </c>
      <c r="C92" t="s">
        <v>98</v>
      </c>
      <c r="D92" t="s">
        <v>110</v>
      </c>
      <c r="E92" t="s">
        <v>443</v>
      </c>
      <c r="F92" t="s">
        <v>352</v>
      </c>
      <c r="G92" t="s">
        <v>491</v>
      </c>
      <c r="H92" t="s">
        <v>129</v>
      </c>
      <c r="I92" s="118" t="s">
        <v>4890</v>
      </c>
      <c r="J92" s="59">
        <v>3.89</v>
      </c>
      <c r="K92" t="s">
        <v>100</v>
      </c>
      <c r="L92" s="60">
        <v>2.4E-2</v>
      </c>
      <c r="M92" s="60">
        <v>2.5600000000000001E-2</v>
      </c>
      <c r="N92" s="59">
        <v>15414340.43</v>
      </c>
      <c r="O92" s="59">
        <v>112.91</v>
      </c>
      <c r="P92" s="59">
        <v>0</v>
      </c>
      <c r="Q92" s="59">
        <v>17404.331779512999</v>
      </c>
      <c r="R92" s="60">
        <v>1.43E-2</v>
      </c>
      <c r="S92" s="60">
        <v>4.7000000000000002E-3</v>
      </c>
      <c r="T92" s="60">
        <v>5.9999999999999995E-4</v>
      </c>
    </row>
    <row r="93" spans="1:20">
      <c r="A93" t="s">
        <v>527</v>
      </c>
      <c r="B93" t="s">
        <v>528</v>
      </c>
      <c r="C93" t="s">
        <v>98</v>
      </c>
      <c r="D93" t="s">
        <v>110</v>
      </c>
      <c r="E93" t="s">
        <v>443</v>
      </c>
      <c r="F93" t="s">
        <v>352</v>
      </c>
      <c r="G93" t="s">
        <v>491</v>
      </c>
      <c r="H93" t="s">
        <v>129</v>
      </c>
      <c r="I93" s="118" t="s">
        <v>4890</v>
      </c>
      <c r="J93" s="59">
        <v>6.05</v>
      </c>
      <c r="K93" t="s">
        <v>100</v>
      </c>
      <c r="L93" s="60">
        <v>1.4999999999999999E-2</v>
      </c>
      <c r="M93" s="60">
        <v>3.0800000000000001E-2</v>
      </c>
      <c r="N93" s="59">
        <v>9287107.1600000001</v>
      </c>
      <c r="O93" s="59">
        <v>98.18</v>
      </c>
      <c r="P93" s="59">
        <v>0</v>
      </c>
      <c r="Q93" s="59">
        <v>9118.0818096879993</v>
      </c>
      <c r="R93" s="60">
        <v>3.5499999999999997E-2</v>
      </c>
      <c r="S93" s="60">
        <v>2.5000000000000001E-3</v>
      </c>
      <c r="T93" s="60">
        <v>2.9999999999999997E-4</v>
      </c>
    </row>
    <row r="94" spans="1:20">
      <c r="A94" t="s">
        <v>529</v>
      </c>
      <c r="B94" t="s">
        <v>530</v>
      </c>
      <c r="C94" t="s">
        <v>98</v>
      </c>
      <c r="D94" t="s">
        <v>110</v>
      </c>
      <c r="E94" t="s">
        <v>531</v>
      </c>
      <c r="F94" t="s">
        <v>439</v>
      </c>
      <c r="G94" t="s">
        <v>491</v>
      </c>
      <c r="H94" t="s">
        <v>129</v>
      </c>
      <c r="I94" s="118" t="s">
        <v>4890</v>
      </c>
      <c r="J94" s="59">
        <v>1.54</v>
      </c>
      <c r="K94" t="s">
        <v>100</v>
      </c>
      <c r="L94" s="60">
        <v>2.4799999999999999E-2</v>
      </c>
      <c r="M94" s="60">
        <v>1.83E-2</v>
      </c>
      <c r="N94" s="59">
        <v>6086337.1600000001</v>
      </c>
      <c r="O94" s="59">
        <v>113.92</v>
      </c>
      <c r="P94" s="59">
        <v>0</v>
      </c>
      <c r="Q94" s="59">
        <v>6933.5552926720002</v>
      </c>
      <c r="R94" s="60">
        <v>1.44E-2</v>
      </c>
      <c r="S94" s="60">
        <v>1.9E-3</v>
      </c>
      <c r="T94" s="60">
        <v>2.0000000000000001E-4</v>
      </c>
    </row>
    <row r="95" spans="1:20">
      <c r="A95" t="s">
        <v>532</v>
      </c>
      <c r="B95" t="s">
        <v>533</v>
      </c>
      <c r="C95" t="s">
        <v>98</v>
      </c>
      <c r="D95" t="s">
        <v>110</v>
      </c>
      <c r="E95" t="s">
        <v>323</v>
      </c>
      <c r="F95" t="s">
        <v>324</v>
      </c>
      <c r="G95" t="s">
        <v>491</v>
      </c>
      <c r="H95" t="s">
        <v>129</v>
      </c>
      <c r="I95" s="118" t="s">
        <v>4890</v>
      </c>
      <c r="J95" s="59">
        <v>0.97</v>
      </c>
      <c r="K95" t="s">
        <v>100</v>
      </c>
      <c r="L95" s="60">
        <v>1.9E-2</v>
      </c>
      <c r="M95" s="60">
        <v>2.1899999999999999E-2</v>
      </c>
      <c r="N95" s="59">
        <v>380.33</v>
      </c>
      <c r="O95" s="59">
        <v>5475488</v>
      </c>
      <c r="P95" s="59">
        <v>0</v>
      </c>
      <c r="Q95" s="59">
        <v>20824.9235104</v>
      </c>
      <c r="R95" s="60">
        <v>1.7399999999999999E-2</v>
      </c>
      <c r="S95" s="60">
        <v>5.7000000000000002E-3</v>
      </c>
      <c r="T95" s="60">
        <v>6.9999999999999999E-4</v>
      </c>
    </row>
    <row r="96" spans="1:20">
      <c r="A96" t="s">
        <v>534</v>
      </c>
      <c r="B96" t="s">
        <v>535</v>
      </c>
      <c r="C96" t="s">
        <v>98</v>
      </c>
      <c r="D96" t="s">
        <v>110</v>
      </c>
      <c r="E96" t="s">
        <v>323</v>
      </c>
      <c r="F96" t="s">
        <v>324</v>
      </c>
      <c r="G96" t="s">
        <v>491</v>
      </c>
      <c r="H96" t="s">
        <v>129</v>
      </c>
      <c r="I96" s="118" t="s">
        <v>4890</v>
      </c>
      <c r="J96" s="59">
        <v>4.12</v>
      </c>
      <c r="K96" t="s">
        <v>100</v>
      </c>
      <c r="L96" s="60">
        <v>3.3099999999999997E-2</v>
      </c>
      <c r="M96" s="60">
        <v>3.61E-2</v>
      </c>
      <c r="N96" s="59">
        <v>399.21</v>
      </c>
      <c r="O96" s="59">
        <v>5205991</v>
      </c>
      <c r="P96" s="59">
        <v>0</v>
      </c>
      <c r="Q96" s="59">
        <v>20782.836671100002</v>
      </c>
      <c r="R96" s="60">
        <v>2.8500000000000001E-2</v>
      </c>
      <c r="S96" s="60">
        <v>5.7000000000000002E-3</v>
      </c>
      <c r="T96" s="60">
        <v>6.9999999999999999E-4</v>
      </c>
    </row>
    <row r="97" spans="1:20">
      <c r="A97" t="s">
        <v>536</v>
      </c>
      <c r="B97" t="s">
        <v>537</v>
      </c>
      <c r="C97" t="s">
        <v>98</v>
      </c>
      <c r="D97" t="s">
        <v>110</v>
      </c>
      <c r="E97" t="s">
        <v>323</v>
      </c>
      <c r="F97" t="s">
        <v>324</v>
      </c>
      <c r="G97" t="s">
        <v>491</v>
      </c>
      <c r="H97" t="s">
        <v>129</v>
      </c>
      <c r="I97" s="118" t="s">
        <v>4890</v>
      </c>
      <c r="J97" s="59">
        <v>5.08</v>
      </c>
      <c r="K97" t="s">
        <v>100</v>
      </c>
      <c r="L97" s="60">
        <v>3.3599999999999998E-2</v>
      </c>
      <c r="M97" s="60">
        <v>3.3799999999999997E-2</v>
      </c>
      <c r="N97" s="59">
        <v>267.29000000000002</v>
      </c>
      <c r="O97" s="59">
        <v>4999400</v>
      </c>
      <c r="P97" s="59">
        <v>0</v>
      </c>
      <c r="Q97" s="59">
        <v>13362.89626</v>
      </c>
      <c r="R97" s="60">
        <v>2.41E-2</v>
      </c>
      <c r="S97" s="60">
        <v>3.5999999999999999E-3</v>
      </c>
      <c r="T97" s="60">
        <v>5.0000000000000001E-4</v>
      </c>
    </row>
    <row r="98" spans="1:20">
      <c r="A98" t="s">
        <v>538</v>
      </c>
      <c r="B98" t="s">
        <v>539</v>
      </c>
      <c r="C98" t="s">
        <v>98</v>
      </c>
      <c r="D98" t="s">
        <v>110</v>
      </c>
      <c r="E98" t="s">
        <v>323</v>
      </c>
      <c r="F98" t="s">
        <v>324</v>
      </c>
      <c r="G98" t="s">
        <v>491</v>
      </c>
      <c r="H98" t="s">
        <v>129</v>
      </c>
      <c r="I98" s="118" t="s">
        <v>4890</v>
      </c>
      <c r="J98" s="59">
        <v>2.42</v>
      </c>
      <c r="K98" t="s">
        <v>100</v>
      </c>
      <c r="L98" s="60">
        <v>1.89E-2</v>
      </c>
      <c r="M98" s="60">
        <v>2.7699999999999999E-2</v>
      </c>
      <c r="N98" s="59">
        <v>263.58</v>
      </c>
      <c r="O98" s="59">
        <v>5510000</v>
      </c>
      <c r="P98" s="59">
        <v>0</v>
      </c>
      <c r="Q98" s="59">
        <v>14523.258</v>
      </c>
      <c r="R98" s="60">
        <v>3.2899999999999999E-2</v>
      </c>
      <c r="S98" s="60">
        <v>4.0000000000000001E-3</v>
      </c>
      <c r="T98" s="60">
        <v>5.0000000000000001E-4</v>
      </c>
    </row>
    <row r="99" spans="1:20">
      <c r="A99" t="s">
        <v>540</v>
      </c>
      <c r="B99" t="s">
        <v>541</v>
      </c>
      <c r="C99" t="s">
        <v>98</v>
      </c>
      <c r="D99" t="s">
        <v>110</v>
      </c>
      <c r="E99" t="s">
        <v>542</v>
      </c>
      <c r="F99" t="s">
        <v>352</v>
      </c>
      <c r="G99" t="s">
        <v>491</v>
      </c>
      <c r="H99" t="s">
        <v>129</v>
      </c>
      <c r="I99" s="118" t="s">
        <v>4890</v>
      </c>
      <c r="J99" s="59">
        <v>0.52</v>
      </c>
      <c r="K99" t="s">
        <v>100</v>
      </c>
      <c r="L99" s="60">
        <v>2.75E-2</v>
      </c>
      <c r="M99" s="60">
        <v>3.1800000000000002E-2</v>
      </c>
      <c r="N99" s="59">
        <v>1415622.89</v>
      </c>
      <c r="O99" s="59">
        <v>113.88</v>
      </c>
      <c r="P99" s="59">
        <v>0</v>
      </c>
      <c r="Q99" s="59">
        <v>1612.111347132</v>
      </c>
      <c r="R99" s="60">
        <v>5.1000000000000004E-3</v>
      </c>
      <c r="S99" s="60">
        <v>4.0000000000000002E-4</v>
      </c>
      <c r="T99" s="60">
        <v>1E-4</v>
      </c>
    </row>
    <row r="100" spans="1:20">
      <c r="A100" t="s">
        <v>543</v>
      </c>
      <c r="B100" t="s">
        <v>544</v>
      </c>
      <c r="C100" t="s">
        <v>98</v>
      </c>
      <c r="D100" t="s">
        <v>110</v>
      </c>
      <c r="E100" t="s">
        <v>542</v>
      </c>
      <c r="F100" t="s">
        <v>352</v>
      </c>
      <c r="G100" t="s">
        <v>491</v>
      </c>
      <c r="H100" t="s">
        <v>129</v>
      </c>
      <c r="I100" s="118" t="s">
        <v>4890</v>
      </c>
      <c r="J100" s="59">
        <v>3.62</v>
      </c>
      <c r="K100" t="s">
        <v>100</v>
      </c>
      <c r="L100" s="60">
        <v>1.9599999999999999E-2</v>
      </c>
      <c r="M100" s="60">
        <v>2.6599999999999999E-2</v>
      </c>
      <c r="N100" s="59">
        <v>10563107.560000001</v>
      </c>
      <c r="O100" s="59">
        <v>109.84</v>
      </c>
      <c r="P100" s="59">
        <v>0</v>
      </c>
      <c r="Q100" s="59">
        <v>11602.517343904001</v>
      </c>
      <c r="R100" s="60">
        <v>1.01E-2</v>
      </c>
      <c r="S100" s="60">
        <v>3.2000000000000002E-3</v>
      </c>
      <c r="T100" s="60">
        <v>4.0000000000000002E-4</v>
      </c>
    </row>
    <row r="101" spans="1:20">
      <c r="A101" t="s">
        <v>545</v>
      </c>
      <c r="B101" t="s">
        <v>546</v>
      </c>
      <c r="C101" t="s">
        <v>98</v>
      </c>
      <c r="D101" t="s">
        <v>110</v>
      </c>
      <c r="E101" t="s">
        <v>542</v>
      </c>
      <c r="F101" t="s">
        <v>352</v>
      </c>
      <c r="G101" t="s">
        <v>491</v>
      </c>
      <c r="H101" t="s">
        <v>129</v>
      </c>
      <c r="I101" s="118" t="s">
        <v>4890</v>
      </c>
      <c r="J101" s="59">
        <v>5.82</v>
      </c>
      <c r="K101" t="s">
        <v>100</v>
      </c>
      <c r="L101" s="60">
        <v>1.5800000000000002E-2</v>
      </c>
      <c r="M101" s="60">
        <v>3.0599999999999999E-2</v>
      </c>
      <c r="N101" s="59">
        <v>24247703.199999999</v>
      </c>
      <c r="O101" s="59">
        <v>102.86</v>
      </c>
      <c r="P101" s="59">
        <v>0</v>
      </c>
      <c r="Q101" s="59">
        <v>24941.187511519998</v>
      </c>
      <c r="R101" s="60">
        <v>2.0400000000000001E-2</v>
      </c>
      <c r="S101" s="60">
        <v>6.7999999999999996E-3</v>
      </c>
      <c r="T101" s="60">
        <v>8.9999999999999998E-4</v>
      </c>
    </row>
    <row r="102" spans="1:20">
      <c r="A102" t="s">
        <v>547</v>
      </c>
      <c r="B102" t="s">
        <v>548</v>
      </c>
      <c r="C102" t="s">
        <v>98</v>
      </c>
      <c r="D102" t="s">
        <v>110</v>
      </c>
      <c r="E102" t="s">
        <v>549</v>
      </c>
      <c r="F102" t="s">
        <v>439</v>
      </c>
      <c r="G102" t="s">
        <v>491</v>
      </c>
      <c r="H102" t="s">
        <v>129</v>
      </c>
      <c r="I102" s="118" t="s">
        <v>4890</v>
      </c>
      <c r="J102" s="59">
        <v>2.75</v>
      </c>
      <c r="K102" t="s">
        <v>100</v>
      </c>
      <c r="L102" s="60">
        <v>2.2499999999999999E-2</v>
      </c>
      <c r="M102" s="60">
        <v>2.06E-2</v>
      </c>
      <c r="N102" s="59">
        <v>3101954.98</v>
      </c>
      <c r="O102" s="59">
        <v>113.9</v>
      </c>
      <c r="P102" s="59">
        <v>0</v>
      </c>
      <c r="Q102" s="59">
        <v>3533.1267222199999</v>
      </c>
      <c r="R102" s="60">
        <v>7.6E-3</v>
      </c>
      <c r="S102" s="60">
        <v>1E-3</v>
      </c>
      <c r="T102" s="60">
        <v>1E-4</v>
      </c>
    </row>
    <row r="103" spans="1:20">
      <c r="A103" t="s">
        <v>550</v>
      </c>
      <c r="B103" t="s">
        <v>551</v>
      </c>
      <c r="C103" t="s">
        <v>98</v>
      </c>
      <c r="D103" t="s">
        <v>110</v>
      </c>
      <c r="E103" t="s">
        <v>552</v>
      </c>
      <c r="F103" t="s">
        <v>105</v>
      </c>
      <c r="G103" t="s">
        <v>553</v>
      </c>
      <c r="H103" t="s">
        <v>179</v>
      </c>
      <c r="I103" s="118" t="s">
        <v>4890</v>
      </c>
      <c r="J103" s="59">
        <v>4.8499999999999996</v>
      </c>
      <c r="K103" t="s">
        <v>100</v>
      </c>
      <c r="L103" s="60">
        <v>7.4999999999999997E-3</v>
      </c>
      <c r="M103" s="60">
        <v>4.1700000000000001E-2</v>
      </c>
      <c r="N103" s="59">
        <v>13925573.84</v>
      </c>
      <c r="O103" s="59">
        <v>91.87</v>
      </c>
      <c r="P103" s="59">
        <v>0</v>
      </c>
      <c r="Q103" s="59">
        <v>12793.424686808001</v>
      </c>
      <c r="R103" s="60">
        <v>1.6E-2</v>
      </c>
      <c r="S103" s="60">
        <v>3.5000000000000001E-3</v>
      </c>
      <c r="T103" s="60">
        <v>4.0000000000000002E-4</v>
      </c>
    </row>
    <row r="104" spans="1:20">
      <c r="A104" t="s">
        <v>554</v>
      </c>
      <c r="B104" t="s">
        <v>555</v>
      </c>
      <c r="C104" t="s">
        <v>98</v>
      </c>
      <c r="D104" t="s">
        <v>110</v>
      </c>
      <c r="E104" t="s">
        <v>556</v>
      </c>
      <c r="F104" t="s">
        <v>557</v>
      </c>
      <c r="G104" t="s">
        <v>558</v>
      </c>
      <c r="H104" t="s">
        <v>129</v>
      </c>
      <c r="I104" s="118" t="s">
        <v>4890</v>
      </c>
      <c r="J104" s="59">
        <v>3.98</v>
      </c>
      <c r="K104" t="s">
        <v>100</v>
      </c>
      <c r="L104" s="60">
        <v>0.04</v>
      </c>
      <c r="M104" s="60">
        <v>5.3400000000000003E-2</v>
      </c>
      <c r="N104" s="59">
        <v>13142109.6</v>
      </c>
      <c r="O104" s="59">
        <v>95.2</v>
      </c>
      <c r="P104" s="59">
        <v>0</v>
      </c>
      <c r="Q104" s="59">
        <v>12511.2883392</v>
      </c>
      <c r="R104" s="60">
        <v>0.03</v>
      </c>
      <c r="S104" s="60">
        <v>3.3999999999999998E-3</v>
      </c>
      <c r="T104" s="60">
        <v>4.0000000000000002E-4</v>
      </c>
    </row>
    <row r="105" spans="1:20">
      <c r="A105" t="s">
        <v>560</v>
      </c>
      <c r="B105" t="s">
        <v>561</v>
      </c>
      <c r="C105" t="s">
        <v>98</v>
      </c>
      <c r="D105" t="s">
        <v>110</v>
      </c>
      <c r="E105" t="s">
        <v>477</v>
      </c>
      <c r="F105" t="s">
        <v>352</v>
      </c>
      <c r="G105" t="s">
        <v>553</v>
      </c>
      <c r="H105" t="s">
        <v>179</v>
      </c>
      <c r="I105" s="118" t="s">
        <v>4890</v>
      </c>
      <c r="J105" s="59">
        <v>1.46</v>
      </c>
      <c r="K105" t="s">
        <v>100</v>
      </c>
      <c r="L105" s="60">
        <v>2.0500000000000001E-2</v>
      </c>
      <c r="M105" s="60">
        <v>2.8400000000000002E-2</v>
      </c>
      <c r="N105" s="59">
        <v>1224082.1200000001</v>
      </c>
      <c r="O105" s="59">
        <v>111.63</v>
      </c>
      <c r="P105" s="59">
        <v>0</v>
      </c>
      <c r="Q105" s="59">
        <v>1366.4428705559999</v>
      </c>
      <c r="R105" s="60">
        <v>3.3E-3</v>
      </c>
      <c r="S105" s="60">
        <v>4.0000000000000002E-4</v>
      </c>
      <c r="T105" s="60">
        <v>0</v>
      </c>
    </row>
    <row r="106" spans="1:20">
      <c r="A106" t="s">
        <v>563</v>
      </c>
      <c r="B106" t="s">
        <v>564</v>
      </c>
      <c r="C106" t="s">
        <v>98</v>
      </c>
      <c r="D106" t="s">
        <v>110</v>
      </c>
      <c r="E106" t="s">
        <v>477</v>
      </c>
      <c r="F106" t="s">
        <v>352</v>
      </c>
      <c r="G106" t="s">
        <v>553</v>
      </c>
      <c r="H106" t="s">
        <v>179</v>
      </c>
      <c r="I106" s="118" t="s">
        <v>4890</v>
      </c>
      <c r="J106" s="59">
        <v>2.29</v>
      </c>
      <c r="K106" t="s">
        <v>100</v>
      </c>
      <c r="L106" s="60">
        <v>2.0500000000000001E-2</v>
      </c>
      <c r="M106" s="60">
        <v>2.9899999999999999E-2</v>
      </c>
      <c r="N106" s="59">
        <v>6894580.6900000004</v>
      </c>
      <c r="O106" s="59">
        <v>111.3</v>
      </c>
      <c r="P106" s="59">
        <v>0</v>
      </c>
      <c r="Q106" s="59">
        <v>7673.6683079699997</v>
      </c>
      <c r="R106" s="60">
        <v>8.9999999999999993E-3</v>
      </c>
      <c r="S106" s="60">
        <v>2.0999999999999999E-3</v>
      </c>
      <c r="T106" s="60">
        <v>2.9999999999999997E-4</v>
      </c>
    </row>
    <row r="107" spans="1:20">
      <c r="A107" t="s">
        <v>565</v>
      </c>
      <c r="B107" t="s">
        <v>566</v>
      </c>
      <c r="C107" t="s">
        <v>98</v>
      </c>
      <c r="D107" t="s">
        <v>110</v>
      </c>
      <c r="E107" t="s">
        <v>477</v>
      </c>
      <c r="F107" t="s">
        <v>352</v>
      </c>
      <c r="G107" t="s">
        <v>553</v>
      </c>
      <c r="H107" t="s">
        <v>179</v>
      </c>
      <c r="I107" s="118" t="s">
        <v>4890</v>
      </c>
      <c r="J107" s="59">
        <v>5.01</v>
      </c>
      <c r="K107" t="s">
        <v>100</v>
      </c>
      <c r="L107" s="60">
        <v>8.3999999999999995E-3</v>
      </c>
      <c r="M107" s="60">
        <v>3.4000000000000002E-2</v>
      </c>
      <c r="N107" s="59">
        <v>19035966.829999998</v>
      </c>
      <c r="O107" s="59">
        <v>98.31</v>
      </c>
      <c r="P107" s="59">
        <v>0</v>
      </c>
      <c r="Q107" s="59">
        <v>18714.258990572998</v>
      </c>
      <c r="R107" s="60">
        <v>2.81E-2</v>
      </c>
      <c r="S107" s="60">
        <v>5.1000000000000004E-3</v>
      </c>
      <c r="T107" s="60">
        <v>5.9999999999999995E-4</v>
      </c>
    </row>
    <row r="108" spans="1:20">
      <c r="A108" t="s">
        <v>567</v>
      </c>
      <c r="B108" t="s">
        <v>568</v>
      </c>
      <c r="C108" t="s">
        <v>98</v>
      </c>
      <c r="D108" t="s">
        <v>110</v>
      </c>
      <c r="E108" t="s">
        <v>477</v>
      </c>
      <c r="F108" t="s">
        <v>352</v>
      </c>
      <c r="G108" t="s">
        <v>553</v>
      </c>
      <c r="H108" t="s">
        <v>179</v>
      </c>
      <c r="I108" s="118" t="s">
        <v>4890</v>
      </c>
      <c r="J108" s="59">
        <v>6.04</v>
      </c>
      <c r="K108" t="s">
        <v>100</v>
      </c>
      <c r="L108" s="60">
        <v>5.0000000000000001E-3</v>
      </c>
      <c r="M108" s="60">
        <v>3.4500000000000003E-2</v>
      </c>
      <c r="N108" s="59">
        <v>2444857.3199999998</v>
      </c>
      <c r="O108" s="59">
        <v>92.12</v>
      </c>
      <c r="P108" s="59">
        <v>0</v>
      </c>
      <c r="Q108" s="59">
        <v>2252.2025631840002</v>
      </c>
      <c r="R108" s="60">
        <v>1.3599999999999999E-2</v>
      </c>
      <c r="S108" s="60">
        <v>5.9999999999999995E-4</v>
      </c>
      <c r="T108" s="60">
        <v>1E-4</v>
      </c>
    </row>
    <row r="109" spans="1:20">
      <c r="A109" t="s">
        <v>569</v>
      </c>
      <c r="B109" t="s">
        <v>570</v>
      </c>
      <c r="C109" t="s">
        <v>98</v>
      </c>
      <c r="D109" t="s">
        <v>110</v>
      </c>
      <c r="E109" t="s">
        <v>477</v>
      </c>
      <c r="F109" t="s">
        <v>352</v>
      </c>
      <c r="G109" t="s">
        <v>553</v>
      </c>
      <c r="H109" t="s">
        <v>179</v>
      </c>
      <c r="I109" s="118" t="s">
        <v>4890</v>
      </c>
      <c r="J109" s="59">
        <v>5.93</v>
      </c>
      <c r="K109" t="s">
        <v>100</v>
      </c>
      <c r="L109" s="60">
        <v>9.7000000000000003E-3</v>
      </c>
      <c r="M109" s="60">
        <v>3.8399999999999997E-2</v>
      </c>
      <c r="N109" s="59">
        <v>11264121.51</v>
      </c>
      <c r="O109" s="59">
        <v>93.04</v>
      </c>
      <c r="P109" s="59">
        <v>0</v>
      </c>
      <c r="Q109" s="59">
        <v>10480.138652903999</v>
      </c>
      <c r="R109" s="60">
        <v>2.7E-2</v>
      </c>
      <c r="S109" s="60">
        <v>2.8999999999999998E-3</v>
      </c>
      <c r="T109" s="60">
        <v>4.0000000000000002E-4</v>
      </c>
    </row>
    <row r="110" spans="1:20">
      <c r="A110" t="s">
        <v>571</v>
      </c>
      <c r="B110" t="s">
        <v>572</v>
      </c>
      <c r="C110" t="s">
        <v>98</v>
      </c>
      <c r="D110" t="s">
        <v>110</v>
      </c>
      <c r="E110" t="s">
        <v>573</v>
      </c>
      <c r="F110" t="s">
        <v>115</v>
      </c>
      <c r="G110" t="s">
        <v>553</v>
      </c>
      <c r="H110" t="s">
        <v>179</v>
      </c>
      <c r="I110" s="118" t="s">
        <v>4890</v>
      </c>
      <c r="J110" s="59">
        <v>0.5</v>
      </c>
      <c r="K110" t="s">
        <v>100</v>
      </c>
      <c r="L110" s="60">
        <v>1.9800000000000002E-2</v>
      </c>
      <c r="M110" s="60">
        <v>3.7699999999999997E-2</v>
      </c>
      <c r="N110" s="59">
        <v>2739600.34</v>
      </c>
      <c r="O110" s="59">
        <v>110.52</v>
      </c>
      <c r="P110" s="59">
        <v>30.244019999999999</v>
      </c>
      <c r="Q110" s="59">
        <v>3058.050315768</v>
      </c>
      <c r="R110" s="60">
        <v>1.7999999999999999E-2</v>
      </c>
      <c r="S110" s="60">
        <v>8.0000000000000004E-4</v>
      </c>
      <c r="T110" s="60">
        <v>1E-4</v>
      </c>
    </row>
    <row r="111" spans="1:20">
      <c r="A111" t="s">
        <v>574</v>
      </c>
      <c r="B111" t="s">
        <v>575</v>
      </c>
      <c r="C111" t="s">
        <v>98</v>
      </c>
      <c r="D111" t="s">
        <v>110</v>
      </c>
      <c r="E111" t="s">
        <v>576</v>
      </c>
      <c r="F111" t="s">
        <v>334</v>
      </c>
      <c r="G111" t="s">
        <v>553</v>
      </c>
      <c r="H111" t="s">
        <v>179</v>
      </c>
      <c r="I111" s="118" t="s">
        <v>4890</v>
      </c>
      <c r="J111" s="59">
        <v>2.82</v>
      </c>
      <c r="K111" t="s">
        <v>100</v>
      </c>
      <c r="L111" s="60">
        <v>1.9400000000000001E-2</v>
      </c>
      <c r="M111" s="60">
        <v>2.1399999999999999E-2</v>
      </c>
      <c r="N111" s="59">
        <v>204603.28</v>
      </c>
      <c r="O111" s="59">
        <v>111.9</v>
      </c>
      <c r="P111" s="59">
        <v>0</v>
      </c>
      <c r="Q111" s="59">
        <v>228.95107032000001</v>
      </c>
      <c r="R111" s="60">
        <v>5.9999999999999995E-4</v>
      </c>
      <c r="S111" s="60">
        <v>1E-4</v>
      </c>
      <c r="T111" s="60">
        <v>0</v>
      </c>
    </row>
    <row r="112" spans="1:20">
      <c r="A112" t="s">
        <v>578</v>
      </c>
      <c r="B112" t="s">
        <v>579</v>
      </c>
      <c r="C112" t="s">
        <v>98</v>
      </c>
      <c r="D112" t="s">
        <v>110</v>
      </c>
      <c r="E112" t="s">
        <v>576</v>
      </c>
      <c r="F112" t="s">
        <v>334</v>
      </c>
      <c r="G112" t="s">
        <v>553</v>
      </c>
      <c r="H112" t="s">
        <v>179</v>
      </c>
      <c r="I112" s="118" t="s">
        <v>4890</v>
      </c>
      <c r="J112" s="59">
        <v>3.8</v>
      </c>
      <c r="K112" t="s">
        <v>100</v>
      </c>
      <c r="L112" s="60">
        <v>1.23E-2</v>
      </c>
      <c r="M112" s="60">
        <v>2.3300000000000001E-2</v>
      </c>
      <c r="N112" s="59">
        <v>14820393.4</v>
      </c>
      <c r="O112" s="59">
        <v>107.66</v>
      </c>
      <c r="P112" s="59">
        <v>0</v>
      </c>
      <c r="Q112" s="59">
        <v>15955.63553444</v>
      </c>
      <c r="R112" s="60">
        <v>1.17E-2</v>
      </c>
      <c r="S112" s="60">
        <v>4.3E-3</v>
      </c>
      <c r="T112" s="60">
        <v>5.9999999999999995E-4</v>
      </c>
    </row>
    <row r="113" spans="1:20">
      <c r="A113" t="s">
        <v>580</v>
      </c>
      <c r="B113" t="s">
        <v>581</v>
      </c>
      <c r="C113" t="s">
        <v>98</v>
      </c>
      <c r="D113" t="s">
        <v>110</v>
      </c>
      <c r="E113" t="s">
        <v>582</v>
      </c>
      <c r="F113" t="s">
        <v>112</v>
      </c>
      <c r="G113" t="s">
        <v>553</v>
      </c>
      <c r="H113" t="s">
        <v>179</v>
      </c>
      <c r="I113" s="118" t="s">
        <v>4890</v>
      </c>
      <c r="J113" s="59">
        <v>1.51</v>
      </c>
      <c r="K113" t="s">
        <v>100</v>
      </c>
      <c r="L113" s="60">
        <v>1.8499999999999999E-2</v>
      </c>
      <c r="M113" s="60">
        <v>2.98E-2</v>
      </c>
      <c r="N113" s="59">
        <v>1488931.39</v>
      </c>
      <c r="O113" s="59">
        <v>108.37</v>
      </c>
      <c r="P113" s="59">
        <v>0</v>
      </c>
      <c r="Q113" s="59">
        <v>1613.5549473430001</v>
      </c>
      <c r="R113" s="60">
        <v>1.8E-3</v>
      </c>
      <c r="S113" s="60">
        <v>4.0000000000000002E-4</v>
      </c>
      <c r="T113" s="60">
        <v>1E-4</v>
      </c>
    </row>
    <row r="114" spans="1:20">
      <c r="A114" t="s">
        <v>583</v>
      </c>
      <c r="B114" t="s">
        <v>584</v>
      </c>
      <c r="C114" t="s">
        <v>98</v>
      </c>
      <c r="D114" t="s">
        <v>110</v>
      </c>
      <c r="E114" t="s">
        <v>582</v>
      </c>
      <c r="F114" t="s">
        <v>112</v>
      </c>
      <c r="G114" t="s">
        <v>553</v>
      </c>
      <c r="H114" t="s">
        <v>179</v>
      </c>
      <c r="I114" s="118" t="s">
        <v>4890</v>
      </c>
      <c r="J114" s="59">
        <v>2.14</v>
      </c>
      <c r="K114" t="s">
        <v>100</v>
      </c>
      <c r="L114" s="60">
        <v>3.2000000000000001E-2</v>
      </c>
      <c r="M114" s="60">
        <v>3.2099999999999997E-2</v>
      </c>
      <c r="N114" s="59">
        <v>19767596.600000001</v>
      </c>
      <c r="O114" s="59">
        <v>103.92</v>
      </c>
      <c r="P114" s="59">
        <v>0</v>
      </c>
      <c r="Q114" s="59">
        <v>20542.48638672</v>
      </c>
      <c r="R114" s="60">
        <v>5.4399999999999997E-2</v>
      </c>
      <c r="S114" s="60">
        <v>5.5999999999999999E-3</v>
      </c>
      <c r="T114" s="60">
        <v>6.9999999999999999E-4</v>
      </c>
    </row>
    <row r="115" spans="1:20">
      <c r="A115" t="s">
        <v>585</v>
      </c>
      <c r="B115" t="s">
        <v>586</v>
      </c>
      <c r="C115" t="s">
        <v>98</v>
      </c>
      <c r="D115" t="s">
        <v>110</v>
      </c>
      <c r="E115" t="s">
        <v>587</v>
      </c>
      <c r="F115" t="s">
        <v>112</v>
      </c>
      <c r="G115" t="s">
        <v>553</v>
      </c>
      <c r="H115" t="s">
        <v>179</v>
      </c>
      <c r="I115" s="118" t="s">
        <v>4890</v>
      </c>
      <c r="J115" s="59">
        <v>0.24</v>
      </c>
      <c r="K115" t="s">
        <v>100</v>
      </c>
      <c r="L115" s="60">
        <v>3.15E-2</v>
      </c>
      <c r="M115" s="60">
        <v>6.4799999999999996E-2</v>
      </c>
      <c r="N115" s="59">
        <v>5322701.6399999997</v>
      </c>
      <c r="O115" s="59">
        <v>111.21</v>
      </c>
      <c r="P115" s="59">
        <v>0</v>
      </c>
      <c r="Q115" s="59">
        <v>5919.3764938439999</v>
      </c>
      <c r="R115" s="60">
        <v>3.9300000000000002E-2</v>
      </c>
      <c r="S115" s="60">
        <v>1.6000000000000001E-3</v>
      </c>
      <c r="T115" s="60">
        <v>2.0000000000000001E-4</v>
      </c>
    </row>
    <row r="116" spans="1:20">
      <c r="A116" t="s">
        <v>588</v>
      </c>
      <c r="B116" t="s">
        <v>589</v>
      </c>
      <c r="C116" t="s">
        <v>98</v>
      </c>
      <c r="D116" t="s">
        <v>110</v>
      </c>
      <c r="E116" t="s">
        <v>587</v>
      </c>
      <c r="F116" t="s">
        <v>112</v>
      </c>
      <c r="G116" t="s">
        <v>553</v>
      </c>
      <c r="H116" t="s">
        <v>179</v>
      </c>
      <c r="I116" s="118" t="s">
        <v>4890</v>
      </c>
      <c r="J116" s="59">
        <v>2.58</v>
      </c>
      <c r="K116" t="s">
        <v>100</v>
      </c>
      <c r="L116" s="60">
        <v>0.01</v>
      </c>
      <c r="M116" s="60">
        <v>3.6400000000000002E-2</v>
      </c>
      <c r="N116" s="59">
        <v>12068201.73</v>
      </c>
      <c r="O116" s="59">
        <v>101.24</v>
      </c>
      <c r="P116" s="59">
        <v>0</v>
      </c>
      <c r="Q116" s="59">
        <v>12217.847431452001</v>
      </c>
      <c r="R116" s="60">
        <v>3.27E-2</v>
      </c>
      <c r="S116" s="60">
        <v>3.3E-3</v>
      </c>
      <c r="T116" s="60">
        <v>4.0000000000000002E-4</v>
      </c>
    </row>
    <row r="117" spans="1:20">
      <c r="A117" t="s">
        <v>590</v>
      </c>
      <c r="B117" t="s">
        <v>591</v>
      </c>
      <c r="C117" t="s">
        <v>98</v>
      </c>
      <c r="D117" t="s">
        <v>110</v>
      </c>
      <c r="E117" t="s">
        <v>587</v>
      </c>
      <c r="F117" t="s">
        <v>112</v>
      </c>
      <c r="G117" t="s">
        <v>553</v>
      </c>
      <c r="H117" t="s">
        <v>179</v>
      </c>
      <c r="I117" s="118" t="s">
        <v>4890</v>
      </c>
      <c r="J117" s="59">
        <v>3.16</v>
      </c>
      <c r="K117" t="s">
        <v>100</v>
      </c>
      <c r="L117" s="60">
        <v>3.2300000000000002E-2</v>
      </c>
      <c r="M117" s="60">
        <v>3.7499999999999999E-2</v>
      </c>
      <c r="N117" s="59">
        <v>13280049.16</v>
      </c>
      <c r="O117" s="59">
        <v>102.58</v>
      </c>
      <c r="P117" s="59">
        <v>0</v>
      </c>
      <c r="Q117" s="59">
        <v>13622.674428328</v>
      </c>
      <c r="R117" s="60">
        <v>2.8299999999999999E-2</v>
      </c>
      <c r="S117" s="60">
        <v>3.7000000000000002E-3</v>
      </c>
      <c r="T117" s="60">
        <v>5.0000000000000001E-4</v>
      </c>
    </row>
    <row r="118" spans="1:20">
      <c r="A118" t="s">
        <v>592</v>
      </c>
      <c r="B118" t="s">
        <v>593</v>
      </c>
      <c r="C118" t="s">
        <v>98</v>
      </c>
      <c r="D118" t="s">
        <v>110</v>
      </c>
      <c r="E118" t="s">
        <v>594</v>
      </c>
      <c r="F118" t="s">
        <v>105</v>
      </c>
      <c r="G118" t="s">
        <v>553</v>
      </c>
      <c r="H118" t="s">
        <v>179</v>
      </c>
      <c r="I118" s="118" t="s">
        <v>4890</v>
      </c>
      <c r="J118" s="59">
        <v>4.67</v>
      </c>
      <c r="K118" t="s">
        <v>100</v>
      </c>
      <c r="L118" s="60">
        <v>0.03</v>
      </c>
      <c r="M118" s="60">
        <v>3.85E-2</v>
      </c>
      <c r="N118" s="59">
        <v>7993688.1500000004</v>
      </c>
      <c r="O118" s="59">
        <v>97.18</v>
      </c>
      <c r="P118" s="59">
        <v>0</v>
      </c>
      <c r="Q118" s="59">
        <v>7768.2661441700002</v>
      </c>
      <c r="R118" s="60">
        <v>2.86E-2</v>
      </c>
      <c r="S118" s="60">
        <v>2.0999999999999999E-3</v>
      </c>
      <c r="T118" s="60">
        <v>2.9999999999999997E-4</v>
      </c>
    </row>
    <row r="119" spans="1:20">
      <c r="A119" t="s">
        <v>595</v>
      </c>
      <c r="B119" t="s">
        <v>596</v>
      </c>
      <c r="C119" t="s">
        <v>98</v>
      </c>
      <c r="D119" t="s">
        <v>110</v>
      </c>
      <c r="E119" t="s">
        <v>597</v>
      </c>
      <c r="F119" t="s">
        <v>352</v>
      </c>
      <c r="G119" t="s">
        <v>558</v>
      </c>
      <c r="H119" t="s">
        <v>129</v>
      </c>
      <c r="I119" s="118" t="s">
        <v>4890</v>
      </c>
      <c r="J119" s="59">
        <v>1.88</v>
      </c>
      <c r="K119" t="s">
        <v>100</v>
      </c>
      <c r="L119" s="60">
        <v>2.5000000000000001E-2</v>
      </c>
      <c r="M119" s="60">
        <v>2.6499999999999999E-2</v>
      </c>
      <c r="N119" s="59">
        <v>5830735.2699999996</v>
      </c>
      <c r="O119" s="59">
        <v>112.49</v>
      </c>
      <c r="P119" s="59">
        <v>0</v>
      </c>
      <c r="Q119" s="59">
        <v>6558.9941052229997</v>
      </c>
      <c r="R119" s="60">
        <v>1.6400000000000001E-2</v>
      </c>
      <c r="S119" s="60">
        <v>1.8E-3</v>
      </c>
      <c r="T119" s="60">
        <v>2.0000000000000001E-4</v>
      </c>
    </row>
    <row r="120" spans="1:20">
      <c r="A120" t="s">
        <v>598</v>
      </c>
      <c r="B120" t="s">
        <v>599</v>
      </c>
      <c r="C120" t="s">
        <v>98</v>
      </c>
      <c r="D120" t="s">
        <v>110</v>
      </c>
      <c r="E120" t="s">
        <v>597</v>
      </c>
      <c r="F120" t="s">
        <v>352</v>
      </c>
      <c r="G120" t="s">
        <v>558</v>
      </c>
      <c r="H120" t="s">
        <v>129</v>
      </c>
      <c r="I120" s="118" t="s">
        <v>4890</v>
      </c>
      <c r="J120" s="59">
        <v>5.3</v>
      </c>
      <c r="K120" t="s">
        <v>100</v>
      </c>
      <c r="L120" s="60">
        <v>1.9E-2</v>
      </c>
      <c r="M120" s="60">
        <v>3.4500000000000003E-2</v>
      </c>
      <c r="N120" s="59">
        <v>6761352.6200000001</v>
      </c>
      <c r="O120" s="59">
        <v>103.41</v>
      </c>
      <c r="P120" s="59">
        <v>0</v>
      </c>
      <c r="Q120" s="59">
        <v>6991.9147443419997</v>
      </c>
      <c r="R120" s="60">
        <v>2.2499999999999999E-2</v>
      </c>
      <c r="S120" s="60">
        <v>1.9E-3</v>
      </c>
      <c r="T120" s="60">
        <v>2.0000000000000001E-4</v>
      </c>
    </row>
    <row r="121" spans="1:20">
      <c r="A121" t="s">
        <v>600</v>
      </c>
      <c r="B121" t="s">
        <v>601</v>
      </c>
      <c r="C121" t="s">
        <v>98</v>
      </c>
      <c r="D121" t="s">
        <v>110</v>
      </c>
      <c r="E121" t="s">
        <v>597</v>
      </c>
      <c r="F121" t="s">
        <v>352</v>
      </c>
      <c r="G121" t="s">
        <v>558</v>
      </c>
      <c r="H121" t="s">
        <v>129</v>
      </c>
      <c r="I121" s="118" t="s">
        <v>4890</v>
      </c>
      <c r="J121" s="59">
        <v>7.13</v>
      </c>
      <c r="K121" t="s">
        <v>100</v>
      </c>
      <c r="L121" s="60">
        <v>3.8999999999999998E-3</v>
      </c>
      <c r="M121" s="60">
        <v>3.7499999999999999E-2</v>
      </c>
      <c r="N121" s="59">
        <v>7253951.4199999999</v>
      </c>
      <c r="O121" s="59">
        <v>85.22</v>
      </c>
      <c r="P121" s="59">
        <v>0</v>
      </c>
      <c r="Q121" s="59">
        <v>6181.8174001240004</v>
      </c>
      <c r="R121" s="60">
        <v>3.09E-2</v>
      </c>
      <c r="S121" s="60">
        <v>1.6999999999999999E-3</v>
      </c>
      <c r="T121" s="60">
        <v>2.0000000000000001E-4</v>
      </c>
    </row>
    <row r="122" spans="1:20">
      <c r="A122" t="s">
        <v>602</v>
      </c>
      <c r="B122" t="s">
        <v>603</v>
      </c>
      <c r="C122" t="s">
        <v>98</v>
      </c>
      <c r="D122" t="s">
        <v>110</v>
      </c>
      <c r="E122" t="s">
        <v>604</v>
      </c>
      <c r="F122" t="s">
        <v>605</v>
      </c>
      <c r="G122" t="s">
        <v>558</v>
      </c>
      <c r="H122" t="s">
        <v>129</v>
      </c>
      <c r="I122" s="118" t="s">
        <v>4890</v>
      </c>
      <c r="J122" s="59">
        <v>1.28</v>
      </c>
      <c r="K122" t="s">
        <v>100</v>
      </c>
      <c r="L122" s="60">
        <v>1.8499999999999999E-2</v>
      </c>
      <c r="M122" s="60">
        <v>2.0500000000000001E-2</v>
      </c>
      <c r="N122" s="59">
        <v>8009040</v>
      </c>
      <c r="O122" s="59">
        <v>111.15</v>
      </c>
      <c r="P122" s="59">
        <v>0</v>
      </c>
      <c r="Q122" s="59">
        <v>8902.0479599999999</v>
      </c>
      <c r="R122" s="60">
        <v>1.3599999999999999E-2</v>
      </c>
      <c r="S122" s="60">
        <v>2.3999999999999998E-3</v>
      </c>
      <c r="T122" s="60">
        <v>2.9999999999999997E-4</v>
      </c>
    </row>
    <row r="123" spans="1:20">
      <c r="A123" t="s">
        <v>606</v>
      </c>
      <c r="B123" t="s">
        <v>607</v>
      </c>
      <c r="C123" t="s">
        <v>98</v>
      </c>
      <c r="D123" t="s">
        <v>110</v>
      </c>
      <c r="E123" t="s">
        <v>604</v>
      </c>
      <c r="F123" t="s">
        <v>605</v>
      </c>
      <c r="G123" t="s">
        <v>558</v>
      </c>
      <c r="H123" t="s">
        <v>129</v>
      </c>
      <c r="I123" s="118" t="s">
        <v>4890</v>
      </c>
      <c r="J123" s="59">
        <v>3.68</v>
      </c>
      <c r="K123" t="s">
        <v>100</v>
      </c>
      <c r="L123" s="60">
        <v>0.01</v>
      </c>
      <c r="M123" s="60">
        <v>4.1099999999999998E-2</v>
      </c>
      <c r="N123" s="59">
        <v>26238477.300000001</v>
      </c>
      <c r="O123" s="59">
        <v>97.46</v>
      </c>
      <c r="P123" s="59">
        <v>0</v>
      </c>
      <c r="Q123" s="59">
        <v>25572.019976579999</v>
      </c>
      <c r="R123" s="60">
        <v>2.2200000000000001E-2</v>
      </c>
      <c r="S123" s="60">
        <v>7.0000000000000001E-3</v>
      </c>
      <c r="T123" s="60">
        <v>8.9999999999999998E-4</v>
      </c>
    </row>
    <row r="124" spans="1:20">
      <c r="A124" t="s">
        <v>608</v>
      </c>
      <c r="B124" t="s">
        <v>609</v>
      </c>
      <c r="C124" t="s">
        <v>98</v>
      </c>
      <c r="D124" t="s">
        <v>110</v>
      </c>
      <c r="E124" t="s">
        <v>604</v>
      </c>
      <c r="F124" t="s">
        <v>605</v>
      </c>
      <c r="G124" t="s">
        <v>558</v>
      </c>
      <c r="H124" t="s">
        <v>129</v>
      </c>
      <c r="I124" s="118" t="s">
        <v>4890</v>
      </c>
      <c r="J124" s="59">
        <v>2.33</v>
      </c>
      <c r="K124" t="s">
        <v>100</v>
      </c>
      <c r="L124" s="60">
        <v>3.5400000000000001E-2</v>
      </c>
      <c r="M124" s="60">
        <v>3.73E-2</v>
      </c>
      <c r="N124" s="59">
        <v>25462837.390000001</v>
      </c>
      <c r="O124" s="59">
        <v>103.99</v>
      </c>
      <c r="P124" s="59">
        <v>0</v>
      </c>
      <c r="Q124" s="59">
        <v>26478.804601861</v>
      </c>
      <c r="R124" s="60">
        <v>3.7100000000000001E-2</v>
      </c>
      <c r="S124" s="60">
        <v>7.1999999999999998E-3</v>
      </c>
      <c r="T124" s="60">
        <v>8.9999999999999998E-4</v>
      </c>
    </row>
    <row r="125" spans="1:20">
      <c r="A125" t="s">
        <v>610</v>
      </c>
      <c r="B125" t="s">
        <v>611</v>
      </c>
      <c r="C125" t="s">
        <v>98</v>
      </c>
      <c r="D125" t="s">
        <v>110</v>
      </c>
      <c r="E125" t="s">
        <v>604</v>
      </c>
      <c r="F125" t="s">
        <v>605</v>
      </c>
      <c r="G125" t="s">
        <v>558</v>
      </c>
      <c r="H125" t="s">
        <v>129</v>
      </c>
      <c r="I125" s="118" t="s">
        <v>4890</v>
      </c>
      <c r="J125" s="59">
        <v>0.89</v>
      </c>
      <c r="K125" t="s">
        <v>100</v>
      </c>
      <c r="L125" s="60">
        <v>0.01</v>
      </c>
      <c r="M125" s="60">
        <v>2.9600000000000001E-2</v>
      </c>
      <c r="N125" s="59">
        <v>15833310.949999999</v>
      </c>
      <c r="O125" s="59">
        <v>108.89</v>
      </c>
      <c r="P125" s="59">
        <v>0</v>
      </c>
      <c r="Q125" s="59">
        <v>17240.892293454999</v>
      </c>
      <c r="R125" s="60">
        <v>1.66E-2</v>
      </c>
      <c r="S125" s="60">
        <v>4.7000000000000002E-3</v>
      </c>
      <c r="T125" s="60">
        <v>5.9999999999999995E-4</v>
      </c>
    </row>
    <row r="126" spans="1:20">
      <c r="A126" t="s">
        <v>613</v>
      </c>
      <c r="B126" t="s">
        <v>614</v>
      </c>
      <c r="C126" t="s">
        <v>98</v>
      </c>
      <c r="D126" t="s">
        <v>110</v>
      </c>
      <c r="E126" t="s">
        <v>615</v>
      </c>
      <c r="F126" t="s">
        <v>352</v>
      </c>
      <c r="G126" t="s">
        <v>558</v>
      </c>
      <c r="H126" t="s">
        <v>129</v>
      </c>
      <c r="I126" s="118" t="s">
        <v>4890</v>
      </c>
      <c r="J126" s="59">
        <v>3.48</v>
      </c>
      <c r="K126" t="s">
        <v>100</v>
      </c>
      <c r="L126" s="60">
        <v>2.75E-2</v>
      </c>
      <c r="M126" s="60">
        <v>2.5700000000000001E-2</v>
      </c>
      <c r="N126" s="59">
        <v>12999903.76</v>
      </c>
      <c r="O126" s="59">
        <v>111.53</v>
      </c>
      <c r="P126" s="59">
        <v>0</v>
      </c>
      <c r="Q126" s="59">
        <v>14498.792663528</v>
      </c>
      <c r="R126" s="60">
        <v>2.5499999999999998E-2</v>
      </c>
      <c r="S126" s="60">
        <v>4.0000000000000001E-3</v>
      </c>
      <c r="T126" s="60">
        <v>5.0000000000000001E-4</v>
      </c>
    </row>
    <row r="127" spans="1:20">
      <c r="A127" t="s">
        <v>616</v>
      </c>
      <c r="B127" t="s">
        <v>617</v>
      </c>
      <c r="C127" t="s">
        <v>98</v>
      </c>
      <c r="D127" t="s">
        <v>110</v>
      </c>
      <c r="E127" t="s">
        <v>615</v>
      </c>
      <c r="F127" t="s">
        <v>352</v>
      </c>
      <c r="G127" t="s">
        <v>558</v>
      </c>
      <c r="H127" t="s">
        <v>129</v>
      </c>
      <c r="I127" s="118" t="s">
        <v>4890</v>
      </c>
      <c r="J127" s="59">
        <v>4.95</v>
      </c>
      <c r="K127" t="s">
        <v>100</v>
      </c>
      <c r="L127" s="60">
        <v>8.5000000000000006E-3</v>
      </c>
      <c r="M127" s="60">
        <v>2.9899999999999999E-2</v>
      </c>
      <c r="N127" s="59">
        <v>10589599.630000001</v>
      </c>
      <c r="O127" s="59">
        <v>98.97</v>
      </c>
      <c r="P127" s="59">
        <v>0</v>
      </c>
      <c r="Q127" s="59">
        <v>10480.526753811</v>
      </c>
      <c r="R127" s="60">
        <v>2.0500000000000001E-2</v>
      </c>
      <c r="S127" s="60">
        <v>2.8999999999999998E-3</v>
      </c>
      <c r="T127" s="60">
        <v>4.0000000000000002E-4</v>
      </c>
    </row>
    <row r="128" spans="1:20">
      <c r="A128" t="s">
        <v>618</v>
      </c>
      <c r="B128" t="s">
        <v>619</v>
      </c>
      <c r="C128" t="s">
        <v>98</v>
      </c>
      <c r="D128" t="s">
        <v>110</v>
      </c>
      <c r="E128" t="s">
        <v>615</v>
      </c>
      <c r="F128" t="s">
        <v>352</v>
      </c>
      <c r="G128" t="s">
        <v>558</v>
      </c>
      <c r="H128" t="s">
        <v>129</v>
      </c>
      <c r="I128" s="118" t="s">
        <v>4890</v>
      </c>
      <c r="J128" s="59">
        <v>6.41</v>
      </c>
      <c r="K128" t="s">
        <v>100</v>
      </c>
      <c r="L128" s="60">
        <v>3.1800000000000002E-2</v>
      </c>
      <c r="M128" s="60">
        <v>3.2500000000000001E-2</v>
      </c>
      <c r="N128" s="59">
        <v>10579891.039999999</v>
      </c>
      <c r="O128" s="59">
        <v>102.29</v>
      </c>
      <c r="P128" s="59">
        <v>0</v>
      </c>
      <c r="Q128" s="59">
        <v>10822.170544815999</v>
      </c>
      <c r="R128" s="60">
        <v>5.3999999999999999E-2</v>
      </c>
      <c r="S128" s="60">
        <v>3.0000000000000001E-3</v>
      </c>
      <c r="T128" s="60">
        <v>4.0000000000000002E-4</v>
      </c>
    </row>
    <row r="129" spans="1:20">
      <c r="A129" t="s">
        <v>620</v>
      </c>
      <c r="B129" t="s">
        <v>621</v>
      </c>
      <c r="C129" t="s">
        <v>98</v>
      </c>
      <c r="D129" t="s">
        <v>110</v>
      </c>
      <c r="E129" t="s">
        <v>622</v>
      </c>
      <c r="F129" t="s">
        <v>623</v>
      </c>
      <c r="G129" t="s">
        <v>624</v>
      </c>
      <c r="H129" t="s">
        <v>129</v>
      </c>
      <c r="I129" s="118" t="s">
        <v>4890</v>
      </c>
      <c r="J129" s="59">
        <v>3.89</v>
      </c>
      <c r="K129" t="s">
        <v>100</v>
      </c>
      <c r="L129" s="60">
        <v>3.2500000000000001E-2</v>
      </c>
      <c r="M129" s="60">
        <v>3.8899999999999997E-2</v>
      </c>
      <c r="N129" s="59">
        <v>13410184.15</v>
      </c>
      <c r="O129" s="59">
        <v>102.69</v>
      </c>
      <c r="P129" s="59">
        <v>0</v>
      </c>
      <c r="Q129" s="59">
        <v>13770.918103635</v>
      </c>
      <c r="R129" s="60">
        <v>5.16E-2</v>
      </c>
      <c r="S129" s="60">
        <v>3.8E-3</v>
      </c>
      <c r="T129" s="60">
        <v>5.0000000000000001E-4</v>
      </c>
    </row>
    <row r="130" spans="1:20">
      <c r="A130" t="s">
        <v>625</v>
      </c>
      <c r="B130" t="s">
        <v>626</v>
      </c>
      <c r="C130" t="s">
        <v>98</v>
      </c>
      <c r="D130" t="s">
        <v>110</v>
      </c>
      <c r="E130" t="s">
        <v>627</v>
      </c>
      <c r="F130" t="s">
        <v>628</v>
      </c>
      <c r="G130" t="s">
        <v>624</v>
      </c>
      <c r="H130" t="s">
        <v>129</v>
      </c>
      <c r="I130" s="118" t="s">
        <v>4890</v>
      </c>
      <c r="J130" s="59">
        <v>2.1800000000000002</v>
      </c>
      <c r="K130" t="s">
        <v>100</v>
      </c>
      <c r="L130" s="60">
        <v>2.5700000000000001E-2</v>
      </c>
      <c r="M130" s="60">
        <v>3.2500000000000001E-2</v>
      </c>
      <c r="N130" s="59">
        <v>16789793.960000001</v>
      </c>
      <c r="O130" s="59">
        <v>111.45</v>
      </c>
      <c r="P130" s="59">
        <v>0</v>
      </c>
      <c r="Q130" s="59">
        <v>18712.22536842</v>
      </c>
      <c r="R130" s="60">
        <v>1.3100000000000001E-2</v>
      </c>
      <c r="S130" s="60">
        <v>5.1000000000000004E-3</v>
      </c>
      <c r="T130" s="60">
        <v>5.9999999999999995E-4</v>
      </c>
    </row>
    <row r="131" spans="1:20">
      <c r="A131" t="s">
        <v>629</v>
      </c>
      <c r="B131" t="s">
        <v>630</v>
      </c>
      <c r="C131" t="s">
        <v>98</v>
      </c>
      <c r="D131" t="s">
        <v>110</v>
      </c>
      <c r="E131" t="s">
        <v>627</v>
      </c>
      <c r="F131" t="s">
        <v>628</v>
      </c>
      <c r="G131" t="s">
        <v>624</v>
      </c>
      <c r="H131" t="s">
        <v>129</v>
      </c>
      <c r="I131" s="118" t="s">
        <v>4890</v>
      </c>
      <c r="J131" s="59">
        <v>4.01</v>
      </c>
      <c r="K131" t="s">
        <v>100</v>
      </c>
      <c r="L131" s="60">
        <v>0.04</v>
      </c>
      <c r="M131" s="60">
        <v>3.5200000000000002E-2</v>
      </c>
      <c r="N131" s="59">
        <v>9531729.6199999992</v>
      </c>
      <c r="O131" s="59">
        <v>103.87</v>
      </c>
      <c r="P131" s="59">
        <v>0</v>
      </c>
      <c r="Q131" s="59">
        <v>9900.6075562940005</v>
      </c>
      <c r="R131" s="60">
        <v>3.0099999999999998E-2</v>
      </c>
      <c r="S131" s="60">
        <v>2.7000000000000001E-3</v>
      </c>
      <c r="T131" s="60">
        <v>2.9999999999999997E-4</v>
      </c>
    </row>
    <row r="132" spans="1:20">
      <c r="A132" t="s">
        <v>631</v>
      </c>
      <c r="B132" t="s">
        <v>632</v>
      </c>
      <c r="C132" t="s">
        <v>98</v>
      </c>
      <c r="D132" t="s">
        <v>110</v>
      </c>
      <c r="E132" t="s">
        <v>627</v>
      </c>
      <c r="F132" t="s">
        <v>628</v>
      </c>
      <c r="G132" t="s">
        <v>624</v>
      </c>
      <c r="H132" t="s">
        <v>129</v>
      </c>
      <c r="I132" s="118" t="s">
        <v>4890</v>
      </c>
      <c r="J132" s="59">
        <v>0.98</v>
      </c>
      <c r="K132" t="s">
        <v>100</v>
      </c>
      <c r="L132" s="60">
        <v>1.2200000000000001E-2</v>
      </c>
      <c r="M132" s="60">
        <v>2.8299999999999999E-2</v>
      </c>
      <c r="N132" s="59">
        <v>2437756.69</v>
      </c>
      <c r="O132" s="59">
        <v>109.7</v>
      </c>
      <c r="P132" s="59">
        <v>0</v>
      </c>
      <c r="Q132" s="59">
        <v>2674.21908893</v>
      </c>
      <c r="R132" s="60">
        <v>5.3E-3</v>
      </c>
      <c r="S132" s="60">
        <v>6.9999999999999999E-4</v>
      </c>
      <c r="T132" s="60">
        <v>1E-4</v>
      </c>
    </row>
    <row r="133" spans="1:20">
      <c r="A133" t="s">
        <v>633</v>
      </c>
      <c r="B133" t="s">
        <v>634</v>
      </c>
      <c r="C133" t="s">
        <v>98</v>
      </c>
      <c r="D133" t="s">
        <v>110</v>
      </c>
      <c r="E133" t="s">
        <v>627</v>
      </c>
      <c r="F133" t="s">
        <v>628</v>
      </c>
      <c r="G133" t="s">
        <v>624</v>
      </c>
      <c r="H133" t="s">
        <v>129</v>
      </c>
      <c r="I133" s="118" t="s">
        <v>4890</v>
      </c>
      <c r="J133" s="59">
        <v>4.8600000000000003</v>
      </c>
      <c r="K133" t="s">
        <v>100</v>
      </c>
      <c r="L133" s="60">
        <v>1.09E-2</v>
      </c>
      <c r="M133" s="60">
        <v>3.6600000000000001E-2</v>
      </c>
      <c r="N133" s="59">
        <v>8139894.1200000001</v>
      </c>
      <c r="O133" s="59">
        <v>97.27</v>
      </c>
      <c r="P133" s="59">
        <v>0</v>
      </c>
      <c r="Q133" s="59">
        <v>7917.6750105239998</v>
      </c>
      <c r="R133" s="60">
        <v>1.46E-2</v>
      </c>
      <c r="S133" s="60">
        <v>2.2000000000000001E-3</v>
      </c>
      <c r="T133" s="60">
        <v>2.9999999999999997E-4</v>
      </c>
    </row>
    <row r="134" spans="1:20">
      <c r="A134" t="s">
        <v>635</v>
      </c>
      <c r="B134" t="s">
        <v>636</v>
      </c>
      <c r="C134" t="s">
        <v>98</v>
      </c>
      <c r="D134" t="s">
        <v>110</v>
      </c>
      <c r="E134" t="s">
        <v>627</v>
      </c>
      <c r="F134" t="s">
        <v>628</v>
      </c>
      <c r="G134" t="s">
        <v>624</v>
      </c>
      <c r="H134" t="s">
        <v>129</v>
      </c>
      <c r="I134" s="118" t="s">
        <v>4890</v>
      </c>
      <c r="J134" s="59">
        <v>5.81</v>
      </c>
      <c r="K134" t="s">
        <v>100</v>
      </c>
      <c r="L134" s="60">
        <v>1.54E-2</v>
      </c>
      <c r="M134" s="60">
        <v>3.8399999999999997E-2</v>
      </c>
      <c r="N134" s="59">
        <v>7276581.0700000003</v>
      </c>
      <c r="O134" s="59">
        <v>95.41</v>
      </c>
      <c r="P134" s="59">
        <v>0</v>
      </c>
      <c r="Q134" s="59">
        <v>6942.5859988869997</v>
      </c>
      <c r="R134" s="60">
        <v>2.0799999999999999E-2</v>
      </c>
      <c r="S134" s="60">
        <v>1.9E-3</v>
      </c>
      <c r="T134" s="60">
        <v>2.0000000000000001E-4</v>
      </c>
    </row>
    <row r="135" spans="1:20">
      <c r="A135" t="s">
        <v>637</v>
      </c>
      <c r="B135" t="s">
        <v>638</v>
      </c>
      <c r="C135" t="s">
        <v>98</v>
      </c>
      <c r="D135" t="s">
        <v>110</v>
      </c>
      <c r="E135" t="s">
        <v>639</v>
      </c>
      <c r="F135" t="s">
        <v>557</v>
      </c>
      <c r="G135" t="s">
        <v>640</v>
      </c>
      <c r="H135" t="s">
        <v>179</v>
      </c>
      <c r="I135" s="118" t="s">
        <v>4890</v>
      </c>
      <c r="J135" s="59">
        <v>4</v>
      </c>
      <c r="K135" t="s">
        <v>100</v>
      </c>
      <c r="L135" s="60">
        <v>7.4999999999999997E-3</v>
      </c>
      <c r="M135" s="60">
        <v>3.4099999999999998E-2</v>
      </c>
      <c r="N135" s="59">
        <v>36471610.149999999</v>
      </c>
      <c r="O135" s="59">
        <v>97.97</v>
      </c>
      <c r="P135" s="59">
        <v>0</v>
      </c>
      <c r="Q135" s="59">
        <v>35731.236463955</v>
      </c>
      <c r="R135" s="60">
        <v>2.3699999999999999E-2</v>
      </c>
      <c r="S135" s="60">
        <v>9.7000000000000003E-3</v>
      </c>
      <c r="T135" s="60">
        <v>1.1999999999999999E-3</v>
      </c>
    </row>
    <row r="136" spans="1:20">
      <c r="A136" t="s">
        <v>641</v>
      </c>
      <c r="B136" t="s">
        <v>642</v>
      </c>
      <c r="C136" t="s">
        <v>98</v>
      </c>
      <c r="D136" t="s">
        <v>110</v>
      </c>
      <c r="E136" t="s">
        <v>639</v>
      </c>
      <c r="F136" t="s">
        <v>557</v>
      </c>
      <c r="G136" t="s">
        <v>640</v>
      </c>
      <c r="H136" t="s">
        <v>179</v>
      </c>
      <c r="I136" s="118" t="s">
        <v>4890</v>
      </c>
      <c r="J136" s="59">
        <v>6.11</v>
      </c>
      <c r="K136" t="s">
        <v>100</v>
      </c>
      <c r="L136" s="60">
        <v>4.0800000000000003E-2</v>
      </c>
      <c r="M136" s="60">
        <v>3.8899999999999997E-2</v>
      </c>
      <c r="N136" s="59">
        <v>9026000.8800000008</v>
      </c>
      <c r="O136" s="59">
        <v>101.94</v>
      </c>
      <c r="P136" s="59">
        <v>0</v>
      </c>
      <c r="Q136" s="59">
        <v>9201.1052970719993</v>
      </c>
      <c r="R136" s="60">
        <v>2.58E-2</v>
      </c>
      <c r="S136" s="60">
        <v>2.5000000000000001E-3</v>
      </c>
      <c r="T136" s="60">
        <v>2.9999999999999997E-4</v>
      </c>
    </row>
    <row r="137" spans="1:20">
      <c r="A137" t="s">
        <v>643</v>
      </c>
      <c r="B137" t="s">
        <v>644</v>
      </c>
      <c r="C137" t="s">
        <v>98</v>
      </c>
      <c r="D137" t="s">
        <v>110</v>
      </c>
      <c r="E137" t="s">
        <v>645</v>
      </c>
      <c r="F137" t="s">
        <v>628</v>
      </c>
      <c r="G137" t="s">
        <v>624</v>
      </c>
      <c r="H137" t="s">
        <v>129</v>
      </c>
      <c r="I137" s="118" t="s">
        <v>4890</v>
      </c>
      <c r="J137" s="59">
        <v>3.08</v>
      </c>
      <c r="K137" t="s">
        <v>100</v>
      </c>
      <c r="L137" s="60">
        <v>1.3299999999999999E-2</v>
      </c>
      <c r="M137" s="60">
        <v>2.9700000000000001E-2</v>
      </c>
      <c r="N137" s="59">
        <v>8558141.7599999998</v>
      </c>
      <c r="O137" s="59">
        <v>106.5</v>
      </c>
      <c r="P137" s="59">
        <v>0</v>
      </c>
      <c r="Q137" s="59">
        <v>9114.4209744</v>
      </c>
      <c r="R137" s="60">
        <v>2.6100000000000002E-2</v>
      </c>
      <c r="S137" s="60">
        <v>2.5000000000000001E-3</v>
      </c>
      <c r="T137" s="60">
        <v>2.9999999999999997E-4</v>
      </c>
    </row>
    <row r="138" spans="1:20">
      <c r="A138" t="s">
        <v>646</v>
      </c>
      <c r="B138" t="s">
        <v>647</v>
      </c>
      <c r="C138" t="s">
        <v>98</v>
      </c>
      <c r="D138" t="s">
        <v>110</v>
      </c>
      <c r="E138" t="s">
        <v>648</v>
      </c>
      <c r="F138" t="s">
        <v>352</v>
      </c>
      <c r="G138" t="s">
        <v>640</v>
      </c>
      <c r="H138" t="s">
        <v>179</v>
      </c>
      <c r="I138" s="118" t="s">
        <v>4890</v>
      </c>
      <c r="J138" s="59">
        <v>3.5</v>
      </c>
      <c r="K138" t="s">
        <v>100</v>
      </c>
      <c r="L138" s="60">
        <v>1.7999999999999999E-2</v>
      </c>
      <c r="M138" s="60">
        <v>2.8000000000000001E-2</v>
      </c>
      <c r="N138" s="59">
        <v>913260.83</v>
      </c>
      <c r="O138" s="59">
        <v>108.67</v>
      </c>
      <c r="P138" s="59">
        <v>0</v>
      </c>
      <c r="Q138" s="59">
        <v>992.440543961</v>
      </c>
      <c r="R138" s="60">
        <v>1.1000000000000001E-3</v>
      </c>
      <c r="S138" s="60">
        <v>2.9999999999999997E-4</v>
      </c>
      <c r="T138" s="60">
        <v>0</v>
      </c>
    </row>
    <row r="139" spans="1:20">
      <c r="A139" t="s">
        <v>649</v>
      </c>
      <c r="B139" t="s">
        <v>650</v>
      </c>
      <c r="C139" t="s">
        <v>98</v>
      </c>
      <c r="D139" t="s">
        <v>110</v>
      </c>
      <c r="E139" t="s">
        <v>651</v>
      </c>
      <c r="F139" t="s">
        <v>352</v>
      </c>
      <c r="G139" t="s">
        <v>640</v>
      </c>
      <c r="H139" t="s">
        <v>179</v>
      </c>
      <c r="I139" s="118" t="s">
        <v>4890</v>
      </c>
      <c r="J139" s="59">
        <v>4.6500000000000004</v>
      </c>
      <c r="K139" t="s">
        <v>100</v>
      </c>
      <c r="L139" s="60">
        <v>3.6200000000000003E-2</v>
      </c>
      <c r="M139" s="60">
        <v>3.8100000000000002E-2</v>
      </c>
      <c r="N139" s="59">
        <v>27881144.670000002</v>
      </c>
      <c r="O139" s="59">
        <v>102</v>
      </c>
      <c r="P139" s="59">
        <v>0</v>
      </c>
      <c r="Q139" s="59">
        <v>28438.767563400001</v>
      </c>
      <c r="R139" s="60">
        <v>1.5699999999999999E-2</v>
      </c>
      <c r="S139" s="60">
        <v>7.7999999999999996E-3</v>
      </c>
      <c r="T139" s="60">
        <v>1E-3</v>
      </c>
    </row>
    <row r="140" spans="1:20">
      <c r="A140" t="s">
        <v>652</v>
      </c>
      <c r="B140" t="s">
        <v>653</v>
      </c>
      <c r="C140" t="s">
        <v>98</v>
      </c>
      <c r="D140" t="s">
        <v>110</v>
      </c>
      <c r="E140" t="s">
        <v>654</v>
      </c>
      <c r="F140" t="s">
        <v>334</v>
      </c>
      <c r="G140" t="s">
        <v>655</v>
      </c>
      <c r="H140" t="s">
        <v>179</v>
      </c>
      <c r="I140" s="118" t="s">
        <v>4890</v>
      </c>
      <c r="J140" s="59">
        <v>3.33</v>
      </c>
      <c r="K140" t="s">
        <v>100</v>
      </c>
      <c r="L140" s="60">
        <v>2.75E-2</v>
      </c>
      <c r="M140" s="60">
        <v>3.04E-2</v>
      </c>
      <c r="N140" s="59">
        <v>17613772.859999999</v>
      </c>
      <c r="O140" s="59">
        <v>110.65</v>
      </c>
      <c r="P140" s="59">
        <v>0</v>
      </c>
      <c r="Q140" s="59">
        <v>19489.63966959</v>
      </c>
      <c r="R140" s="60">
        <v>1.95E-2</v>
      </c>
      <c r="S140" s="60">
        <v>5.3E-3</v>
      </c>
      <c r="T140" s="60">
        <v>6.9999999999999999E-4</v>
      </c>
    </row>
    <row r="141" spans="1:20">
      <c r="A141" t="s">
        <v>656</v>
      </c>
      <c r="B141" t="s">
        <v>657</v>
      </c>
      <c r="C141" t="s">
        <v>98</v>
      </c>
      <c r="D141" t="s">
        <v>110</v>
      </c>
      <c r="E141" t="s">
        <v>645</v>
      </c>
      <c r="F141" t="s">
        <v>628</v>
      </c>
      <c r="G141" t="s">
        <v>658</v>
      </c>
      <c r="H141" t="s">
        <v>129</v>
      </c>
      <c r="I141" s="118" t="s">
        <v>4890</v>
      </c>
      <c r="J141" s="59">
        <v>2.89</v>
      </c>
      <c r="K141" t="s">
        <v>100</v>
      </c>
      <c r="L141" s="60">
        <v>3.2800000000000003E-2</v>
      </c>
      <c r="M141" s="60">
        <v>6.8900000000000003E-2</v>
      </c>
      <c r="N141" s="59">
        <v>12364130.42</v>
      </c>
      <c r="O141" s="59">
        <v>102.18</v>
      </c>
      <c r="P141" s="59">
        <v>0</v>
      </c>
      <c r="Q141" s="59">
        <v>12633.668463156</v>
      </c>
      <c r="R141" s="60">
        <v>8.8000000000000005E-3</v>
      </c>
      <c r="S141" s="60">
        <v>3.3999999999999998E-3</v>
      </c>
      <c r="T141" s="60">
        <v>4.0000000000000002E-4</v>
      </c>
    </row>
    <row r="142" spans="1:20">
      <c r="A142" t="s">
        <v>659</v>
      </c>
      <c r="B142" t="s">
        <v>660</v>
      </c>
      <c r="C142" t="s">
        <v>98</v>
      </c>
      <c r="D142" t="s">
        <v>110</v>
      </c>
      <c r="E142" t="s">
        <v>645</v>
      </c>
      <c r="F142" t="s">
        <v>628</v>
      </c>
      <c r="G142" t="s">
        <v>658</v>
      </c>
      <c r="H142" t="s">
        <v>129</v>
      </c>
      <c r="I142" s="118" t="s">
        <v>4890</v>
      </c>
      <c r="J142" s="59">
        <v>4.43</v>
      </c>
      <c r="K142" t="s">
        <v>100</v>
      </c>
      <c r="L142" s="60">
        <v>5.5E-2</v>
      </c>
      <c r="M142" s="60">
        <v>6.3899999999999998E-2</v>
      </c>
      <c r="N142" s="59">
        <v>8213818.5</v>
      </c>
      <c r="O142" s="59">
        <v>98.6</v>
      </c>
      <c r="P142" s="59">
        <v>0</v>
      </c>
      <c r="Q142" s="59">
        <v>8098.8250410000001</v>
      </c>
      <c r="R142" s="60">
        <v>1.8499999999999999E-2</v>
      </c>
      <c r="S142" s="60">
        <v>2.2000000000000001E-3</v>
      </c>
      <c r="T142" s="60">
        <v>2.9999999999999997E-4</v>
      </c>
    </row>
    <row r="143" spans="1:20">
      <c r="A143" t="s">
        <v>661</v>
      </c>
      <c r="B143" t="s">
        <v>662</v>
      </c>
      <c r="C143" t="s">
        <v>98</v>
      </c>
      <c r="D143" t="s">
        <v>110</v>
      </c>
      <c r="E143" t="s">
        <v>645</v>
      </c>
      <c r="F143" t="s">
        <v>628</v>
      </c>
      <c r="G143" t="s">
        <v>658</v>
      </c>
      <c r="H143" t="s">
        <v>129</v>
      </c>
      <c r="I143" s="118" t="s">
        <v>4890</v>
      </c>
      <c r="J143" s="59">
        <v>2.2000000000000002</v>
      </c>
      <c r="K143" t="s">
        <v>100</v>
      </c>
      <c r="L143" s="60">
        <v>0.04</v>
      </c>
      <c r="M143" s="60">
        <v>6.59E-2</v>
      </c>
      <c r="N143" s="59">
        <v>8914522.9800000004</v>
      </c>
      <c r="O143" s="59">
        <v>105.42</v>
      </c>
      <c r="P143" s="59">
        <v>0</v>
      </c>
      <c r="Q143" s="59">
        <v>9397.6901255159992</v>
      </c>
      <c r="R143" s="60">
        <v>3.3999999999999998E-3</v>
      </c>
      <c r="S143" s="60">
        <v>2.5999999999999999E-3</v>
      </c>
      <c r="T143" s="60">
        <v>2.9999999999999997E-4</v>
      </c>
    </row>
    <row r="144" spans="1:20">
      <c r="A144" t="s">
        <v>663</v>
      </c>
      <c r="B144" t="s">
        <v>664</v>
      </c>
      <c r="C144" t="s">
        <v>98</v>
      </c>
      <c r="D144" t="s">
        <v>110</v>
      </c>
      <c r="E144" t="s">
        <v>645</v>
      </c>
      <c r="F144" t="s">
        <v>628</v>
      </c>
      <c r="G144" t="s">
        <v>658</v>
      </c>
      <c r="H144" t="s">
        <v>129</v>
      </c>
      <c r="I144" s="118" t="s">
        <v>4890</v>
      </c>
      <c r="J144" s="59">
        <v>4.7300000000000004</v>
      </c>
      <c r="K144" t="s">
        <v>100</v>
      </c>
      <c r="L144" s="60">
        <v>1.7899999999999999E-2</v>
      </c>
      <c r="M144" s="60">
        <v>6.5000000000000002E-2</v>
      </c>
      <c r="N144" s="59">
        <v>4208310.6900000004</v>
      </c>
      <c r="O144" s="59">
        <v>89.15</v>
      </c>
      <c r="P144" s="59">
        <v>0</v>
      </c>
      <c r="Q144" s="59">
        <v>3751.7089801349998</v>
      </c>
      <c r="R144" s="60">
        <v>4.1000000000000003E-3</v>
      </c>
      <c r="S144" s="60">
        <v>1E-3</v>
      </c>
      <c r="T144" s="60">
        <v>1E-4</v>
      </c>
    </row>
    <row r="145" spans="1:20">
      <c r="A145" t="s">
        <v>665</v>
      </c>
      <c r="B145" t="s">
        <v>666</v>
      </c>
      <c r="C145" t="s">
        <v>98</v>
      </c>
      <c r="D145" t="s">
        <v>110</v>
      </c>
      <c r="E145" t="s">
        <v>648</v>
      </c>
      <c r="F145" t="s">
        <v>352</v>
      </c>
      <c r="G145" t="s">
        <v>655</v>
      </c>
      <c r="H145" t="s">
        <v>179</v>
      </c>
      <c r="I145" s="118" t="s">
        <v>4890</v>
      </c>
      <c r="J145" s="59">
        <v>2.72</v>
      </c>
      <c r="K145" t="s">
        <v>100</v>
      </c>
      <c r="L145" s="60">
        <v>3.3000000000000002E-2</v>
      </c>
      <c r="M145" s="60">
        <v>4.2000000000000003E-2</v>
      </c>
      <c r="N145" s="59">
        <v>17044882.510000002</v>
      </c>
      <c r="O145" s="59">
        <v>108.69</v>
      </c>
      <c r="P145" s="59">
        <v>0</v>
      </c>
      <c r="Q145" s="59">
        <v>18526.082800118998</v>
      </c>
      <c r="R145" s="60">
        <v>2.7E-2</v>
      </c>
      <c r="S145" s="60">
        <v>5.1000000000000004E-3</v>
      </c>
      <c r="T145" s="60">
        <v>5.9999999999999995E-4</v>
      </c>
    </row>
    <row r="146" spans="1:20">
      <c r="A146" t="s">
        <v>667</v>
      </c>
      <c r="B146" t="s">
        <v>668</v>
      </c>
      <c r="C146" t="s">
        <v>98</v>
      </c>
      <c r="D146" t="s">
        <v>110</v>
      </c>
      <c r="E146" t="s">
        <v>648</v>
      </c>
      <c r="F146" t="s">
        <v>352</v>
      </c>
      <c r="G146" t="s">
        <v>655</v>
      </c>
      <c r="H146" t="s">
        <v>179</v>
      </c>
      <c r="I146" s="118" t="s">
        <v>4890</v>
      </c>
      <c r="J146" s="59">
        <v>2.81</v>
      </c>
      <c r="K146" t="s">
        <v>100</v>
      </c>
      <c r="L146" s="60">
        <v>3.6499999999999998E-2</v>
      </c>
      <c r="M146" s="60">
        <v>4.3299999999999998E-2</v>
      </c>
      <c r="N146" s="59">
        <v>6139290.8200000003</v>
      </c>
      <c r="O146" s="59">
        <v>101.64</v>
      </c>
      <c r="P146" s="59">
        <v>0</v>
      </c>
      <c r="Q146" s="59">
        <v>6239.9751894479996</v>
      </c>
      <c r="R146" s="60">
        <v>3.44E-2</v>
      </c>
      <c r="S146" s="60">
        <v>1.6999999999999999E-3</v>
      </c>
      <c r="T146" s="60">
        <v>2.0000000000000001E-4</v>
      </c>
    </row>
    <row r="147" spans="1:20">
      <c r="A147" t="s">
        <v>669</v>
      </c>
      <c r="B147" t="s">
        <v>670</v>
      </c>
      <c r="C147" t="s">
        <v>98</v>
      </c>
      <c r="D147" t="s">
        <v>110</v>
      </c>
      <c r="E147" t="s">
        <v>671</v>
      </c>
      <c r="F147" t="s">
        <v>352</v>
      </c>
      <c r="G147" t="s">
        <v>655</v>
      </c>
      <c r="H147" t="s">
        <v>179</v>
      </c>
      <c r="I147" s="118" t="s">
        <v>4890</v>
      </c>
      <c r="J147" s="59">
        <v>1.99</v>
      </c>
      <c r="K147" t="s">
        <v>100</v>
      </c>
      <c r="L147" s="60">
        <v>1E-3</v>
      </c>
      <c r="M147" s="60">
        <v>2.5999999999999999E-2</v>
      </c>
      <c r="N147" s="59">
        <v>15994604.49</v>
      </c>
      <c r="O147" s="59">
        <v>106.05</v>
      </c>
      <c r="P147" s="59">
        <v>0</v>
      </c>
      <c r="Q147" s="59">
        <v>16962.278061645</v>
      </c>
      <c r="R147" s="60">
        <v>2.8199999999999999E-2</v>
      </c>
      <c r="S147" s="60">
        <v>4.5999999999999999E-3</v>
      </c>
      <c r="T147" s="60">
        <v>5.9999999999999995E-4</v>
      </c>
    </row>
    <row r="148" spans="1:20">
      <c r="A148" t="s">
        <v>672</v>
      </c>
      <c r="B148" t="s">
        <v>673</v>
      </c>
      <c r="C148" t="s">
        <v>98</v>
      </c>
      <c r="D148" t="s">
        <v>110</v>
      </c>
      <c r="E148" t="s">
        <v>671</v>
      </c>
      <c r="F148" t="s">
        <v>352</v>
      </c>
      <c r="G148" t="s">
        <v>655</v>
      </c>
      <c r="H148" t="s">
        <v>179</v>
      </c>
      <c r="I148" s="118" t="s">
        <v>4890</v>
      </c>
      <c r="J148" s="59">
        <v>4.71</v>
      </c>
      <c r="K148" t="s">
        <v>100</v>
      </c>
      <c r="L148" s="60">
        <v>3.0000000000000001E-3</v>
      </c>
      <c r="M148" s="60">
        <v>3.5999999999999997E-2</v>
      </c>
      <c r="N148" s="59">
        <v>9019923.4800000004</v>
      </c>
      <c r="O148" s="59">
        <v>94.75</v>
      </c>
      <c r="P148" s="59">
        <v>0</v>
      </c>
      <c r="Q148" s="59">
        <v>8546.3774973</v>
      </c>
      <c r="R148" s="60">
        <v>2.4899999999999999E-2</v>
      </c>
      <c r="S148" s="60">
        <v>2.3E-3</v>
      </c>
      <c r="T148" s="60">
        <v>2.9999999999999997E-4</v>
      </c>
    </row>
    <row r="149" spans="1:20">
      <c r="A149" t="s">
        <v>674</v>
      </c>
      <c r="B149" t="s">
        <v>675</v>
      </c>
      <c r="C149" t="s">
        <v>98</v>
      </c>
      <c r="D149" t="s">
        <v>110</v>
      </c>
      <c r="E149" t="s">
        <v>671</v>
      </c>
      <c r="F149" t="s">
        <v>352</v>
      </c>
      <c r="G149" t="s">
        <v>655</v>
      </c>
      <c r="H149" t="s">
        <v>179</v>
      </c>
      <c r="I149" s="118" t="s">
        <v>4890</v>
      </c>
      <c r="J149" s="59">
        <v>3.22</v>
      </c>
      <c r="K149" t="s">
        <v>100</v>
      </c>
      <c r="L149" s="60">
        <v>3.0000000000000001E-3</v>
      </c>
      <c r="M149" s="60">
        <v>3.3799999999999997E-2</v>
      </c>
      <c r="N149" s="59">
        <v>13100711.949999999</v>
      </c>
      <c r="O149" s="59">
        <v>97.61</v>
      </c>
      <c r="P149" s="59">
        <v>0</v>
      </c>
      <c r="Q149" s="59">
        <v>12787.604934395</v>
      </c>
      <c r="R149" s="60">
        <v>2.58E-2</v>
      </c>
      <c r="S149" s="60">
        <v>3.5000000000000001E-3</v>
      </c>
      <c r="T149" s="60">
        <v>4.0000000000000002E-4</v>
      </c>
    </row>
    <row r="150" spans="1:20">
      <c r="A150" t="s">
        <v>676</v>
      </c>
      <c r="B150" t="s">
        <v>677</v>
      </c>
      <c r="C150" t="s">
        <v>98</v>
      </c>
      <c r="D150" t="s">
        <v>110</v>
      </c>
      <c r="E150" t="s">
        <v>671</v>
      </c>
      <c r="F150" t="s">
        <v>352</v>
      </c>
      <c r="G150" t="s">
        <v>655</v>
      </c>
      <c r="H150" t="s">
        <v>179</v>
      </c>
      <c r="I150" s="118" t="s">
        <v>4890</v>
      </c>
      <c r="J150" s="59">
        <v>2.73</v>
      </c>
      <c r="K150" t="s">
        <v>100</v>
      </c>
      <c r="L150" s="60">
        <v>3.0000000000000001E-3</v>
      </c>
      <c r="M150" s="60">
        <v>3.2599999999999997E-2</v>
      </c>
      <c r="N150" s="59">
        <v>5042627.46</v>
      </c>
      <c r="O150" s="59">
        <v>95.51</v>
      </c>
      <c r="P150" s="59">
        <v>0</v>
      </c>
      <c r="Q150" s="59">
        <v>4816.2134870460004</v>
      </c>
      <c r="R150" s="60">
        <v>1.41E-2</v>
      </c>
      <c r="S150" s="60">
        <v>1.2999999999999999E-3</v>
      </c>
      <c r="T150" s="60">
        <v>2.0000000000000001E-4</v>
      </c>
    </row>
    <row r="151" spans="1:20">
      <c r="A151" t="s">
        <v>678</v>
      </c>
      <c r="B151" t="s">
        <v>679</v>
      </c>
      <c r="C151" t="s">
        <v>98</v>
      </c>
      <c r="D151" t="s">
        <v>110</v>
      </c>
      <c r="E151" t="s">
        <v>680</v>
      </c>
      <c r="F151" t="s">
        <v>681</v>
      </c>
      <c r="G151" s="64" t="s">
        <v>4787</v>
      </c>
      <c r="H151" s="118" t="s">
        <v>4890</v>
      </c>
      <c r="I151" s="118" t="s">
        <v>4890</v>
      </c>
      <c r="J151" s="59">
        <v>3.01</v>
      </c>
      <c r="K151" t="s">
        <v>100</v>
      </c>
      <c r="L151" s="60">
        <v>1.4800000000000001E-2</v>
      </c>
      <c r="M151" s="60">
        <v>3.5099999999999999E-2</v>
      </c>
      <c r="N151" s="59">
        <v>20273484.84</v>
      </c>
      <c r="O151" s="59">
        <v>102.99</v>
      </c>
      <c r="P151" s="59">
        <v>0</v>
      </c>
      <c r="Q151" s="59">
        <v>20879.662036715999</v>
      </c>
      <c r="R151" s="60">
        <v>2.3300000000000001E-2</v>
      </c>
      <c r="S151" s="60">
        <v>5.7000000000000002E-3</v>
      </c>
      <c r="T151" s="60">
        <v>6.9999999999999999E-4</v>
      </c>
    </row>
    <row r="152" spans="1:20">
      <c r="A152" t="s">
        <v>682</v>
      </c>
      <c r="B152" t="s">
        <v>683</v>
      </c>
      <c r="C152" t="s">
        <v>98</v>
      </c>
      <c r="D152" t="s">
        <v>110</v>
      </c>
      <c r="E152" t="s">
        <v>684</v>
      </c>
      <c r="F152" t="s">
        <v>105</v>
      </c>
      <c r="G152" s="64" t="s">
        <v>4787</v>
      </c>
      <c r="H152" s="118" t="s">
        <v>4890</v>
      </c>
      <c r="I152" s="118" t="s">
        <v>4890</v>
      </c>
      <c r="J152" s="59">
        <v>0.99</v>
      </c>
      <c r="K152" t="s">
        <v>100</v>
      </c>
      <c r="L152" s="60">
        <v>6.8000000000000005E-2</v>
      </c>
      <c r="M152" s="60">
        <v>0</v>
      </c>
      <c r="N152" s="59">
        <v>4413169.97</v>
      </c>
      <c r="O152" s="59">
        <v>22.77</v>
      </c>
      <c r="P152" s="59">
        <v>0</v>
      </c>
      <c r="Q152" s="59">
        <v>1004.878802169</v>
      </c>
      <c r="R152" s="60">
        <v>9.7000000000000003E-3</v>
      </c>
      <c r="S152" s="60">
        <v>2.9999999999999997E-4</v>
      </c>
      <c r="T152" s="60">
        <v>0</v>
      </c>
    </row>
    <row r="153" spans="1:20">
      <c r="A153" t="s">
        <v>685</v>
      </c>
      <c r="B153" t="s">
        <v>686</v>
      </c>
      <c r="C153" t="s">
        <v>98</v>
      </c>
      <c r="D153" t="s">
        <v>110</v>
      </c>
      <c r="E153" t="s">
        <v>687</v>
      </c>
      <c r="F153" t="s">
        <v>352</v>
      </c>
      <c r="G153" s="64" t="s">
        <v>4787</v>
      </c>
      <c r="H153" s="118" t="s">
        <v>4890</v>
      </c>
      <c r="I153" s="118" t="s">
        <v>4890</v>
      </c>
      <c r="J153" s="59">
        <v>2.98</v>
      </c>
      <c r="K153" t="s">
        <v>100</v>
      </c>
      <c r="L153" s="60">
        <v>1.9E-2</v>
      </c>
      <c r="M153" s="60">
        <v>3.3500000000000002E-2</v>
      </c>
      <c r="N153" s="59">
        <v>11302214.26</v>
      </c>
      <c r="O153" s="59">
        <v>103</v>
      </c>
      <c r="P153" s="59">
        <v>0</v>
      </c>
      <c r="Q153" s="59">
        <v>11641.280687799999</v>
      </c>
      <c r="R153" s="60">
        <v>2.0799999999999999E-2</v>
      </c>
      <c r="S153" s="60">
        <v>3.2000000000000002E-3</v>
      </c>
      <c r="T153" s="60">
        <v>4.0000000000000002E-4</v>
      </c>
    </row>
    <row r="154" spans="1:20">
      <c r="A154" t="s">
        <v>688</v>
      </c>
      <c r="B154" t="s">
        <v>689</v>
      </c>
      <c r="C154" t="s">
        <v>98</v>
      </c>
      <c r="D154" t="s">
        <v>110</v>
      </c>
      <c r="E154" t="s">
        <v>690</v>
      </c>
      <c r="F154" t="s">
        <v>334</v>
      </c>
      <c r="G154" s="64" t="s">
        <v>4787</v>
      </c>
      <c r="H154" s="118" t="s">
        <v>4890</v>
      </c>
      <c r="I154" s="118" t="s">
        <v>4890</v>
      </c>
      <c r="J154" s="59">
        <v>2.09</v>
      </c>
      <c r="K154" t="s">
        <v>100</v>
      </c>
      <c r="L154" s="60">
        <v>1.6400000000000001E-2</v>
      </c>
      <c r="M154" s="60">
        <v>3.0300000000000001E-2</v>
      </c>
      <c r="N154" s="59">
        <v>2402736.08</v>
      </c>
      <c r="O154" s="59">
        <v>108.85</v>
      </c>
      <c r="P154" s="59">
        <v>0</v>
      </c>
      <c r="Q154" s="59">
        <v>2615.3782230800002</v>
      </c>
      <c r="R154" s="60">
        <v>9.1999999999999998E-3</v>
      </c>
      <c r="S154" s="60">
        <v>6.9999999999999999E-4</v>
      </c>
      <c r="T154" s="60">
        <v>1E-4</v>
      </c>
    </row>
    <row r="155" spans="1:20">
      <c r="A155" s="61" t="s">
        <v>235</v>
      </c>
      <c r="B155" s="119" t="s">
        <v>4890</v>
      </c>
      <c r="C155" s="119" t="s">
        <v>4890</v>
      </c>
      <c r="D155" s="119" t="s">
        <v>4890</v>
      </c>
      <c r="E155" s="119" t="s">
        <v>4890</v>
      </c>
      <c r="F155" s="119" t="s">
        <v>4890</v>
      </c>
      <c r="G155" s="119" t="s">
        <v>4890</v>
      </c>
      <c r="H155" s="119" t="s">
        <v>4890</v>
      </c>
      <c r="I155" s="119" t="s">
        <v>4890</v>
      </c>
      <c r="J155" s="63">
        <v>3.96</v>
      </c>
      <c r="K155" s="119" t="s">
        <v>4890</v>
      </c>
      <c r="L155" s="119" t="s">
        <v>4890</v>
      </c>
      <c r="M155" s="62">
        <v>5.2900000000000003E-2</v>
      </c>
      <c r="N155" s="63">
        <v>411059313.22000003</v>
      </c>
      <c r="O155" s="119" t="s">
        <v>4890</v>
      </c>
      <c r="P155" s="63">
        <v>3963.5234399999999</v>
      </c>
      <c r="Q155" s="63">
        <v>387830.738047352</v>
      </c>
      <c r="R155" s="119" t="s">
        <v>4890</v>
      </c>
      <c r="S155" s="62">
        <v>0.1057</v>
      </c>
      <c r="T155" s="62">
        <v>1.34E-2</v>
      </c>
    </row>
    <row r="156" spans="1:20">
      <c r="A156" t="s">
        <v>691</v>
      </c>
      <c r="B156" t="s">
        <v>692</v>
      </c>
      <c r="C156" t="s">
        <v>98</v>
      </c>
      <c r="D156" t="s">
        <v>110</v>
      </c>
      <c r="E156" t="s">
        <v>693</v>
      </c>
      <c r="F156" t="s">
        <v>694</v>
      </c>
      <c r="G156" t="s">
        <v>178</v>
      </c>
      <c r="H156" t="s">
        <v>179</v>
      </c>
      <c r="I156" s="118" t="s">
        <v>4890</v>
      </c>
      <c r="J156" s="59">
        <v>0.9</v>
      </c>
      <c r="K156" t="s">
        <v>100</v>
      </c>
      <c r="L156" s="60">
        <v>5.7000000000000002E-2</v>
      </c>
      <c r="M156" s="60">
        <v>4.6199999999999998E-2</v>
      </c>
      <c r="N156" s="59">
        <v>1.1499999999999999</v>
      </c>
      <c r="O156" s="59">
        <v>101.48</v>
      </c>
      <c r="P156" s="59">
        <v>0</v>
      </c>
      <c r="Q156" s="59">
        <v>1.1670199999999999E-3</v>
      </c>
      <c r="R156" s="60">
        <v>0</v>
      </c>
      <c r="S156" s="60">
        <v>0</v>
      </c>
      <c r="T156" s="60">
        <v>0</v>
      </c>
    </row>
    <row r="157" spans="1:20">
      <c r="A157" t="s">
        <v>695</v>
      </c>
      <c r="B157" t="s">
        <v>696</v>
      </c>
      <c r="C157" t="s">
        <v>98</v>
      </c>
      <c r="D157" t="s">
        <v>110</v>
      </c>
      <c r="E157" t="s">
        <v>364</v>
      </c>
      <c r="F157" t="s">
        <v>352</v>
      </c>
      <c r="G157" t="s">
        <v>365</v>
      </c>
      <c r="H157" t="s">
        <v>179</v>
      </c>
      <c r="I157" s="118" t="s">
        <v>4890</v>
      </c>
      <c r="J157" s="59">
        <v>5.65</v>
      </c>
      <c r="K157" t="s">
        <v>100</v>
      </c>
      <c r="L157" s="60">
        <v>2.5499999999999998E-2</v>
      </c>
      <c r="M157" s="60">
        <v>5.04E-2</v>
      </c>
      <c r="N157" s="59">
        <v>24042532.75</v>
      </c>
      <c r="O157" s="59">
        <v>87.22</v>
      </c>
      <c r="P157" s="59">
        <v>0</v>
      </c>
      <c r="Q157" s="59">
        <v>20969.897064550001</v>
      </c>
      <c r="R157" s="60">
        <v>1.7600000000000001E-2</v>
      </c>
      <c r="S157" s="60">
        <v>5.7000000000000002E-3</v>
      </c>
      <c r="T157" s="60">
        <v>6.9999999999999999E-4</v>
      </c>
    </row>
    <row r="158" spans="1:20">
      <c r="A158" t="s">
        <v>697</v>
      </c>
      <c r="B158" t="s">
        <v>698</v>
      </c>
      <c r="C158" t="s">
        <v>98</v>
      </c>
      <c r="D158" t="s">
        <v>110</v>
      </c>
      <c r="E158" t="s">
        <v>438</v>
      </c>
      <c r="F158" t="s">
        <v>439</v>
      </c>
      <c r="G158" t="s">
        <v>375</v>
      </c>
      <c r="H158" t="s">
        <v>129</v>
      </c>
      <c r="I158" s="118" t="s">
        <v>4890</v>
      </c>
      <c r="J158" s="59">
        <v>4.9800000000000004</v>
      </c>
      <c r="K158" t="s">
        <v>100</v>
      </c>
      <c r="L158" s="60">
        <v>1.9400000000000001E-2</v>
      </c>
      <c r="M158" s="60">
        <v>4.7199999999999999E-2</v>
      </c>
      <c r="N158" s="59">
        <v>2846580.95</v>
      </c>
      <c r="O158" s="59">
        <v>87.3</v>
      </c>
      <c r="P158" s="59">
        <v>0</v>
      </c>
      <c r="Q158" s="59">
        <v>2485.0651693499999</v>
      </c>
      <c r="R158" s="60">
        <v>6.0000000000000001E-3</v>
      </c>
      <c r="S158" s="60">
        <v>6.9999999999999999E-4</v>
      </c>
      <c r="T158" s="60">
        <v>1E-4</v>
      </c>
    </row>
    <row r="159" spans="1:20">
      <c r="A159" t="s">
        <v>699</v>
      </c>
      <c r="B159" t="s">
        <v>700</v>
      </c>
      <c r="C159" t="s">
        <v>98</v>
      </c>
      <c r="D159" t="s">
        <v>110</v>
      </c>
      <c r="E159" t="s">
        <v>701</v>
      </c>
      <c r="F159" t="s">
        <v>439</v>
      </c>
      <c r="G159" t="s">
        <v>375</v>
      </c>
      <c r="H159" t="s">
        <v>129</v>
      </c>
      <c r="I159" s="118" t="s">
        <v>4890</v>
      </c>
      <c r="J159" s="59">
        <v>5.49</v>
      </c>
      <c r="K159" t="s">
        <v>100</v>
      </c>
      <c r="L159" s="60">
        <v>1.95E-2</v>
      </c>
      <c r="M159" s="60">
        <v>4.8599999999999997E-2</v>
      </c>
      <c r="N159" s="59">
        <v>197138.73</v>
      </c>
      <c r="O159" s="59">
        <v>85.34</v>
      </c>
      <c r="P159" s="59">
        <v>0</v>
      </c>
      <c r="Q159" s="59">
        <v>168.23819218200001</v>
      </c>
      <c r="R159" s="60">
        <v>2.0000000000000001E-4</v>
      </c>
      <c r="S159" s="60">
        <v>0</v>
      </c>
      <c r="T159" s="60">
        <v>0</v>
      </c>
    </row>
    <row r="160" spans="1:20">
      <c r="A160" t="s">
        <v>702</v>
      </c>
      <c r="B160" t="s">
        <v>703</v>
      </c>
      <c r="C160" t="s">
        <v>98</v>
      </c>
      <c r="D160" t="s">
        <v>110</v>
      </c>
      <c r="E160" t="s">
        <v>704</v>
      </c>
      <c r="F160" t="s">
        <v>352</v>
      </c>
      <c r="G160" t="s">
        <v>365</v>
      </c>
      <c r="H160" t="s">
        <v>179</v>
      </c>
      <c r="I160" s="118" t="s">
        <v>4890</v>
      </c>
      <c r="J160" s="59">
        <v>0.8</v>
      </c>
      <c r="K160" t="s">
        <v>100</v>
      </c>
      <c r="L160" s="60">
        <v>2.5499999999999998E-2</v>
      </c>
      <c r="M160" s="60">
        <v>4.4400000000000002E-2</v>
      </c>
      <c r="N160" s="59">
        <v>2955371.17</v>
      </c>
      <c r="O160" s="59">
        <v>98.58</v>
      </c>
      <c r="P160" s="59">
        <v>0</v>
      </c>
      <c r="Q160" s="59">
        <v>2913.4048993860001</v>
      </c>
      <c r="R160" s="60">
        <v>1.47E-2</v>
      </c>
      <c r="S160" s="60">
        <v>8.0000000000000004E-4</v>
      </c>
      <c r="T160" s="60">
        <v>1E-4</v>
      </c>
    </row>
    <row r="161" spans="1:20">
      <c r="A161" t="s">
        <v>705</v>
      </c>
      <c r="B161" t="s">
        <v>706</v>
      </c>
      <c r="C161" t="s">
        <v>98</v>
      </c>
      <c r="D161" t="s">
        <v>110</v>
      </c>
      <c r="E161" t="s">
        <v>471</v>
      </c>
      <c r="F161" t="s">
        <v>112</v>
      </c>
      <c r="G161" t="s">
        <v>365</v>
      </c>
      <c r="H161" t="s">
        <v>179</v>
      </c>
      <c r="I161" s="118" t="s">
        <v>4890</v>
      </c>
      <c r="J161" s="59">
        <v>3.62</v>
      </c>
      <c r="K161" t="s">
        <v>100</v>
      </c>
      <c r="L161" s="60">
        <v>4.5600000000000002E-2</v>
      </c>
      <c r="M161" s="60">
        <v>5.0900000000000001E-2</v>
      </c>
      <c r="N161" s="59">
        <v>5714775.3300000001</v>
      </c>
      <c r="O161" s="59">
        <v>98.58</v>
      </c>
      <c r="P161" s="59">
        <v>0</v>
      </c>
      <c r="Q161" s="59">
        <v>5633.6255203139999</v>
      </c>
      <c r="R161" s="60">
        <v>1.0699999999999999E-2</v>
      </c>
      <c r="S161" s="60">
        <v>1.5E-3</v>
      </c>
      <c r="T161" s="60">
        <v>2.0000000000000001E-4</v>
      </c>
    </row>
    <row r="162" spans="1:20">
      <c r="A162" t="s">
        <v>707</v>
      </c>
      <c r="B162" t="s">
        <v>708</v>
      </c>
      <c r="C162" t="s">
        <v>98</v>
      </c>
      <c r="D162" t="s">
        <v>110</v>
      </c>
      <c r="E162" t="s">
        <v>490</v>
      </c>
      <c r="F162" t="s">
        <v>115</v>
      </c>
      <c r="G162" t="s">
        <v>491</v>
      </c>
      <c r="H162" t="s">
        <v>129</v>
      </c>
      <c r="I162" s="118" t="s">
        <v>4890</v>
      </c>
      <c r="J162" s="59">
        <v>8.5</v>
      </c>
      <c r="K162" t="s">
        <v>100</v>
      </c>
      <c r="L162" s="60">
        <v>2.7900000000000001E-2</v>
      </c>
      <c r="M162" s="60">
        <v>5.0099999999999999E-2</v>
      </c>
      <c r="N162" s="59">
        <v>5749672.9900000002</v>
      </c>
      <c r="O162" s="59">
        <v>83.51</v>
      </c>
      <c r="P162" s="59">
        <v>0</v>
      </c>
      <c r="Q162" s="59">
        <v>4801.5519139489998</v>
      </c>
      <c r="R162" s="60">
        <v>1.34E-2</v>
      </c>
      <c r="S162" s="60">
        <v>1.2999999999999999E-3</v>
      </c>
      <c r="T162" s="60">
        <v>2.0000000000000001E-4</v>
      </c>
    </row>
    <row r="163" spans="1:20">
      <c r="A163" t="s">
        <v>709</v>
      </c>
      <c r="B163" t="s">
        <v>710</v>
      </c>
      <c r="C163" t="s">
        <v>98</v>
      </c>
      <c r="D163" t="s">
        <v>110</v>
      </c>
      <c r="E163" t="s">
        <v>711</v>
      </c>
      <c r="F163" t="s">
        <v>113</v>
      </c>
      <c r="G163" t="s">
        <v>491</v>
      </c>
      <c r="H163" t="s">
        <v>129</v>
      </c>
      <c r="I163" s="118" t="s">
        <v>4890</v>
      </c>
      <c r="J163" s="59">
        <v>1.29</v>
      </c>
      <c r="K163" t="s">
        <v>100</v>
      </c>
      <c r="L163" s="60">
        <v>6.0999999999999999E-2</v>
      </c>
      <c r="M163" s="60">
        <v>6.0100000000000001E-2</v>
      </c>
      <c r="N163" s="59">
        <v>12320727.789999999</v>
      </c>
      <c r="O163" s="59">
        <v>101.47</v>
      </c>
      <c r="P163" s="59">
        <v>0</v>
      </c>
      <c r="Q163" s="59">
        <v>12501.842488513001</v>
      </c>
      <c r="R163" s="60">
        <v>3.2000000000000001E-2</v>
      </c>
      <c r="S163" s="60">
        <v>3.3999999999999998E-3</v>
      </c>
      <c r="T163" s="60">
        <v>4.0000000000000002E-4</v>
      </c>
    </row>
    <row r="164" spans="1:20">
      <c r="A164" t="s">
        <v>712</v>
      </c>
      <c r="B164" t="s">
        <v>713</v>
      </c>
      <c r="C164" t="s">
        <v>98</v>
      </c>
      <c r="D164" t="s">
        <v>110</v>
      </c>
      <c r="E164" t="s">
        <v>524</v>
      </c>
      <c r="F164" t="s">
        <v>439</v>
      </c>
      <c r="G164" t="s">
        <v>491</v>
      </c>
      <c r="H164" t="s">
        <v>129</v>
      </c>
      <c r="I164" s="118" t="s">
        <v>4890</v>
      </c>
      <c r="J164" s="59">
        <v>7.07</v>
      </c>
      <c r="K164" t="s">
        <v>100</v>
      </c>
      <c r="L164" s="60">
        <v>3.0499999999999999E-2</v>
      </c>
      <c r="M164" s="60">
        <v>5.1700000000000003E-2</v>
      </c>
      <c r="N164" s="59">
        <v>8388430.1500000004</v>
      </c>
      <c r="O164" s="59">
        <v>86.63</v>
      </c>
      <c r="P164" s="59">
        <v>0</v>
      </c>
      <c r="Q164" s="59">
        <v>7266.8970389449996</v>
      </c>
      <c r="R164" s="60">
        <v>1.23E-2</v>
      </c>
      <c r="S164" s="60">
        <v>2E-3</v>
      </c>
      <c r="T164" s="60">
        <v>2.9999999999999997E-4</v>
      </c>
    </row>
    <row r="165" spans="1:20">
      <c r="A165" t="s">
        <v>714</v>
      </c>
      <c r="B165" t="s">
        <v>715</v>
      </c>
      <c r="C165" t="s">
        <v>98</v>
      </c>
      <c r="D165" t="s">
        <v>110</v>
      </c>
      <c r="E165" t="s">
        <v>524</v>
      </c>
      <c r="F165" t="s">
        <v>439</v>
      </c>
      <c r="G165" t="s">
        <v>491</v>
      </c>
      <c r="H165" t="s">
        <v>129</v>
      </c>
      <c r="I165" s="118" t="s">
        <v>4890</v>
      </c>
      <c r="J165" s="59">
        <v>2.42</v>
      </c>
      <c r="K165" t="s">
        <v>100</v>
      </c>
      <c r="L165" s="60">
        <v>2.9100000000000001E-2</v>
      </c>
      <c r="M165" s="60">
        <v>4.2700000000000002E-2</v>
      </c>
      <c r="N165" s="59">
        <v>4032204.88</v>
      </c>
      <c r="O165" s="59">
        <v>96.93</v>
      </c>
      <c r="P165" s="59">
        <v>0</v>
      </c>
      <c r="Q165" s="59">
        <v>3908.4161901839998</v>
      </c>
      <c r="R165" s="60">
        <v>6.7000000000000002E-3</v>
      </c>
      <c r="S165" s="60">
        <v>1.1000000000000001E-3</v>
      </c>
      <c r="T165" s="60">
        <v>1E-4</v>
      </c>
    </row>
    <row r="166" spans="1:20">
      <c r="A166" t="s">
        <v>716</v>
      </c>
      <c r="B166" t="s">
        <v>717</v>
      </c>
      <c r="C166" t="s">
        <v>98</v>
      </c>
      <c r="D166" t="s">
        <v>110</v>
      </c>
      <c r="E166" t="s">
        <v>524</v>
      </c>
      <c r="F166" t="s">
        <v>439</v>
      </c>
      <c r="G166" t="s">
        <v>491</v>
      </c>
      <c r="H166" t="s">
        <v>129</v>
      </c>
      <c r="I166" s="118" t="s">
        <v>4890</v>
      </c>
      <c r="J166" s="59">
        <v>6.3</v>
      </c>
      <c r="K166" t="s">
        <v>100</v>
      </c>
      <c r="L166" s="60">
        <v>3.0499999999999999E-2</v>
      </c>
      <c r="M166" s="60">
        <v>5.0599999999999999E-2</v>
      </c>
      <c r="N166" s="59">
        <v>13760230.800000001</v>
      </c>
      <c r="O166" s="59">
        <v>88.63</v>
      </c>
      <c r="P166" s="59">
        <v>0</v>
      </c>
      <c r="Q166" s="59">
        <v>12195.69255804</v>
      </c>
      <c r="R166" s="60">
        <v>1.89E-2</v>
      </c>
      <c r="S166" s="60">
        <v>3.3E-3</v>
      </c>
      <c r="T166" s="60">
        <v>4.0000000000000002E-4</v>
      </c>
    </row>
    <row r="167" spans="1:20">
      <c r="A167" t="s">
        <v>718</v>
      </c>
      <c r="B167" t="s">
        <v>719</v>
      </c>
      <c r="C167" t="s">
        <v>98</v>
      </c>
      <c r="D167" t="s">
        <v>110</v>
      </c>
      <c r="E167" t="s">
        <v>524</v>
      </c>
      <c r="F167" t="s">
        <v>439</v>
      </c>
      <c r="G167" t="s">
        <v>491</v>
      </c>
      <c r="H167" t="s">
        <v>129</v>
      </c>
      <c r="I167" s="118" t="s">
        <v>4890</v>
      </c>
      <c r="J167" s="59">
        <v>7.94</v>
      </c>
      <c r="K167" t="s">
        <v>100</v>
      </c>
      <c r="L167" s="60">
        <v>2.63E-2</v>
      </c>
      <c r="M167" s="60">
        <v>5.2400000000000002E-2</v>
      </c>
      <c r="N167" s="59">
        <v>14784873.300000001</v>
      </c>
      <c r="O167" s="59">
        <v>81.86</v>
      </c>
      <c r="P167" s="59">
        <v>0</v>
      </c>
      <c r="Q167" s="59">
        <v>12102.89728338</v>
      </c>
      <c r="R167" s="60">
        <v>2.1299999999999999E-2</v>
      </c>
      <c r="S167" s="60">
        <v>3.3E-3</v>
      </c>
      <c r="T167" s="60">
        <v>4.0000000000000002E-4</v>
      </c>
    </row>
    <row r="168" spans="1:20">
      <c r="A168" t="s">
        <v>720</v>
      </c>
      <c r="B168" t="s">
        <v>721</v>
      </c>
      <c r="C168" t="s">
        <v>98</v>
      </c>
      <c r="D168" t="s">
        <v>110</v>
      </c>
      <c r="E168" t="s">
        <v>531</v>
      </c>
      <c r="F168" t="s">
        <v>439</v>
      </c>
      <c r="G168" t="s">
        <v>491</v>
      </c>
      <c r="H168" t="s">
        <v>129</v>
      </c>
      <c r="I168" s="118" t="s">
        <v>4890</v>
      </c>
      <c r="J168" s="59">
        <v>5.72</v>
      </c>
      <c r="K168" t="s">
        <v>100</v>
      </c>
      <c r="L168" s="60">
        <v>2.64E-2</v>
      </c>
      <c r="M168" s="60">
        <v>4.9599999999999998E-2</v>
      </c>
      <c r="N168" s="59">
        <v>22755994.489999998</v>
      </c>
      <c r="O168" s="59">
        <v>88.65</v>
      </c>
      <c r="P168" s="59">
        <v>0</v>
      </c>
      <c r="Q168" s="59">
        <v>20173.189115385001</v>
      </c>
      <c r="R168" s="60">
        <v>1.3899999999999999E-2</v>
      </c>
      <c r="S168" s="60">
        <v>5.4999999999999997E-3</v>
      </c>
      <c r="T168" s="60">
        <v>6.9999999999999999E-4</v>
      </c>
    </row>
    <row r="169" spans="1:20">
      <c r="A169" t="s">
        <v>722</v>
      </c>
      <c r="B169" t="s">
        <v>723</v>
      </c>
      <c r="C169" t="s">
        <v>98</v>
      </c>
      <c r="D169" t="s">
        <v>110</v>
      </c>
      <c r="E169" t="s">
        <v>724</v>
      </c>
      <c r="F169" t="s">
        <v>439</v>
      </c>
      <c r="G169" t="s">
        <v>478</v>
      </c>
      <c r="H169" t="s">
        <v>179</v>
      </c>
      <c r="I169" s="118" t="s">
        <v>4890</v>
      </c>
      <c r="J169" s="59">
        <v>3.72</v>
      </c>
      <c r="K169" t="s">
        <v>100</v>
      </c>
      <c r="L169" s="60">
        <v>4.7E-2</v>
      </c>
      <c r="M169" s="60">
        <v>4.5400000000000003E-2</v>
      </c>
      <c r="N169" s="59">
        <v>7556713.0099999998</v>
      </c>
      <c r="O169" s="59">
        <v>104.73</v>
      </c>
      <c r="P169" s="59">
        <v>0</v>
      </c>
      <c r="Q169" s="59">
        <v>7914.1455353729998</v>
      </c>
      <c r="R169" s="60">
        <v>1.5100000000000001E-2</v>
      </c>
      <c r="S169" s="60">
        <v>2.2000000000000001E-3</v>
      </c>
      <c r="T169" s="60">
        <v>2.9999999999999997E-4</v>
      </c>
    </row>
    <row r="170" spans="1:20">
      <c r="A170" t="s">
        <v>725</v>
      </c>
      <c r="B170" t="s">
        <v>726</v>
      </c>
      <c r="C170" t="s">
        <v>98</v>
      </c>
      <c r="D170" t="s">
        <v>110</v>
      </c>
      <c r="E170" t="s">
        <v>531</v>
      </c>
      <c r="F170" t="s">
        <v>439</v>
      </c>
      <c r="G170" t="s">
        <v>491</v>
      </c>
      <c r="H170" t="s">
        <v>129</v>
      </c>
      <c r="I170" s="118" t="s">
        <v>4890</v>
      </c>
      <c r="J170" s="59">
        <v>7.35</v>
      </c>
      <c r="K170" t="s">
        <v>100</v>
      </c>
      <c r="L170" s="60">
        <v>2.5000000000000001E-2</v>
      </c>
      <c r="M170" s="60">
        <v>5.28E-2</v>
      </c>
      <c r="N170" s="59">
        <v>13615872.119999999</v>
      </c>
      <c r="O170" s="59">
        <v>82.64</v>
      </c>
      <c r="P170" s="59">
        <v>0</v>
      </c>
      <c r="Q170" s="59">
        <v>11252.156719967999</v>
      </c>
      <c r="R170" s="60">
        <v>1.0200000000000001E-2</v>
      </c>
      <c r="S170" s="60">
        <v>3.0999999999999999E-3</v>
      </c>
      <c r="T170" s="60">
        <v>4.0000000000000002E-4</v>
      </c>
    </row>
    <row r="171" spans="1:20">
      <c r="A171" t="s">
        <v>727</v>
      </c>
      <c r="B171" t="s">
        <v>728</v>
      </c>
      <c r="C171" t="s">
        <v>98</v>
      </c>
      <c r="D171" t="s">
        <v>110</v>
      </c>
      <c r="E171" t="s">
        <v>729</v>
      </c>
      <c r="F171" t="s">
        <v>439</v>
      </c>
      <c r="G171" t="s">
        <v>491</v>
      </c>
      <c r="H171" t="s">
        <v>129</v>
      </c>
      <c r="I171" s="118" t="s">
        <v>4890</v>
      </c>
      <c r="J171" s="59">
        <v>6.33</v>
      </c>
      <c r="K171" t="s">
        <v>100</v>
      </c>
      <c r="L171" s="60">
        <v>2.98E-2</v>
      </c>
      <c r="M171" s="60">
        <v>4.9500000000000002E-2</v>
      </c>
      <c r="N171" s="59">
        <v>8023093.6399999997</v>
      </c>
      <c r="O171" s="59">
        <v>88.82</v>
      </c>
      <c r="P171" s="59">
        <v>0</v>
      </c>
      <c r="Q171" s="59">
        <v>7126.1117710480003</v>
      </c>
      <c r="R171" s="60">
        <v>2.0400000000000001E-2</v>
      </c>
      <c r="S171" s="60">
        <v>1.9E-3</v>
      </c>
      <c r="T171" s="60">
        <v>2.0000000000000001E-4</v>
      </c>
    </row>
    <row r="172" spans="1:20">
      <c r="A172" t="s">
        <v>730</v>
      </c>
      <c r="B172" t="s">
        <v>731</v>
      </c>
      <c r="C172" t="s">
        <v>98</v>
      </c>
      <c r="D172" t="s">
        <v>110</v>
      </c>
      <c r="E172" t="s">
        <v>729</v>
      </c>
      <c r="F172" t="s">
        <v>439</v>
      </c>
      <c r="G172" t="s">
        <v>491</v>
      </c>
      <c r="H172" t="s">
        <v>129</v>
      </c>
      <c r="I172" s="118" t="s">
        <v>4890</v>
      </c>
      <c r="J172" s="59">
        <v>5.04</v>
      </c>
      <c r="K172" t="s">
        <v>100</v>
      </c>
      <c r="L172" s="60">
        <v>3.4299999999999997E-2</v>
      </c>
      <c r="M172" s="60">
        <v>4.6699999999999998E-2</v>
      </c>
      <c r="N172" s="59">
        <v>8965516.4700000007</v>
      </c>
      <c r="O172" s="59">
        <v>94.3</v>
      </c>
      <c r="P172" s="59">
        <v>0</v>
      </c>
      <c r="Q172" s="59">
        <v>8454.4820312100001</v>
      </c>
      <c r="R172" s="60">
        <v>2.9499999999999998E-2</v>
      </c>
      <c r="S172" s="60">
        <v>2.3E-3</v>
      </c>
      <c r="T172" s="60">
        <v>2.9999999999999997E-4</v>
      </c>
    </row>
    <row r="173" spans="1:20">
      <c r="A173" t="s">
        <v>732</v>
      </c>
      <c r="B173" t="s">
        <v>733</v>
      </c>
      <c r="C173" t="s">
        <v>98</v>
      </c>
      <c r="D173" t="s">
        <v>110</v>
      </c>
      <c r="E173" t="s">
        <v>549</v>
      </c>
      <c r="F173" t="s">
        <v>439</v>
      </c>
      <c r="G173" t="s">
        <v>491</v>
      </c>
      <c r="H173" t="s">
        <v>129</v>
      </c>
      <c r="I173" s="118" t="s">
        <v>4890</v>
      </c>
      <c r="J173" s="59">
        <v>2.54</v>
      </c>
      <c r="K173" t="s">
        <v>100</v>
      </c>
      <c r="L173" s="60">
        <v>3.3000000000000002E-2</v>
      </c>
      <c r="M173" s="60">
        <v>4.2599999999999999E-2</v>
      </c>
      <c r="N173" s="59">
        <v>6606005.75</v>
      </c>
      <c r="O173" s="59">
        <v>98.82</v>
      </c>
      <c r="P173" s="59">
        <v>0</v>
      </c>
      <c r="Q173" s="59">
        <v>6528.0548821499997</v>
      </c>
      <c r="R173" s="60">
        <v>2.1399999999999999E-2</v>
      </c>
      <c r="S173" s="60">
        <v>1.8E-3</v>
      </c>
      <c r="T173" s="60">
        <v>2.0000000000000001E-4</v>
      </c>
    </row>
    <row r="174" spans="1:20">
      <c r="A174" t="s">
        <v>734</v>
      </c>
      <c r="B174" t="s">
        <v>735</v>
      </c>
      <c r="C174" t="s">
        <v>98</v>
      </c>
      <c r="D174" t="s">
        <v>110</v>
      </c>
      <c r="E174" t="s">
        <v>549</v>
      </c>
      <c r="F174" t="s">
        <v>439</v>
      </c>
      <c r="G174" t="s">
        <v>491</v>
      </c>
      <c r="H174" t="s">
        <v>129</v>
      </c>
      <c r="I174" s="118" t="s">
        <v>4890</v>
      </c>
      <c r="J174" s="59">
        <v>4.96</v>
      </c>
      <c r="K174" t="s">
        <v>100</v>
      </c>
      <c r="L174" s="60">
        <v>2.6200000000000001E-2</v>
      </c>
      <c r="M174" s="60">
        <v>4.7100000000000003E-2</v>
      </c>
      <c r="N174" s="59">
        <v>11254699.289999999</v>
      </c>
      <c r="O174" s="59">
        <v>90.92</v>
      </c>
      <c r="P174" s="59">
        <v>0</v>
      </c>
      <c r="Q174" s="59">
        <v>10232.772594468001</v>
      </c>
      <c r="R174" s="60">
        <v>8.6999999999999994E-3</v>
      </c>
      <c r="S174" s="60">
        <v>2.8E-3</v>
      </c>
      <c r="T174" s="60">
        <v>4.0000000000000002E-4</v>
      </c>
    </row>
    <row r="175" spans="1:20">
      <c r="A175" t="s">
        <v>736</v>
      </c>
      <c r="B175" t="s">
        <v>737</v>
      </c>
      <c r="C175" t="s">
        <v>98</v>
      </c>
      <c r="D175" t="s">
        <v>110</v>
      </c>
      <c r="E175" t="s">
        <v>738</v>
      </c>
      <c r="F175" t="s">
        <v>739</v>
      </c>
      <c r="G175" t="s">
        <v>478</v>
      </c>
      <c r="H175" t="s">
        <v>179</v>
      </c>
      <c r="I175" s="118" t="s">
        <v>4890</v>
      </c>
      <c r="J175" s="59">
        <v>0.28000000000000003</v>
      </c>
      <c r="K175" t="s">
        <v>100</v>
      </c>
      <c r="L175" s="60">
        <v>2.4E-2</v>
      </c>
      <c r="M175" s="60">
        <v>5.6599999999999998E-2</v>
      </c>
      <c r="N175" s="59">
        <v>391739.88</v>
      </c>
      <c r="O175" s="59">
        <v>99.29</v>
      </c>
      <c r="P175" s="59">
        <v>0</v>
      </c>
      <c r="Q175" s="59">
        <v>388.95852685199998</v>
      </c>
      <c r="R175" s="60">
        <v>4.1999999999999997E-3</v>
      </c>
      <c r="S175" s="60">
        <v>1E-4</v>
      </c>
      <c r="T175" s="60">
        <v>0</v>
      </c>
    </row>
    <row r="176" spans="1:20">
      <c r="A176" t="s">
        <v>740</v>
      </c>
      <c r="B176" t="s">
        <v>741</v>
      </c>
      <c r="C176" t="s">
        <v>98</v>
      </c>
      <c r="D176" t="s">
        <v>110</v>
      </c>
      <c r="E176" t="s">
        <v>738</v>
      </c>
      <c r="F176" t="s">
        <v>739</v>
      </c>
      <c r="G176" t="s">
        <v>478</v>
      </c>
      <c r="H176" t="s">
        <v>179</v>
      </c>
      <c r="I176" s="118" t="s">
        <v>4890</v>
      </c>
      <c r="J176" s="59">
        <v>2.2799999999999998</v>
      </c>
      <c r="K176" t="s">
        <v>100</v>
      </c>
      <c r="L176" s="60">
        <v>2.3E-2</v>
      </c>
      <c r="M176" s="60">
        <v>4.9599999999999998E-2</v>
      </c>
      <c r="N176" s="59">
        <v>5177294.25</v>
      </c>
      <c r="O176" s="59">
        <v>95.03</v>
      </c>
      <c r="P176" s="59">
        <v>0</v>
      </c>
      <c r="Q176" s="59">
        <v>4919.9827257750003</v>
      </c>
      <c r="R176" s="60">
        <v>6.3E-3</v>
      </c>
      <c r="S176" s="60">
        <v>1.2999999999999999E-3</v>
      </c>
      <c r="T176" s="60">
        <v>2.0000000000000001E-4</v>
      </c>
    </row>
    <row r="177" spans="1:20">
      <c r="A177" t="s">
        <v>742</v>
      </c>
      <c r="B177" t="s">
        <v>743</v>
      </c>
      <c r="C177" t="s">
        <v>98</v>
      </c>
      <c r="D177" t="s">
        <v>110</v>
      </c>
      <c r="E177" t="s">
        <v>738</v>
      </c>
      <c r="F177" t="s">
        <v>739</v>
      </c>
      <c r="G177" t="s">
        <v>478</v>
      </c>
      <c r="H177" t="s">
        <v>179</v>
      </c>
      <c r="I177" s="118" t="s">
        <v>4890</v>
      </c>
      <c r="J177" s="59">
        <v>1.36</v>
      </c>
      <c r="K177" t="s">
        <v>100</v>
      </c>
      <c r="L177" s="60">
        <v>2.75E-2</v>
      </c>
      <c r="M177" s="60">
        <v>4.9500000000000002E-2</v>
      </c>
      <c r="N177" s="59">
        <v>3813945.2</v>
      </c>
      <c r="O177" s="59">
        <v>98.05</v>
      </c>
      <c r="P177" s="59">
        <v>0</v>
      </c>
      <c r="Q177" s="59">
        <v>3739.5732686000001</v>
      </c>
      <c r="R177" s="60">
        <v>1.21E-2</v>
      </c>
      <c r="S177" s="60">
        <v>1E-3</v>
      </c>
      <c r="T177" s="60">
        <v>1E-4</v>
      </c>
    </row>
    <row r="178" spans="1:20">
      <c r="A178" t="s">
        <v>744</v>
      </c>
      <c r="B178" t="s">
        <v>745</v>
      </c>
      <c r="C178" t="s">
        <v>98</v>
      </c>
      <c r="D178" t="s">
        <v>110</v>
      </c>
      <c r="E178" t="s">
        <v>738</v>
      </c>
      <c r="F178" t="s">
        <v>739</v>
      </c>
      <c r="G178" t="s">
        <v>478</v>
      </c>
      <c r="H178" t="s">
        <v>179</v>
      </c>
      <c r="I178" s="118" t="s">
        <v>4890</v>
      </c>
      <c r="J178" s="59">
        <v>2.37</v>
      </c>
      <c r="K178" t="s">
        <v>100</v>
      </c>
      <c r="L178" s="60">
        <v>2.1499999999999998E-2</v>
      </c>
      <c r="M178" s="60">
        <v>5.1900000000000002E-2</v>
      </c>
      <c r="N178" s="59">
        <v>3850667.12</v>
      </c>
      <c r="O178" s="59">
        <v>93.26</v>
      </c>
      <c r="P178" s="59">
        <v>224.13181</v>
      </c>
      <c r="Q178" s="59">
        <v>3815.2639661120002</v>
      </c>
      <c r="R178" s="60">
        <v>6.8999999999999999E-3</v>
      </c>
      <c r="S178" s="60">
        <v>1E-3</v>
      </c>
      <c r="T178" s="60">
        <v>1E-4</v>
      </c>
    </row>
    <row r="179" spans="1:20">
      <c r="A179" t="s">
        <v>746</v>
      </c>
      <c r="B179" t="s">
        <v>747</v>
      </c>
      <c r="C179" t="s">
        <v>98</v>
      </c>
      <c r="D179" t="s">
        <v>110</v>
      </c>
      <c r="E179" t="s">
        <v>556</v>
      </c>
      <c r="F179" t="s">
        <v>557</v>
      </c>
      <c r="G179" t="s">
        <v>558</v>
      </c>
      <c r="H179" t="s">
        <v>129</v>
      </c>
      <c r="I179" s="118" t="s">
        <v>4890</v>
      </c>
      <c r="J179" s="59">
        <v>0.81</v>
      </c>
      <c r="K179" t="s">
        <v>100</v>
      </c>
      <c r="L179" s="60">
        <v>3.0499999999999999E-2</v>
      </c>
      <c r="M179" s="60">
        <v>4.8500000000000001E-2</v>
      </c>
      <c r="N179" s="59">
        <v>300869.28999999998</v>
      </c>
      <c r="O179" s="59">
        <v>98.63</v>
      </c>
      <c r="P179" s="59">
        <v>0</v>
      </c>
      <c r="Q179" s="59">
        <v>296.74738072700001</v>
      </c>
      <c r="R179" s="60">
        <v>4.4999999999999997E-3</v>
      </c>
      <c r="S179" s="60">
        <v>1E-4</v>
      </c>
      <c r="T179" s="60">
        <v>0</v>
      </c>
    </row>
    <row r="180" spans="1:20">
      <c r="A180" t="s">
        <v>748</v>
      </c>
      <c r="B180" t="s">
        <v>749</v>
      </c>
      <c r="C180" t="s">
        <v>98</v>
      </c>
      <c r="D180" t="s">
        <v>110</v>
      </c>
      <c r="E180" t="s">
        <v>556</v>
      </c>
      <c r="F180" t="s">
        <v>557</v>
      </c>
      <c r="G180" t="s">
        <v>558</v>
      </c>
      <c r="H180" t="s">
        <v>129</v>
      </c>
      <c r="I180" s="118" t="s">
        <v>4890</v>
      </c>
      <c r="J180" s="59">
        <v>2.8</v>
      </c>
      <c r="K180" t="s">
        <v>100</v>
      </c>
      <c r="L180" s="60">
        <v>2.58E-2</v>
      </c>
      <c r="M180" s="60">
        <v>5.0799999999999998E-2</v>
      </c>
      <c r="N180" s="59">
        <v>2418589.06</v>
      </c>
      <c r="O180" s="59">
        <v>93.51</v>
      </c>
      <c r="P180" s="59">
        <v>0</v>
      </c>
      <c r="Q180" s="59">
        <v>2261.6226300059998</v>
      </c>
      <c r="R180" s="60">
        <v>8.0000000000000002E-3</v>
      </c>
      <c r="S180" s="60">
        <v>5.9999999999999995E-4</v>
      </c>
      <c r="T180" s="60">
        <v>1E-4</v>
      </c>
    </row>
    <row r="181" spans="1:20">
      <c r="A181" t="s">
        <v>750</v>
      </c>
      <c r="B181" t="s">
        <v>751</v>
      </c>
      <c r="C181" t="s">
        <v>98</v>
      </c>
      <c r="D181" t="s">
        <v>110</v>
      </c>
      <c r="E181" t="s">
        <v>573</v>
      </c>
      <c r="F181" t="s">
        <v>115</v>
      </c>
      <c r="G181" t="s">
        <v>553</v>
      </c>
      <c r="H181" t="s">
        <v>179</v>
      </c>
      <c r="I181" s="118" t="s">
        <v>4890</v>
      </c>
      <c r="J181" s="59">
        <v>1.55</v>
      </c>
      <c r="K181" t="s">
        <v>100</v>
      </c>
      <c r="L181" s="60">
        <v>3.5499999999999997E-2</v>
      </c>
      <c r="M181" s="60">
        <v>4.9000000000000002E-2</v>
      </c>
      <c r="N181" s="59">
        <v>4098263.42</v>
      </c>
      <c r="O181" s="59">
        <v>98.03</v>
      </c>
      <c r="P181" s="59">
        <v>72.744190000000003</v>
      </c>
      <c r="Q181" s="59">
        <v>4090.2718206260001</v>
      </c>
      <c r="R181" s="60">
        <v>1.0500000000000001E-2</v>
      </c>
      <c r="S181" s="60">
        <v>1.1000000000000001E-3</v>
      </c>
      <c r="T181" s="60">
        <v>1E-4</v>
      </c>
    </row>
    <row r="182" spans="1:20">
      <c r="A182" t="s">
        <v>752</v>
      </c>
      <c r="B182" t="s">
        <v>753</v>
      </c>
      <c r="C182" t="s">
        <v>98</v>
      </c>
      <c r="D182" t="s">
        <v>110</v>
      </c>
      <c r="E182" t="s">
        <v>573</v>
      </c>
      <c r="F182" t="s">
        <v>115</v>
      </c>
      <c r="G182" t="s">
        <v>553</v>
      </c>
      <c r="H182" t="s">
        <v>179</v>
      </c>
      <c r="I182" s="118" t="s">
        <v>4890</v>
      </c>
      <c r="J182" s="59">
        <v>2.56</v>
      </c>
      <c r="K182" t="s">
        <v>100</v>
      </c>
      <c r="L182" s="60">
        <v>2.5000000000000001E-2</v>
      </c>
      <c r="M182" s="60">
        <v>4.9099999999999998E-2</v>
      </c>
      <c r="N182" s="59">
        <v>14372309.67</v>
      </c>
      <c r="O182" s="59">
        <v>94.18</v>
      </c>
      <c r="P182" s="59">
        <v>3516.0828700000002</v>
      </c>
      <c r="Q182" s="59">
        <v>17051.924117205999</v>
      </c>
      <c r="R182" s="60">
        <v>1.2699999999999999E-2</v>
      </c>
      <c r="S182" s="60">
        <v>4.5999999999999999E-3</v>
      </c>
      <c r="T182" s="60">
        <v>5.9999999999999995E-4</v>
      </c>
    </row>
    <row r="183" spans="1:20">
      <c r="A183" t="s">
        <v>754</v>
      </c>
      <c r="B183" t="s">
        <v>755</v>
      </c>
      <c r="C183" t="s">
        <v>98</v>
      </c>
      <c r="D183" t="s">
        <v>110</v>
      </c>
      <c r="E183" t="s">
        <v>573</v>
      </c>
      <c r="F183" t="s">
        <v>115</v>
      </c>
      <c r="G183" t="s">
        <v>553</v>
      </c>
      <c r="H183" t="s">
        <v>179</v>
      </c>
      <c r="I183" s="118" t="s">
        <v>4890</v>
      </c>
      <c r="J183" s="59">
        <v>3.92</v>
      </c>
      <c r="K183" t="s">
        <v>100</v>
      </c>
      <c r="L183" s="60">
        <v>4.7300000000000002E-2</v>
      </c>
      <c r="M183" s="60">
        <v>5.04E-2</v>
      </c>
      <c r="N183" s="59">
        <v>6366366.4400000004</v>
      </c>
      <c r="O183" s="59">
        <v>99</v>
      </c>
      <c r="P183" s="59">
        <v>150.56457</v>
      </c>
      <c r="Q183" s="59">
        <v>6453.2673456000002</v>
      </c>
      <c r="R183" s="60">
        <v>1.61E-2</v>
      </c>
      <c r="S183" s="60">
        <v>1.8E-3</v>
      </c>
      <c r="T183" s="60">
        <v>2.0000000000000001E-4</v>
      </c>
    </row>
    <row r="184" spans="1:20">
      <c r="A184" t="s">
        <v>756</v>
      </c>
      <c r="B184" t="s">
        <v>757</v>
      </c>
      <c r="C184" t="s">
        <v>98</v>
      </c>
      <c r="D184" t="s">
        <v>110</v>
      </c>
      <c r="E184" t="s">
        <v>576</v>
      </c>
      <c r="F184" t="s">
        <v>334</v>
      </c>
      <c r="G184" t="s">
        <v>553</v>
      </c>
      <c r="H184" t="s">
        <v>179</v>
      </c>
      <c r="I184" s="118" t="s">
        <v>4890</v>
      </c>
      <c r="J184" s="59">
        <v>4.51</v>
      </c>
      <c r="K184" t="s">
        <v>100</v>
      </c>
      <c r="L184" s="60">
        <v>2.4299999999999999E-2</v>
      </c>
      <c r="M184" s="60">
        <v>4.9200000000000001E-2</v>
      </c>
      <c r="N184" s="59">
        <v>13540472.390000001</v>
      </c>
      <c r="O184" s="59">
        <v>89.9</v>
      </c>
      <c r="P184" s="59">
        <v>0</v>
      </c>
      <c r="Q184" s="59">
        <v>12172.88467861</v>
      </c>
      <c r="R184" s="60">
        <v>9.1999999999999998E-3</v>
      </c>
      <c r="S184" s="60">
        <v>3.3E-3</v>
      </c>
      <c r="T184" s="60">
        <v>4.0000000000000002E-4</v>
      </c>
    </row>
    <row r="185" spans="1:20">
      <c r="A185" t="s">
        <v>758</v>
      </c>
      <c r="B185" t="s">
        <v>759</v>
      </c>
      <c r="C185" t="s">
        <v>98</v>
      </c>
      <c r="D185" t="s">
        <v>110</v>
      </c>
      <c r="E185" t="s">
        <v>760</v>
      </c>
      <c r="F185" t="s">
        <v>115</v>
      </c>
      <c r="G185" t="s">
        <v>553</v>
      </c>
      <c r="H185" t="s">
        <v>179</v>
      </c>
      <c r="I185" s="118" t="s">
        <v>4890</v>
      </c>
      <c r="J185" s="59">
        <v>0.47</v>
      </c>
      <c r="K185" t="s">
        <v>100</v>
      </c>
      <c r="L185" s="60">
        <v>2.1600000000000001E-2</v>
      </c>
      <c r="M185" s="60">
        <v>5.0999999999999997E-2</v>
      </c>
      <c r="N185" s="59">
        <v>0.25</v>
      </c>
      <c r="O185" s="59">
        <v>98.7</v>
      </c>
      <c r="P185" s="59">
        <v>0</v>
      </c>
      <c r="Q185" s="59">
        <v>2.4675000000000001E-4</v>
      </c>
      <c r="R185" s="60">
        <v>0</v>
      </c>
      <c r="S185" s="60">
        <v>0</v>
      </c>
      <c r="T185" s="60">
        <v>0</v>
      </c>
    </row>
    <row r="186" spans="1:20">
      <c r="A186" t="s">
        <v>761</v>
      </c>
      <c r="B186" t="s">
        <v>762</v>
      </c>
      <c r="C186" t="s">
        <v>98</v>
      </c>
      <c r="D186" t="s">
        <v>110</v>
      </c>
      <c r="E186" t="s">
        <v>582</v>
      </c>
      <c r="F186" t="s">
        <v>112</v>
      </c>
      <c r="G186" t="s">
        <v>553</v>
      </c>
      <c r="H186" t="s">
        <v>179</v>
      </c>
      <c r="I186" s="118" t="s">
        <v>4890</v>
      </c>
      <c r="J186" s="59">
        <v>1.45</v>
      </c>
      <c r="K186" t="s">
        <v>100</v>
      </c>
      <c r="L186" s="60">
        <v>3.2500000000000001E-2</v>
      </c>
      <c r="M186" s="60">
        <v>5.7500000000000002E-2</v>
      </c>
      <c r="N186" s="59">
        <v>76735.509999999995</v>
      </c>
      <c r="O186" s="59">
        <v>97.29</v>
      </c>
      <c r="P186" s="59">
        <v>0</v>
      </c>
      <c r="Q186" s="59">
        <v>74.655977679000003</v>
      </c>
      <c r="R186" s="60">
        <v>2.0000000000000001E-4</v>
      </c>
      <c r="S186" s="60">
        <v>0</v>
      </c>
      <c r="T186" s="60">
        <v>0</v>
      </c>
    </row>
    <row r="187" spans="1:20">
      <c r="A187" t="s">
        <v>763</v>
      </c>
      <c r="B187" t="s">
        <v>764</v>
      </c>
      <c r="C187" t="s">
        <v>98</v>
      </c>
      <c r="D187" t="s">
        <v>110</v>
      </c>
      <c r="E187" t="s">
        <v>582</v>
      </c>
      <c r="F187" t="s">
        <v>112</v>
      </c>
      <c r="G187" t="s">
        <v>553</v>
      </c>
      <c r="H187" t="s">
        <v>179</v>
      </c>
      <c r="I187" s="118" t="s">
        <v>4890</v>
      </c>
      <c r="J187" s="59">
        <v>2.16</v>
      </c>
      <c r="K187" t="s">
        <v>100</v>
      </c>
      <c r="L187" s="60">
        <v>5.7000000000000002E-2</v>
      </c>
      <c r="M187" s="60">
        <v>5.6500000000000002E-2</v>
      </c>
      <c r="N187" s="59">
        <v>21585465.690000001</v>
      </c>
      <c r="O187" s="59">
        <v>100.54</v>
      </c>
      <c r="P187" s="59">
        <v>0</v>
      </c>
      <c r="Q187" s="59">
        <v>21702.027204726</v>
      </c>
      <c r="R187" s="60">
        <v>5.4399999999999997E-2</v>
      </c>
      <c r="S187" s="60">
        <v>5.8999999999999999E-3</v>
      </c>
      <c r="T187" s="60">
        <v>8.0000000000000004E-4</v>
      </c>
    </row>
    <row r="188" spans="1:20">
      <c r="A188" t="s">
        <v>765</v>
      </c>
      <c r="B188" t="s">
        <v>766</v>
      </c>
      <c r="C188" t="s">
        <v>98</v>
      </c>
      <c r="D188" t="s">
        <v>110</v>
      </c>
      <c r="E188" t="s">
        <v>587</v>
      </c>
      <c r="F188" t="s">
        <v>112</v>
      </c>
      <c r="G188" t="s">
        <v>553</v>
      </c>
      <c r="H188" t="s">
        <v>179</v>
      </c>
      <c r="I188" s="118" t="s">
        <v>4890</v>
      </c>
      <c r="J188" s="59">
        <v>1.92</v>
      </c>
      <c r="K188" t="s">
        <v>100</v>
      </c>
      <c r="L188" s="60">
        <v>2.8000000000000001E-2</v>
      </c>
      <c r="M188" s="60">
        <v>5.4399999999999997E-2</v>
      </c>
      <c r="N188" s="59">
        <v>3608756.97</v>
      </c>
      <c r="O188" s="59">
        <v>95.26</v>
      </c>
      <c r="P188" s="59">
        <v>0</v>
      </c>
      <c r="Q188" s="59">
        <v>3437.7018896220002</v>
      </c>
      <c r="R188" s="60">
        <v>1.04E-2</v>
      </c>
      <c r="S188" s="60">
        <v>8.9999999999999998E-4</v>
      </c>
      <c r="T188" s="60">
        <v>1E-4</v>
      </c>
    </row>
    <row r="189" spans="1:20">
      <c r="A189" t="s">
        <v>767</v>
      </c>
      <c r="B189" t="s">
        <v>768</v>
      </c>
      <c r="C189" t="s">
        <v>98</v>
      </c>
      <c r="D189" t="s">
        <v>110</v>
      </c>
      <c r="E189" t="s">
        <v>587</v>
      </c>
      <c r="F189" t="s">
        <v>112</v>
      </c>
      <c r="G189" t="s">
        <v>553</v>
      </c>
      <c r="H189" t="s">
        <v>179</v>
      </c>
      <c r="I189" s="118" t="s">
        <v>4890</v>
      </c>
      <c r="J189" s="59">
        <v>3.19</v>
      </c>
      <c r="K189" t="s">
        <v>100</v>
      </c>
      <c r="L189" s="60">
        <v>5.6500000000000002E-2</v>
      </c>
      <c r="M189" s="60">
        <v>6.0100000000000001E-2</v>
      </c>
      <c r="N189" s="59">
        <v>11573609.630000001</v>
      </c>
      <c r="O189" s="59">
        <v>100.53</v>
      </c>
      <c r="P189" s="59">
        <v>0</v>
      </c>
      <c r="Q189" s="59">
        <v>11634.949761039001</v>
      </c>
      <c r="R189" s="60">
        <v>2.69E-2</v>
      </c>
      <c r="S189" s="60">
        <v>3.2000000000000002E-3</v>
      </c>
      <c r="T189" s="60">
        <v>4.0000000000000002E-4</v>
      </c>
    </row>
    <row r="190" spans="1:20">
      <c r="A190" t="s">
        <v>769</v>
      </c>
      <c r="B190" t="s">
        <v>770</v>
      </c>
      <c r="C190" t="s">
        <v>98</v>
      </c>
      <c r="D190" t="s">
        <v>110</v>
      </c>
      <c r="E190" t="s">
        <v>594</v>
      </c>
      <c r="F190" t="s">
        <v>105</v>
      </c>
      <c r="G190" t="s">
        <v>553</v>
      </c>
      <c r="H190" t="s">
        <v>179</v>
      </c>
      <c r="I190" s="118" t="s">
        <v>4890</v>
      </c>
      <c r="J190" s="59">
        <v>4.43</v>
      </c>
      <c r="K190" t="s">
        <v>100</v>
      </c>
      <c r="L190" s="60">
        <v>5.5E-2</v>
      </c>
      <c r="M190" s="60">
        <v>5.7599999999999998E-2</v>
      </c>
      <c r="N190" s="59">
        <v>7963846.7000000002</v>
      </c>
      <c r="O190" s="59">
        <v>99.23</v>
      </c>
      <c r="P190" s="59">
        <v>0</v>
      </c>
      <c r="Q190" s="59">
        <v>7902.5250804099996</v>
      </c>
      <c r="R190" s="60">
        <v>3.27E-2</v>
      </c>
      <c r="S190" s="60">
        <v>2.2000000000000001E-3</v>
      </c>
      <c r="T190" s="60">
        <v>2.9999999999999997E-4</v>
      </c>
    </row>
    <row r="191" spans="1:20">
      <c r="A191" t="s">
        <v>771</v>
      </c>
      <c r="B191" t="s">
        <v>772</v>
      </c>
      <c r="C191" t="s">
        <v>98</v>
      </c>
      <c r="D191" t="s">
        <v>110</v>
      </c>
      <c r="E191" t="s">
        <v>773</v>
      </c>
      <c r="F191" t="s">
        <v>112</v>
      </c>
      <c r="G191" t="s">
        <v>553</v>
      </c>
      <c r="H191" t="s">
        <v>179</v>
      </c>
      <c r="I191" s="118" t="s">
        <v>4890</v>
      </c>
      <c r="J191" s="59">
        <v>0.73</v>
      </c>
      <c r="K191" t="s">
        <v>100</v>
      </c>
      <c r="L191" s="60">
        <v>2.9499999999999998E-2</v>
      </c>
      <c r="M191" s="60">
        <v>5.4800000000000001E-2</v>
      </c>
      <c r="N191" s="59">
        <v>1131945.45</v>
      </c>
      <c r="O191" s="59">
        <v>98.25</v>
      </c>
      <c r="P191" s="59">
        <v>0</v>
      </c>
      <c r="Q191" s="59">
        <v>1112.1364046250001</v>
      </c>
      <c r="R191" s="60">
        <v>2.1100000000000001E-2</v>
      </c>
      <c r="S191" s="60">
        <v>2.9999999999999997E-4</v>
      </c>
      <c r="T191" s="60">
        <v>0</v>
      </c>
    </row>
    <row r="192" spans="1:20">
      <c r="A192" t="s">
        <v>774</v>
      </c>
      <c r="B192" t="s">
        <v>775</v>
      </c>
      <c r="C192" t="s">
        <v>98</v>
      </c>
      <c r="D192" t="s">
        <v>110</v>
      </c>
      <c r="E192" t="s">
        <v>776</v>
      </c>
      <c r="F192" t="s">
        <v>777</v>
      </c>
      <c r="G192" t="s">
        <v>553</v>
      </c>
      <c r="H192" t="s">
        <v>179</v>
      </c>
      <c r="I192" s="118" t="s">
        <v>4890</v>
      </c>
      <c r="J192" s="59">
        <v>6.23</v>
      </c>
      <c r="K192" t="s">
        <v>100</v>
      </c>
      <c r="L192" s="60">
        <v>2.3400000000000001E-2</v>
      </c>
      <c r="M192" s="60">
        <v>5.2499999999999998E-2</v>
      </c>
      <c r="N192" s="59">
        <v>10036712.83</v>
      </c>
      <c r="O192" s="59">
        <v>83.69</v>
      </c>
      <c r="P192" s="59">
        <v>0</v>
      </c>
      <c r="Q192" s="59">
        <v>8399.7249674270006</v>
      </c>
      <c r="R192" s="60">
        <v>1.5299999999999999E-2</v>
      </c>
      <c r="S192" s="60">
        <v>2.3E-3</v>
      </c>
      <c r="T192" s="60">
        <v>2.9999999999999997E-4</v>
      </c>
    </row>
    <row r="193" spans="1:20">
      <c r="A193" t="s">
        <v>779</v>
      </c>
      <c r="B193" t="s">
        <v>780</v>
      </c>
      <c r="C193" t="s">
        <v>98</v>
      </c>
      <c r="D193" t="s">
        <v>110</v>
      </c>
      <c r="E193" t="s">
        <v>781</v>
      </c>
      <c r="F193" t="s">
        <v>557</v>
      </c>
      <c r="G193" t="s">
        <v>624</v>
      </c>
      <c r="H193" t="s">
        <v>129</v>
      </c>
      <c r="I193" s="118" t="s">
        <v>4890</v>
      </c>
      <c r="J193" s="59">
        <v>2.09</v>
      </c>
      <c r="K193" t="s">
        <v>100</v>
      </c>
      <c r="L193" s="60">
        <v>2.9499999999999998E-2</v>
      </c>
      <c r="M193" s="60">
        <v>5.3600000000000002E-2</v>
      </c>
      <c r="N193" s="59">
        <v>8311676.1100000003</v>
      </c>
      <c r="O193" s="59">
        <v>95.31</v>
      </c>
      <c r="P193" s="59">
        <v>0</v>
      </c>
      <c r="Q193" s="59">
        <v>7921.8585004409997</v>
      </c>
      <c r="R193" s="60">
        <v>2.1000000000000001E-2</v>
      </c>
      <c r="S193" s="60">
        <v>2.2000000000000001E-3</v>
      </c>
      <c r="T193" s="60">
        <v>2.9999999999999997E-4</v>
      </c>
    </row>
    <row r="194" spans="1:20">
      <c r="A194" t="s">
        <v>782</v>
      </c>
      <c r="B194" t="s">
        <v>783</v>
      </c>
      <c r="C194" t="s">
        <v>98</v>
      </c>
      <c r="D194" t="s">
        <v>110</v>
      </c>
      <c r="E194" t="s">
        <v>781</v>
      </c>
      <c r="F194" t="s">
        <v>557</v>
      </c>
      <c r="G194" t="s">
        <v>624</v>
      </c>
      <c r="H194" t="s">
        <v>129</v>
      </c>
      <c r="I194" s="118" t="s">
        <v>4890</v>
      </c>
      <c r="J194" s="59">
        <v>2.97</v>
      </c>
      <c r="K194" t="s">
        <v>100</v>
      </c>
      <c r="L194" s="60">
        <v>2.5499999999999998E-2</v>
      </c>
      <c r="M194" s="60">
        <v>5.5399999999999998E-2</v>
      </c>
      <c r="N194" s="59">
        <v>960459.37</v>
      </c>
      <c r="O194" s="59">
        <v>91.82</v>
      </c>
      <c r="P194" s="59">
        <v>0</v>
      </c>
      <c r="Q194" s="59">
        <v>881.893793534</v>
      </c>
      <c r="R194" s="60">
        <v>1.6000000000000001E-3</v>
      </c>
      <c r="S194" s="60">
        <v>2.0000000000000001E-4</v>
      </c>
      <c r="T194" s="60">
        <v>0</v>
      </c>
    </row>
    <row r="195" spans="1:20">
      <c r="A195" t="s">
        <v>784</v>
      </c>
      <c r="B195" t="s">
        <v>785</v>
      </c>
      <c r="C195" t="s">
        <v>98</v>
      </c>
      <c r="D195" t="s">
        <v>110</v>
      </c>
      <c r="E195" t="s">
        <v>786</v>
      </c>
      <c r="F195" t="s">
        <v>681</v>
      </c>
      <c r="G195" t="s">
        <v>624</v>
      </c>
      <c r="H195" t="s">
        <v>129</v>
      </c>
      <c r="I195" s="118" t="s">
        <v>4890</v>
      </c>
      <c r="J195" s="59">
        <v>2.2000000000000002</v>
      </c>
      <c r="K195" t="s">
        <v>100</v>
      </c>
      <c r="L195" s="60">
        <v>3.4500000000000003E-2</v>
      </c>
      <c r="M195" s="60">
        <v>5.0500000000000003E-2</v>
      </c>
      <c r="N195" s="59">
        <v>257913.93</v>
      </c>
      <c r="O195" s="59">
        <v>97.85</v>
      </c>
      <c r="P195" s="59">
        <v>0</v>
      </c>
      <c r="Q195" s="59">
        <v>252.36878050499999</v>
      </c>
      <c r="R195" s="60">
        <v>5.9999999999999995E-4</v>
      </c>
      <c r="S195" s="60">
        <v>1E-4</v>
      </c>
      <c r="T195" s="60">
        <v>0</v>
      </c>
    </row>
    <row r="196" spans="1:20">
      <c r="A196" t="s">
        <v>787</v>
      </c>
      <c r="B196" t="s">
        <v>788</v>
      </c>
      <c r="C196" t="s">
        <v>98</v>
      </c>
      <c r="D196" t="s">
        <v>110</v>
      </c>
      <c r="E196" t="s">
        <v>789</v>
      </c>
      <c r="F196" t="s">
        <v>681</v>
      </c>
      <c r="G196" t="s">
        <v>624</v>
      </c>
      <c r="H196" t="s">
        <v>129</v>
      </c>
      <c r="I196" s="118" t="s">
        <v>4890</v>
      </c>
      <c r="J196" s="59">
        <v>3.56</v>
      </c>
      <c r="K196" t="s">
        <v>100</v>
      </c>
      <c r="L196" s="60">
        <v>2.5000000000000001E-3</v>
      </c>
      <c r="M196" s="60">
        <v>5.1700000000000003E-2</v>
      </c>
      <c r="N196" s="59">
        <v>7181461.2800000003</v>
      </c>
      <c r="O196" s="59">
        <v>84.4</v>
      </c>
      <c r="P196" s="59">
        <v>0</v>
      </c>
      <c r="Q196" s="59">
        <v>6061.1533203199997</v>
      </c>
      <c r="R196" s="60">
        <v>1.2699999999999999E-2</v>
      </c>
      <c r="S196" s="60">
        <v>1.6999999999999999E-3</v>
      </c>
      <c r="T196" s="60">
        <v>2.0000000000000001E-4</v>
      </c>
    </row>
    <row r="197" spans="1:20">
      <c r="A197" t="s">
        <v>790</v>
      </c>
      <c r="B197" t="s">
        <v>791</v>
      </c>
      <c r="C197" t="s">
        <v>98</v>
      </c>
      <c r="D197" t="s">
        <v>110</v>
      </c>
      <c r="E197" t="s">
        <v>622</v>
      </c>
      <c r="F197" t="s">
        <v>623</v>
      </c>
      <c r="G197" t="s">
        <v>624</v>
      </c>
      <c r="H197" t="s">
        <v>129</v>
      </c>
      <c r="I197" s="118" t="s">
        <v>4890</v>
      </c>
      <c r="J197" s="59">
        <v>1.68</v>
      </c>
      <c r="K197" t="s">
        <v>100</v>
      </c>
      <c r="L197" s="60">
        <v>3.2500000000000001E-2</v>
      </c>
      <c r="M197" s="60">
        <v>5.3699999999999998E-2</v>
      </c>
      <c r="N197" s="59">
        <v>1834469.69</v>
      </c>
      <c r="O197" s="59">
        <v>96.68</v>
      </c>
      <c r="P197" s="59">
        <v>0</v>
      </c>
      <c r="Q197" s="59">
        <v>1773.5652962920001</v>
      </c>
      <c r="R197" s="60">
        <v>5.0000000000000001E-3</v>
      </c>
      <c r="S197" s="60">
        <v>5.0000000000000001E-4</v>
      </c>
      <c r="T197" s="60">
        <v>1E-4</v>
      </c>
    </row>
    <row r="198" spans="1:20">
      <c r="A198" t="s">
        <v>792</v>
      </c>
      <c r="B198" t="s">
        <v>793</v>
      </c>
      <c r="C198" t="s">
        <v>98</v>
      </c>
      <c r="D198" t="s">
        <v>110</v>
      </c>
      <c r="E198" t="s">
        <v>622</v>
      </c>
      <c r="F198" t="s">
        <v>623</v>
      </c>
      <c r="G198" t="s">
        <v>624</v>
      </c>
      <c r="H198" t="s">
        <v>129</v>
      </c>
      <c r="I198" s="118" t="s">
        <v>4890</v>
      </c>
      <c r="J198" s="59">
        <v>3.55</v>
      </c>
      <c r="K198" t="s">
        <v>100</v>
      </c>
      <c r="L198" s="60">
        <v>2.1600000000000001E-2</v>
      </c>
      <c r="M198" s="60">
        <v>6.0499999999999998E-2</v>
      </c>
      <c r="N198" s="59">
        <v>25820067.109999999</v>
      </c>
      <c r="O198" s="59">
        <v>87.98</v>
      </c>
      <c r="P198" s="59">
        <v>0</v>
      </c>
      <c r="Q198" s="59">
        <v>22716.495043378</v>
      </c>
      <c r="R198" s="60">
        <v>3.1399999999999997E-2</v>
      </c>
      <c r="S198" s="60">
        <v>6.1999999999999998E-3</v>
      </c>
      <c r="T198" s="60">
        <v>8.0000000000000004E-4</v>
      </c>
    </row>
    <row r="199" spans="1:20">
      <c r="A199" t="s">
        <v>794</v>
      </c>
      <c r="B199" t="s">
        <v>795</v>
      </c>
      <c r="C199" t="s">
        <v>98</v>
      </c>
      <c r="D199" t="s">
        <v>110</v>
      </c>
      <c r="E199" t="s">
        <v>796</v>
      </c>
      <c r="F199" t="s">
        <v>439</v>
      </c>
      <c r="G199" t="s">
        <v>624</v>
      </c>
      <c r="H199" t="s">
        <v>129</v>
      </c>
      <c r="I199" s="118" t="s">
        <v>4890</v>
      </c>
      <c r="J199" s="59">
        <v>1.82</v>
      </c>
      <c r="K199" t="s">
        <v>100</v>
      </c>
      <c r="L199" s="60">
        <v>3.27E-2</v>
      </c>
      <c r="M199" s="60">
        <v>4.5199999999999997E-2</v>
      </c>
      <c r="N199" s="59">
        <v>3132168.35</v>
      </c>
      <c r="O199" s="59">
        <v>98.27</v>
      </c>
      <c r="P199" s="59">
        <v>0</v>
      </c>
      <c r="Q199" s="59">
        <v>3077.981837545</v>
      </c>
      <c r="R199" s="60">
        <v>9.9000000000000008E-3</v>
      </c>
      <c r="S199" s="60">
        <v>8.0000000000000004E-4</v>
      </c>
      <c r="T199" s="60">
        <v>1E-4</v>
      </c>
    </row>
    <row r="200" spans="1:20">
      <c r="A200" t="s">
        <v>797</v>
      </c>
      <c r="B200" t="s">
        <v>798</v>
      </c>
      <c r="C200" t="s">
        <v>98</v>
      </c>
      <c r="D200" t="s">
        <v>110</v>
      </c>
      <c r="E200" t="s">
        <v>639</v>
      </c>
      <c r="F200" t="s">
        <v>557</v>
      </c>
      <c r="G200" t="s">
        <v>640</v>
      </c>
      <c r="H200" t="s">
        <v>179</v>
      </c>
      <c r="I200" s="118" t="s">
        <v>4890</v>
      </c>
      <c r="J200" s="59">
        <v>2.31</v>
      </c>
      <c r="K200" t="s">
        <v>100</v>
      </c>
      <c r="L200" s="60">
        <v>4.2999999999999997E-2</v>
      </c>
      <c r="M200" s="60">
        <v>5.2400000000000002E-2</v>
      </c>
      <c r="N200" s="59">
        <v>7562010.9400000004</v>
      </c>
      <c r="O200" s="59">
        <v>99.99</v>
      </c>
      <c r="P200" s="59">
        <v>0</v>
      </c>
      <c r="Q200" s="59">
        <v>7561.2547389060001</v>
      </c>
      <c r="R200" s="60">
        <v>6.1999999999999998E-3</v>
      </c>
      <c r="S200" s="60">
        <v>2.0999999999999999E-3</v>
      </c>
      <c r="T200" s="60">
        <v>2.9999999999999997E-4</v>
      </c>
    </row>
    <row r="201" spans="1:20">
      <c r="A201" t="s">
        <v>799</v>
      </c>
      <c r="B201" t="s">
        <v>800</v>
      </c>
      <c r="C201" t="s">
        <v>98</v>
      </c>
      <c r="D201" t="s">
        <v>110</v>
      </c>
      <c r="E201" t="s">
        <v>801</v>
      </c>
      <c r="F201" t="s">
        <v>628</v>
      </c>
      <c r="G201" t="s">
        <v>624</v>
      </c>
      <c r="H201" t="s">
        <v>129</v>
      </c>
      <c r="I201" s="118" t="s">
        <v>4890</v>
      </c>
      <c r="J201" s="59">
        <v>0.84</v>
      </c>
      <c r="K201" t="s">
        <v>100</v>
      </c>
      <c r="L201" s="60">
        <v>3.5000000000000003E-2</v>
      </c>
      <c r="M201" s="60">
        <v>5.3199999999999997E-2</v>
      </c>
      <c r="N201" s="59">
        <v>3833115.29</v>
      </c>
      <c r="O201" s="59">
        <v>99.86</v>
      </c>
      <c r="P201" s="59">
        <v>0</v>
      </c>
      <c r="Q201" s="59">
        <v>3827.7489285940001</v>
      </c>
      <c r="R201" s="60">
        <v>1.6E-2</v>
      </c>
      <c r="S201" s="60">
        <v>1E-3</v>
      </c>
      <c r="T201" s="60">
        <v>1E-4</v>
      </c>
    </row>
    <row r="202" spans="1:20">
      <c r="A202" t="s">
        <v>802</v>
      </c>
      <c r="B202" t="s">
        <v>803</v>
      </c>
      <c r="C202" t="s">
        <v>98</v>
      </c>
      <c r="D202" t="s">
        <v>110</v>
      </c>
      <c r="E202" t="s">
        <v>801</v>
      </c>
      <c r="F202" t="s">
        <v>628</v>
      </c>
      <c r="G202" t="s">
        <v>624</v>
      </c>
      <c r="H202" t="s">
        <v>129</v>
      </c>
      <c r="I202" s="118" t="s">
        <v>4890</v>
      </c>
      <c r="J202" s="59">
        <v>1.91</v>
      </c>
      <c r="K202" t="s">
        <v>100</v>
      </c>
      <c r="L202" s="60">
        <v>4.99E-2</v>
      </c>
      <c r="M202" s="60">
        <v>4.6899999999999997E-2</v>
      </c>
      <c r="N202" s="59">
        <v>10754710.77</v>
      </c>
      <c r="O202" s="59">
        <v>101.94</v>
      </c>
      <c r="P202" s="59">
        <v>0</v>
      </c>
      <c r="Q202" s="59">
        <v>10963.352158938</v>
      </c>
      <c r="R202" s="60">
        <v>5.0599999999999999E-2</v>
      </c>
      <c r="S202" s="60">
        <v>3.0000000000000001E-3</v>
      </c>
      <c r="T202" s="60">
        <v>4.0000000000000002E-4</v>
      </c>
    </row>
    <row r="203" spans="1:20">
      <c r="A203" t="s">
        <v>804</v>
      </c>
      <c r="B203" t="s">
        <v>805</v>
      </c>
      <c r="C203" t="s">
        <v>98</v>
      </c>
      <c r="D203" t="s">
        <v>110</v>
      </c>
      <c r="E203" t="s">
        <v>801</v>
      </c>
      <c r="F203" t="s">
        <v>628</v>
      </c>
      <c r="G203" t="s">
        <v>624</v>
      </c>
      <c r="H203" t="s">
        <v>129</v>
      </c>
      <c r="I203" s="118" t="s">
        <v>4890</v>
      </c>
      <c r="J203" s="59">
        <v>2.36</v>
      </c>
      <c r="K203" t="s">
        <v>100</v>
      </c>
      <c r="L203" s="60">
        <v>2.6499999999999999E-2</v>
      </c>
      <c r="M203" s="60">
        <v>5.2900000000000003E-2</v>
      </c>
      <c r="N203" s="59">
        <v>3143333.5</v>
      </c>
      <c r="O203" s="59">
        <v>95.03</v>
      </c>
      <c r="P203" s="59">
        <v>0</v>
      </c>
      <c r="Q203" s="59">
        <v>2987.1098250499999</v>
      </c>
      <c r="R203" s="60">
        <v>4.4000000000000003E-3</v>
      </c>
      <c r="S203" s="60">
        <v>8.0000000000000004E-4</v>
      </c>
      <c r="T203" s="60">
        <v>1E-4</v>
      </c>
    </row>
    <row r="204" spans="1:20">
      <c r="A204" t="s">
        <v>806</v>
      </c>
      <c r="B204" t="s">
        <v>807</v>
      </c>
      <c r="C204" t="s">
        <v>98</v>
      </c>
      <c r="D204" t="s">
        <v>110</v>
      </c>
      <c r="E204" t="s">
        <v>808</v>
      </c>
      <c r="F204" t="s">
        <v>557</v>
      </c>
      <c r="G204" t="s">
        <v>640</v>
      </c>
      <c r="H204" t="s">
        <v>179</v>
      </c>
      <c r="I204" s="118" t="s">
        <v>4890</v>
      </c>
      <c r="J204" s="59">
        <v>3.52</v>
      </c>
      <c r="K204" t="s">
        <v>100</v>
      </c>
      <c r="L204" s="60">
        <v>5.3400000000000003E-2</v>
      </c>
      <c r="M204" s="60">
        <v>5.6899999999999999E-2</v>
      </c>
      <c r="N204" s="59">
        <v>11874438.33</v>
      </c>
      <c r="O204" s="59">
        <v>99.52</v>
      </c>
      <c r="P204" s="59">
        <v>0</v>
      </c>
      <c r="Q204" s="59">
        <v>11817.441026016</v>
      </c>
      <c r="R204" s="60">
        <v>2.9700000000000001E-2</v>
      </c>
      <c r="S204" s="60">
        <v>3.2000000000000002E-3</v>
      </c>
      <c r="T204" s="60">
        <v>4.0000000000000002E-4</v>
      </c>
    </row>
    <row r="205" spans="1:20">
      <c r="A205" t="s">
        <v>809</v>
      </c>
      <c r="B205" t="s">
        <v>810</v>
      </c>
      <c r="C205" t="s">
        <v>98</v>
      </c>
      <c r="D205" t="s">
        <v>110</v>
      </c>
      <c r="E205" t="s">
        <v>654</v>
      </c>
      <c r="F205" t="s">
        <v>334</v>
      </c>
      <c r="G205" t="s">
        <v>655</v>
      </c>
      <c r="H205" t="s">
        <v>179</v>
      </c>
      <c r="I205" s="118" t="s">
        <v>4890</v>
      </c>
      <c r="J205" s="59">
        <v>3.54</v>
      </c>
      <c r="K205" t="s">
        <v>100</v>
      </c>
      <c r="L205" s="60">
        <v>2.5000000000000001E-2</v>
      </c>
      <c r="M205" s="60">
        <v>5.3900000000000003E-2</v>
      </c>
      <c r="N205" s="59">
        <v>1725155.68</v>
      </c>
      <c r="O205" s="59">
        <v>91.27</v>
      </c>
      <c r="P205" s="59">
        <v>0</v>
      </c>
      <c r="Q205" s="59">
        <v>1574.5495891359999</v>
      </c>
      <c r="R205" s="60">
        <v>2E-3</v>
      </c>
      <c r="S205" s="60">
        <v>4.0000000000000002E-4</v>
      </c>
      <c r="T205" s="60">
        <v>1E-4</v>
      </c>
    </row>
    <row r="206" spans="1:20">
      <c r="A206" t="s">
        <v>811</v>
      </c>
      <c r="B206" t="s">
        <v>812</v>
      </c>
      <c r="C206" t="s">
        <v>98</v>
      </c>
      <c r="D206" t="s">
        <v>110</v>
      </c>
      <c r="E206" t="s">
        <v>813</v>
      </c>
      <c r="F206" t="s">
        <v>557</v>
      </c>
      <c r="G206" t="s">
        <v>658</v>
      </c>
      <c r="H206" t="s">
        <v>129</v>
      </c>
      <c r="I206" s="118" t="s">
        <v>4890</v>
      </c>
      <c r="J206" s="59">
        <v>2.93</v>
      </c>
      <c r="K206" t="s">
        <v>100</v>
      </c>
      <c r="L206" s="60">
        <v>4.53E-2</v>
      </c>
      <c r="M206" s="60">
        <v>5.6000000000000001E-2</v>
      </c>
      <c r="N206" s="59">
        <v>8451469.9000000004</v>
      </c>
      <c r="O206" s="59">
        <v>97.2</v>
      </c>
      <c r="P206" s="59">
        <v>0</v>
      </c>
      <c r="Q206" s="59">
        <v>8214.8287428000003</v>
      </c>
      <c r="R206" s="60">
        <v>1.21E-2</v>
      </c>
      <c r="S206" s="60">
        <v>2.2000000000000001E-3</v>
      </c>
      <c r="T206" s="60">
        <v>2.9999999999999997E-4</v>
      </c>
    </row>
    <row r="207" spans="1:20">
      <c r="A207" t="s">
        <v>814</v>
      </c>
      <c r="B207" t="s">
        <v>815</v>
      </c>
      <c r="C207" t="s">
        <v>98</v>
      </c>
      <c r="D207" t="s">
        <v>110</v>
      </c>
      <c r="E207" t="s">
        <v>816</v>
      </c>
      <c r="F207" t="s">
        <v>557</v>
      </c>
      <c r="G207" t="s">
        <v>658</v>
      </c>
      <c r="H207" t="s">
        <v>129</v>
      </c>
      <c r="I207" s="118" t="s">
        <v>4890</v>
      </c>
      <c r="J207" s="59">
        <v>3.15</v>
      </c>
      <c r="K207" t="s">
        <v>100</v>
      </c>
      <c r="L207" s="60">
        <v>2.5000000000000001E-2</v>
      </c>
      <c r="M207" s="60">
        <v>6.1100000000000002E-2</v>
      </c>
      <c r="N207" s="59">
        <v>7757495.25</v>
      </c>
      <c r="O207" s="59">
        <v>89.63</v>
      </c>
      <c r="P207" s="59">
        <v>0</v>
      </c>
      <c r="Q207" s="59">
        <v>6953.0429925750004</v>
      </c>
      <c r="R207" s="60">
        <v>3.6799999999999999E-2</v>
      </c>
      <c r="S207" s="60">
        <v>1.9E-3</v>
      </c>
      <c r="T207" s="60">
        <v>2.0000000000000001E-4</v>
      </c>
    </row>
    <row r="208" spans="1:20">
      <c r="A208" t="s">
        <v>817</v>
      </c>
      <c r="B208" t="s">
        <v>818</v>
      </c>
      <c r="C208" t="s">
        <v>98</v>
      </c>
      <c r="D208" t="s">
        <v>110</v>
      </c>
      <c r="E208" t="s">
        <v>819</v>
      </c>
      <c r="F208" t="s">
        <v>334</v>
      </c>
      <c r="G208" t="s">
        <v>658</v>
      </c>
      <c r="H208" t="s">
        <v>129</v>
      </c>
      <c r="I208" s="118" t="s">
        <v>4890</v>
      </c>
      <c r="J208" s="59">
        <v>4.8</v>
      </c>
      <c r="K208" t="s">
        <v>100</v>
      </c>
      <c r="L208" s="60">
        <v>6.7699999999999996E-2</v>
      </c>
      <c r="M208" s="60">
        <v>5.9700000000000003E-2</v>
      </c>
      <c r="N208" s="59">
        <v>12342623.810000001</v>
      </c>
      <c r="O208" s="59">
        <v>107.02</v>
      </c>
      <c r="P208" s="59">
        <v>0</v>
      </c>
      <c r="Q208" s="59">
        <v>13209.076001461999</v>
      </c>
      <c r="R208" s="60">
        <v>0</v>
      </c>
      <c r="S208" s="60">
        <v>3.5999999999999999E-3</v>
      </c>
      <c r="T208" s="60">
        <v>5.0000000000000001E-4</v>
      </c>
    </row>
    <row r="209" spans="1:20">
      <c r="A209" t="s">
        <v>820</v>
      </c>
      <c r="B209" t="s">
        <v>821</v>
      </c>
      <c r="C209" t="s">
        <v>98</v>
      </c>
      <c r="D209" t="s">
        <v>110</v>
      </c>
      <c r="E209" t="s">
        <v>822</v>
      </c>
      <c r="F209" t="s">
        <v>681</v>
      </c>
      <c r="G209" s="64" t="s">
        <v>4787</v>
      </c>
      <c r="H209" s="118" t="s">
        <v>4890</v>
      </c>
      <c r="I209" s="118" t="s">
        <v>4890</v>
      </c>
      <c r="J209" s="59">
        <v>2.94</v>
      </c>
      <c r="K209" t="s">
        <v>100</v>
      </c>
      <c r="L209" s="60">
        <v>1.2E-2</v>
      </c>
      <c r="M209" s="60">
        <v>8.43E-2</v>
      </c>
      <c r="N209" s="59">
        <v>956088.46</v>
      </c>
      <c r="O209" s="59">
        <v>81.599999999999994</v>
      </c>
      <c r="P209" s="59">
        <v>0</v>
      </c>
      <c r="Q209" s="59">
        <v>780.16818335999994</v>
      </c>
      <c r="R209" s="60">
        <v>1.54E-2</v>
      </c>
      <c r="S209" s="60">
        <v>2.0000000000000001E-4</v>
      </c>
      <c r="T209" s="60">
        <v>0</v>
      </c>
    </row>
    <row r="210" spans="1:20">
      <c r="A210" t="s">
        <v>823</v>
      </c>
      <c r="B210" t="s">
        <v>824</v>
      </c>
      <c r="C210" t="s">
        <v>98</v>
      </c>
      <c r="D210" t="s">
        <v>110</v>
      </c>
      <c r="E210" t="s">
        <v>822</v>
      </c>
      <c r="F210" t="s">
        <v>681</v>
      </c>
      <c r="G210" s="64" t="s">
        <v>4787</v>
      </c>
      <c r="H210" s="118" t="s">
        <v>4890</v>
      </c>
      <c r="I210" s="118" t="s">
        <v>4890</v>
      </c>
      <c r="J210" s="59">
        <v>3.33</v>
      </c>
      <c r="K210" t="s">
        <v>100</v>
      </c>
      <c r="L210" s="60">
        <v>6.0499999999999998E-2</v>
      </c>
      <c r="M210" s="60">
        <v>5.8999999999999997E-2</v>
      </c>
      <c r="N210" s="59">
        <v>7487224.1100000003</v>
      </c>
      <c r="O210" s="59">
        <v>102.3</v>
      </c>
      <c r="P210" s="59">
        <v>0</v>
      </c>
      <c r="Q210" s="59">
        <v>7659.4302645300004</v>
      </c>
      <c r="R210" s="60">
        <v>3.4000000000000002E-2</v>
      </c>
      <c r="S210" s="60">
        <v>2.0999999999999999E-3</v>
      </c>
      <c r="T210" s="60">
        <v>2.9999999999999997E-4</v>
      </c>
    </row>
    <row r="211" spans="1:20">
      <c r="A211" t="s">
        <v>825</v>
      </c>
      <c r="B211" t="s">
        <v>826</v>
      </c>
      <c r="C211" t="s">
        <v>98</v>
      </c>
      <c r="D211" t="s">
        <v>110</v>
      </c>
      <c r="E211" t="s">
        <v>822</v>
      </c>
      <c r="F211" t="s">
        <v>681</v>
      </c>
      <c r="G211" s="64" t="s">
        <v>4787</v>
      </c>
      <c r="H211" s="118" t="s">
        <v>4890</v>
      </c>
      <c r="I211" s="118" t="s">
        <v>4890</v>
      </c>
      <c r="J211" s="59">
        <v>0.97</v>
      </c>
      <c r="K211" t="s">
        <v>100</v>
      </c>
      <c r="L211" s="60">
        <v>3.5499999999999997E-2</v>
      </c>
      <c r="M211" s="60">
        <v>7.3099999999999998E-2</v>
      </c>
      <c r="N211" s="59">
        <v>1491595.01</v>
      </c>
      <c r="O211" s="59">
        <v>96.63</v>
      </c>
      <c r="P211" s="59">
        <v>0</v>
      </c>
      <c r="Q211" s="59">
        <v>1441.3282581630001</v>
      </c>
      <c r="R211" s="60">
        <v>5.1999999999999998E-3</v>
      </c>
      <c r="S211" s="60">
        <v>4.0000000000000002E-4</v>
      </c>
      <c r="T211" s="60">
        <v>0</v>
      </c>
    </row>
    <row r="212" spans="1:20">
      <c r="A212" t="s">
        <v>827</v>
      </c>
      <c r="B212" t="s">
        <v>828</v>
      </c>
      <c r="C212" t="s">
        <v>98</v>
      </c>
      <c r="D212" t="s">
        <v>110</v>
      </c>
      <c r="E212" t="s">
        <v>829</v>
      </c>
      <c r="F212" t="s">
        <v>352</v>
      </c>
      <c r="G212" s="64" t="s">
        <v>4787</v>
      </c>
      <c r="H212" s="118" t="s">
        <v>4890</v>
      </c>
      <c r="I212" s="118" t="s">
        <v>4890</v>
      </c>
      <c r="J212" s="59">
        <v>1.98</v>
      </c>
      <c r="K212" t="s">
        <v>100</v>
      </c>
      <c r="L212" s="60">
        <v>0.01</v>
      </c>
      <c r="M212" s="60">
        <v>6.5199999999999994E-2</v>
      </c>
      <c r="N212" s="59">
        <v>2303811.8199999998</v>
      </c>
      <c r="O212" s="59">
        <v>90</v>
      </c>
      <c r="P212" s="59">
        <v>0</v>
      </c>
      <c r="Q212" s="59">
        <v>2073.4306379999998</v>
      </c>
      <c r="R212" s="60">
        <v>1.2800000000000001E-2</v>
      </c>
      <c r="S212" s="60">
        <v>5.9999999999999995E-4</v>
      </c>
      <c r="T212" s="60">
        <v>1E-4</v>
      </c>
    </row>
    <row r="213" spans="1:20">
      <c r="A213" s="61" t="s">
        <v>318</v>
      </c>
      <c r="B213" s="119" t="s">
        <v>4890</v>
      </c>
      <c r="C213" s="119" t="s">
        <v>4890</v>
      </c>
      <c r="D213" s="119" t="s">
        <v>4890</v>
      </c>
      <c r="E213" s="119" t="s">
        <v>4890</v>
      </c>
      <c r="F213" s="119" t="s">
        <v>4890</v>
      </c>
      <c r="G213" s="119" t="s">
        <v>4890</v>
      </c>
      <c r="H213" s="119" t="s">
        <v>4890</v>
      </c>
      <c r="I213" s="119" t="s">
        <v>4890</v>
      </c>
      <c r="J213" s="63">
        <v>2.82</v>
      </c>
      <c r="K213" s="119" t="s">
        <v>4890</v>
      </c>
      <c r="L213" s="119" t="s">
        <v>4890</v>
      </c>
      <c r="M213" s="62">
        <v>4.7699999999999999E-2</v>
      </c>
      <c r="N213" s="63">
        <v>5577505.1100000003</v>
      </c>
      <c r="O213" s="119" t="s">
        <v>4890</v>
      </c>
      <c r="P213" s="63">
        <v>0</v>
      </c>
      <c r="Q213" s="63">
        <v>5744.8302633000003</v>
      </c>
      <c r="R213" s="119" t="s">
        <v>4890</v>
      </c>
      <c r="S213" s="62">
        <v>1.6000000000000001E-3</v>
      </c>
      <c r="T213" s="62">
        <v>2.0000000000000001E-4</v>
      </c>
    </row>
    <row r="214" spans="1:20">
      <c r="A214" t="s">
        <v>830</v>
      </c>
      <c r="B214" t="s">
        <v>831</v>
      </c>
      <c r="C214" t="s">
        <v>98</v>
      </c>
      <c r="D214" t="s">
        <v>110</v>
      </c>
      <c r="E214" t="s">
        <v>832</v>
      </c>
      <c r="F214" t="s">
        <v>694</v>
      </c>
      <c r="G214" t="s">
        <v>365</v>
      </c>
      <c r="H214" t="s">
        <v>179</v>
      </c>
      <c r="I214" s="118" t="s">
        <v>4890</v>
      </c>
      <c r="J214" s="59">
        <v>2.82</v>
      </c>
      <c r="K214" t="s">
        <v>100</v>
      </c>
      <c r="L214" s="60">
        <v>2.12E-2</v>
      </c>
      <c r="M214" s="60">
        <v>4.7699999999999999E-2</v>
      </c>
      <c r="N214" s="59">
        <v>5577505.1100000003</v>
      </c>
      <c r="O214" s="59">
        <v>103</v>
      </c>
      <c r="P214" s="59">
        <v>0</v>
      </c>
      <c r="Q214" s="59">
        <v>5744.8302633000003</v>
      </c>
      <c r="R214" s="60">
        <v>3.7199999999999997E-2</v>
      </c>
      <c r="S214" s="60">
        <v>1.6000000000000001E-3</v>
      </c>
      <c r="T214" s="60">
        <v>2.0000000000000001E-4</v>
      </c>
    </row>
    <row r="215" spans="1:20">
      <c r="A215" s="61" t="s">
        <v>833</v>
      </c>
      <c r="B215" s="119" t="s">
        <v>4890</v>
      </c>
      <c r="C215" s="119" t="s">
        <v>4890</v>
      </c>
      <c r="D215" s="119" t="s">
        <v>4890</v>
      </c>
      <c r="E215" s="119" t="s">
        <v>4890</v>
      </c>
      <c r="F215" s="119" t="s">
        <v>4890</v>
      </c>
      <c r="G215" s="119" t="s">
        <v>4890</v>
      </c>
      <c r="H215" s="119" t="s">
        <v>4890</v>
      </c>
      <c r="I215" s="119" t="s">
        <v>4890</v>
      </c>
      <c r="J215" s="63">
        <v>0</v>
      </c>
      <c r="K215" s="119" t="s">
        <v>4890</v>
      </c>
      <c r="L215" s="119" t="s">
        <v>4890</v>
      </c>
      <c r="M215" s="62">
        <v>0</v>
      </c>
      <c r="N215" s="63">
        <v>0</v>
      </c>
      <c r="O215" s="119" t="s">
        <v>4890</v>
      </c>
      <c r="P215" s="63">
        <v>0</v>
      </c>
      <c r="Q215" s="63">
        <v>0</v>
      </c>
      <c r="R215" s="119" t="s">
        <v>4890</v>
      </c>
      <c r="S215" s="62">
        <v>0</v>
      </c>
      <c r="T215" s="62">
        <v>0</v>
      </c>
    </row>
    <row r="216" spans="1:20">
      <c r="A216" t="s">
        <v>184</v>
      </c>
      <c r="B216" t="s">
        <v>184</v>
      </c>
      <c r="C216" s="119" t="s">
        <v>4890</v>
      </c>
      <c r="D216" s="119" t="s">
        <v>4890</v>
      </c>
      <c r="E216" s="119" t="s">
        <v>4890</v>
      </c>
      <c r="F216" t="s">
        <v>184</v>
      </c>
      <c r="G216" t="s">
        <v>184</v>
      </c>
      <c r="H216" s="119" t="s">
        <v>4890</v>
      </c>
      <c r="I216" s="119" t="s">
        <v>4890</v>
      </c>
      <c r="J216" s="59">
        <v>0</v>
      </c>
      <c r="K216" t="s">
        <v>184</v>
      </c>
      <c r="L216" s="60">
        <v>0</v>
      </c>
      <c r="M216" s="60">
        <v>0</v>
      </c>
      <c r="N216" s="59">
        <v>0</v>
      </c>
      <c r="O216" s="59">
        <v>0</v>
      </c>
      <c r="P216" s="119" t="s">
        <v>4890</v>
      </c>
      <c r="Q216" s="59">
        <v>0</v>
      </c>
      <c r="R216" s="60">
        <v>0</v>
      </c>
      <c r="S216" s="60">
        <v>0</v>
      </c>
      <c r="T216" s="60">
        <v>0</v>
      </c>
    </row>
    <row r="217" spans="1:20">
      <c r="A217" s="61" t="s">
        <v>205</v>
      </c>
      <c r="B217" s="119" t="s">
        <v>4890</v>
      </c>
      <c r="C217" s="119" t="s">
        <v>4890</v>
      </c>
      <c r="D217" s="119" t="s">
        <v>4890</v>
      </c>
      <c r="E217" s="119" t="s">
        <v>4890</v>
      </c>
      <c r="F217" s="119" t="s">
        <v>4890</v>
      </c>
      <c r="G217" s="119" t="s">
        <v>4890</v>
      </c>
      <c r="H217" s="119" t="s">
        <v>4890</v>
      </c>
      <c r="I217" s="119" t="s">
        <v>4890</v>
      </c>
      <c r="J217" s="63">
        <v>4.74</v>
      </c>
      <c r="K217" s="119" t="s">
        <v>4890</v>
      </c>
      <c r="L217" s="119" t="s">
        <v>4890</v>
      </c>
      <c r="M217" s="62">
        <v>6.3899999999999998E-2</v>
      </c>
      <c r="N217" s="63">
        <v>252044632.62</v>
      </c>
      <c r="O217" s="119" t="s">
        <v>4890</v>
      </c>
      <c r="P217" s="63">
        <v>0</v>
      </c>
      <c r="Q217" s="63">
        <v>946525.6572088236</v>
      </c>
      <c r="R217" s="119" t="s">
        <v>4890</v>
      </c>
      <c r="S217" s="62">
        <v>0.25800000000000001</v>
      </c>
      <c r="T217" s="62">
        <v>3.2800000000000003E-2</v>
      </c>
    </row>
    <row r="218" spans="1:20">
      <c r="A218" s="61" t="s">
        <v>319</v>
      </c>
      <c r="B218" s="119" t="s">
        <v>4890</v>
      </c>
      <c r="C218" s="119" t="s">
        <v>4890</v>
      </c>
      <c r="D218" s="119" t="s">
        <v>4890</v>
      </c>
      <c r="E218" s="119" t="s">
        <v>4890</v>
      </c>
      <c r="F218" s="119" t="s">
        <v>4890</v>
      </c>
      <c r="G218" s="119" t="s">
        <v>4890</v>
      </c>
      <c r="H218" s="119" t="s">
        <v>4890</v>
      </c>
      <c r="I218" s="119" t="s">
        <v>4890</v>
      </c>
      <c r="J218" s="63">
        <v>5.09</v>
      </c>
      <c r="K218" s="119" t="s">
        <v>4890</v>
      </c>
      <c r="L218" s="119" t="s">
        <v>4890</v>
      </c>
      <c r="M218" s="62">
        <v>7.6200000000000004E-2</v>
      </c>
      <c r="N218" s="63">
        <v>47268511.240000002</v>
      </c>
      <c r="O218" s="119" t="s">
        <v>4890</v>
      </c>
      <c r="P218" s="63">
        <v>0</v>
      </c>
      <c r="Q218" s="63">
        <v>164204.89029711662</v>
      </c>
      <c r="R218" s="119" t="s">
        <v>4890</v>
      </c>
      <c r="S218" s="62">
        <v>4.48E-2</v>
      </c>
      <c r="T218" s="62">
        <v>5.7000000000000002E-3</v>
      </c>
    </row>
    <row r="219" spans="1:20">
      <c r="A219" t="s">
        <v>834</v>
      </c>
      <c r="B219" t="s">
        <v>835</v>
      </c>
      <c r="C219" t="s">
        <v>110</v>
      </c>
      <c r="D219" t="s">
        <v>836</v>
      </c>
      <c r="E219" t="s">
        <v>333</v>
      </c>
      <c r="F219" t="s">
        <v>334</v>
      </c>
      <c r="G219" t="s">
        <v>837</v>
      </c>
      <c r="H219" t="s">
        <v>310</v>
      </c>
      <c r="I219" s="118" t="s">
        <v>4890</v>
      </c>
      <c r="J219" s="59">
        <v>6.86</v>
      </c>
      <c r="K219" t="s">
        <v>102</v>
      </c>
      <c r="L219" s="60">
        <v>3.7499999999999999E-2</v>
      </c>
      <c r="M219" s="60">
        <v>6.1400000000000003E-2</v>
      </c>
      <c r="N219" s="59">
        <v>1825836.34</v>
      </c>
      <c r="O219" s="59">
        <v>85.582330000000027</v>
      </c>
      <c r="P219" s="59">
        <v>0</v>
      </c>
      <c r="Q219" s="59">
        <v>5667.5258329388798</v>
      </c>
      <c r="R219" s="60">
        <v>3.7000000000000002E-3</v>
      </c>
      <c r="S219" s="60">
        <v>1.5E-3</v>
      </c>
      <c r="T219" s="60">
        <v>2.0000000000000001E-4</v>
      </c>
    </row>
    <row r="220" spans="1:20">
      <c r="A220" t="s">
        <v>838</v>
      </c>
      <c r="B220" t="s">
        <v>839</v>
      </c>
      <c r="C220" t="s">
        <v>110</v>
      </c>
      <c r="D220" t="s">
        <v>836</v>
      </c>
      <c r="E220" t="s">
        <v>458</v>
      </c>
      <c r="F220" t="s">
        <v>324</v>
      </c>
      <c r="G220" t="s">
        <v>840</v>
      </c>
      <c r="H220" t="s">
        <v>301</v>
      </c>
      <c r="I220" s="118" t="s">
        <v>4890</v>
      </c>
      <c r="J220" s="59">
        <v>2.64</v>
      </c>
      <c r="K220" t="s">
        <v>102</v>
      </c>
      <c r="L220" s="60">
        <v>3.2599999999999997E-2</v>
      </c>
      <c r="M220" s="60">
        <v>8.6599999999999996E-2</v>
      </c>
      <c r="N220" s="59">
        <v>5483342.3799999999</v>
      </c>
      <c r="O220" s="59">
        <v>87.799629999999809</v>
      </c>
      <c r="P220" s="59">
        <v>0</v>
      </c>
      <c r="Q220" s="59">
        <v>17461.6631232578</v>
      </c>
      <c r="R220" s="60">
        <v>5.4999999999999997E-3</v>
      </c>
      <c r="S220" s="60">
        <v>4.7999999999999996E-3</v>
      </c>
      <c r="T220" s="60">
        <v>5.9999999999999995E-4</v>
      </c>
    </row>
    <row r="221" spans="1:20">
      <c r="A221" t="s">
        <v>841</v>
      </c>
      <c r="B221" t="s">
        <v>842</v>
      </c>
      <c r="C221" t="s">
        <v>110</v>
      </c>
      <c r="D221" t="s">
        <v>836</v>
      </c>
      <c r="E221" t="s">
        <v>448</v>
      </c>
      <c r="F221" t="s">
        <v>324</v>
      </c>
      <c r="G221" t="s">
        <v>840</v>
      </c>
      <c r="H221" t="s">
        <v>301</v>
      </c>
      <c r="I221" s="118" t="s">
        <v>4890</v>
      </c>
      <c r="J221" s="59">
        <v>1.99</v>
      </c>
      <c r="K221" t="s">
        <v>102</v>
      </c>
      <c r="L221" s="60">
        <v>3.2800000000000003E-2</v>
      </c>
      <c r="M221" s="60">
        <v>8.3099999999999993E-2</v>
      </c>
      <c r="N221" s="59">
        <v>7761612.7999999998</v>
      </c>
      <c r="O221" s="59">
        <v>91.480680000000191</v>
      </c>
      <c r="P221" s="59">
        <v>0</v>
      </c>
      <c r="Q221" s="59">
        <v>25753.0643628123</v>
      </c>
      <c r="R221" s="60">
        <v>1.03E-2</v>
      </c>
      <c r="S221" s="60">
        <v>7.0000000000000001E-3</v>
      </c>
      <c r="T221" s="60">
        <v>8.9999999999999998E-4</v>
      </c>
    </row>
    <row r="222" spans="1:20">
      <c r="A222" t="s">
        <v>843</v>
      </c>
      <c r="B222" t="s">
        <v>844</v>
      </c>
      <c r="C222" t="s">
        <v>110</v>
      </c>
      <c r="D222" t="s">
        <v>836</v>
      </c>
      <c r="E222" t="s">
        <v>448</v>
      </c>
      <c r="F222" t="s">
        <v>324</v>
      </c>
      <c r="G222" t="s">
        <v>840</v>
      </c>
      <c r="H222" t="s">
        <v>301</v>
      </c>
      <c r="I222" s="118" t="s">
        <v>4890</v>
      </c>
      <c r="J222" s="59">
        <v>3.83</v>
      </c>
      <c r="K222" t="s">
        <v>102</v>
      </c>
      <c r="L222" s="60">
        <v>7.1300000000000002E-2</v>
      </c>
      <c r="M222" s="60">
        <v>7.4999999999999997E-2</v>
      </c>
      <c r="N222" s="59">
        <v>4433340.6500000004</v>
      </c>
      <c r="O222" s="59">
        <v>101.25705000000012</v>
      </c>
      <c r="P222" s="59">
        <v>0</v>
      </c>
      <c r="Q222" s="59">
        <v>16281.8567399903</v>
      </c>
      <c r="R222" s="60">
        <v>8.8999999999999999E-3</v>
      </c>
      <c r="S222" s="60">
        <v>4.4000000000000003E-3</v>
      </c>
      <c r="T222" s="60">
        <v>5.9999999999999995E-4</v>
      </c>
    </row>
    <row r="223" spans="1:20">
      <c r="A223" t="s">
        <v>845</v>
      </c>
      <c r="B223" t="s">
        <v>846</v>
      </c>
      <c r="C223" t="s">
        <v>110</v>
      </c>
      <c r="D223" t="s">
        <v>836</v>
      </c>
      <c r="E223" t="s">
        <v>847</v>
      </c>
      <c r="F223" t="s">
        <v>487</v>
      </c>
      <c r="G223" t="s">
        <v>848</v>
      </c>
      <c r="H223" t="s">
        <v>301</v>
      </c>
      <c r="I223" s="118" t="s">
        <v>4890</v>
      </c>
      <c r="J223" s="59">
        <v>9.4600000000000009</v>
      </c>
      <c r="K223" t="s">
        <v>102</v>
      </c>
      <c r="L223" s="60">
        <v>6.3799999999999996E-2</v>
      </c>
      <c r="M223" s="60">
        <v>6.8699999999999997E-2</v>
      </c>
      <c r="N223" s="59">
        <v>11095018.27</v>
      </c>
      <c r="O223" s="59">
        <v>94.761249999999947</v>
      </c>
      <c r="P223" s="59">
        <v>0</v>
      </c>
      <c r="Q223" s="59">
        <v>38133.472807379498</v>
      </c>
      <c r="R223" s="60">
        <v>1.6E-2</v>
      </c>
      <c r="S223" s="60">
        <v>1.04E-2</v>
      </c>
      <c r="T223" s="60">
        <v>1.2999999999999999E-3</v>
      </c>
    </row>
    <row r="224" spans="1:20">
      <c r="A224" t="s">
        <v>849</v>
      </c>
      <c r="B224" t="s">
        <v>850</v>
      </c>
      <c r="C224" t="s">
        <v>110</v>
      </c>
      <c r="D224" t="s">
        <v>836</v>
      </c>
      <c r="E224" t="s">
        <v>851</v>
      </c>
      <c r="F224" t="s">
        <v>324</v>
      </c>
      <c r="G224" t="s">
        <v>848</v>
      </c>
      <c r="H224" t="s">
        <v>310</v>
      </c>
      <c r="I224" s="118" t="s">
        <v>4890</v>
      </c>
      <c r="J224" s="59">
        <v>2.19</v>
      </c>
      <c r="K224" t="s">
        <v>102</v>
      </c>
      <c r="L224" s="60">
        <v>3.0800000000000001E-2</v>
      </c>
      <c r="M224" s="60">
        <v>8.6099999999999996E-2</v>
      </c>
      <c r="N224" s="59">
        <v>6227676.9199999999</v>
      </c>
      <c r="O224" s="59">
        <v>89.040419999999898</v>
      </c>
      <c r="P224" s="59">
        <v>0</v>
      </c>
      <c r="Q224" s="59">
        <v>20112.257910436801</v>
      </c>
      <c r="R224" s="60">
        <v>1.04E-2</v>
      </c>
      <c r="S224" s="60">
        <v>5.4999999999999997E-3</v>
      </c>
      <c r="T224" s="60">
        <v>6.9999999999999999E-4</v>
      </c>
    </row>
    <row r="225" spans="1:20">
      <c r="A225" t="s">
        <v>852</v>
      </c>
      <c r="B225" t="s">
        <v>853</v>
      </c>
      <c r="C225" t="s">
        <v>110</v>
      </c>
      <c r="D225" t="s">
        <v>836</v>
      </c>
      <c r="E225" t="s">
        <v>854</v>
      </c>
      <c r="F225" t="s">
        <v>855</v>
      </c>
      <c r="G225" t="s">
        <v>856</v>
      </c>
      <c r="H225" t="s">
        <v>310</v>
      </c>
      <c r="I225" s="118" t="s">
        <v>4890</v>
      </c>
      <c r="J225" s="59">
        <v>6.49</v>
      </c>
      <c r="K225" t="s">
        <v>102</v>
      </c>
      <c r="L225" s="60">
        <v>8.5000000000000006E-2</v>
      </c>
      <c r="M225" s="60">
        <v>9.1800000000000007E-2</v>
      </c>
      <c r="N225" s="59">
        <v>4666674.3600000003</v>
      </c>
      <c r="O225" s="59">
        <v>99.108279999999993</v>
      </c>
      <c r="P225" s="59">
        <v>0</v>
      </c>
      <c r="Q225" s="59">
        <v>16775.095127697201</v>
      </c>
      <c r="R225" s="60">
        <v>6.1999999999999998E-3</v>
      </c>
      <c r="S225" s="60">
        <v>4.5999999999999999E-3</v>
      </c>
      <c r="T225" s="60">
        <v>5.9999999999999995E-4</v>
      </c>
    </row>
    <row r="226" spans="1:20">
      <c r="A226" t="s">
        <v>857</v>
      </c>
      <c r="B226" t="s">
        <v>858</v>
      </c>
      <c r="C226" t="s">
        <v>110</v>
      </c>
      <c r="D226" t="s">
        <v>836</v>
      </c>
      <c r="E226" t="s">
        <v>859</v>
      </c>
      <c r="F226" t="s">
        <v>860</v>
      </c>
      <c r="G226" t="s">
        <v>856</v>
      </c>
      <c r="H226" t="s">
        <v>301</v>
      </c>
      <c r="I226" s="118" t="s">
        <v>4890</v>
      </c>
      <c r="J226" s="59">
        <v>5.55</v>
      </c>
      <c r="K226" t="s">
        <v>104</v>
      </c>
      <c r="L226" s="60">
        <v>4.3799999999999999E-2</v>
      </c>
      <c r="M226" s="60">
        <v>5.4800000000000001E-2</v>
      </c>
      <c r="N226" s="59">
        <v>1166668.5900000001</v>
      </c>
      <c r="O226" s="59">
        <v>94.23778999999999</v>
      </c>
      <c r="P226" s="59">
        <v>0</v>
      </c>
      <c r="Q226" s="59">
        <v>4410.5243186323896</v>
      </c>
      <c r="R226" s="60">
        <v>8.0000000000000004E-4</v>
      </c>
      <c r="S226" s="60">
        <v>1.1999999999999999E-3</v>
      </c>
      <c r="T226" s="60">
        <v>2.0000000000000001E-4</v>
      </c>
    </row>
    <row r="227" spans="1:20">
      <c r="A227" t="s">
        <v>861</v>
      </c>
      <c r="B227" t="s">
        <v>862</v>
      </c>
      <c r="C227" t="s">
        <v>110</v>
      </c>
      <c r="D227" t="s">
        <v>836</v>
      </c>
      <c r="E227" t="s">
        <v>859</v>
      </c>
      <c r="F227" t="s">
        <v>860</v>
      </c>
      <c r="G227" t="s">
        <v>856</v>
      </c>
      <c r="H227" t="s">
        <v>301</v>
      </c>
      <c r="I227" s="118" t="s">
        <v>4890</v>
      </c>
      <c r="J227" s="59">
        <v>4.54</v>
      </c>
      <c r="K227" t="s">
        <v>104</v>
      </c>
      <c r="L227" s="60">
        <v>7.3800000000000004E-2</v>
      </c>
      <c r="M227" s="60">
        <v>5.3199999999999997E-2</v>
      </c>
      <c r="N227" s="59">
        <v>2391670.59</v>
      </c>
      <c r="O227" s="59">
        <v>111.22804000000015</v>
      </c>
      <c r="P227" s="59">
        <v>0</v>
      </c>
      <c r="Q227" s="59">
        <v>10671.6916985717</v>
      </c>
      <c r="R227" s="60">
        <v>3.0000000000000001E-3</v>
      </c>
      <c r="S227" s="60">
        <v>2.8999999999999998E-3</v>
      </c>
      <c r="T227" s="60">
        <v>4.0000000000000002E-4</v>
      </c>
    </row>
    <row r="228" spans="1:20">
      <c r="A228" t="s">
        <v>863</v>
      </c>
      <c r="B228" t="s">
        <v>864</v>
      </c>
      <c r="C228" t="s">
        <v>110</v>
      </c>
      <c r="D228" t="s">
        <v>836</v>
      </c>
      <c r="E228" t="s">
        <v>859</v>
      </c>
      <c r="F228" t="s">
        <v>860</v>
      </c>
      <c r="G228" t="s">
        <v>856</v>
      </c>
      <c r="H228" t="s">
        <v>301</v>
      </c>
      <c r="I228" s="118" t="s">
        <v>4890</v>
      </c>
      <c r="J228" s="59">
        <v>5.69</v>
      </c>
      <c r="K228" t="s">
        <v>102</v>
      </c>
      <c r="L228" s="60">
        <v>8.1299999999999997E-2</v>
      </c>
      <c r="M228" s="60">
        <v>6.5299999999999997E-2</v>
      </c>
      <c r="N228" s="59">
        <v>2216670.34</v>
      </c>
      <c r="O228" s="59">
        <v>111.16779</v>
      </c>
      <c r="P228" s="59">
        <v>0</v>
      </c>
      <c r="Q228" s="59">
        <v>8937.7383753997601</v>
      </c>
      <c r="R228" s="60">
        <v>4.4000000000000003E-3</v>
      </c>
      <c r="S228" s="60">
        <v>2.3999999999999998E-3</v>
      </c>
      <c r="T228" s="60">
        <v>2.9999999999999997E-4</v>
      </c>
    </row>
    <row r="229" spans="1:20">
      <c r="A229" s="61" t="s">
        <v>320</v>
      </c>
      <c r="B229" s="119" t="s">
        <v>4890</v>
      </c>
      <c r="C229" s="119" t="s">
        <v>4890</v>
      </c>
      <c r="D229" s="119" t="s">
        <v>4890</v>
      </c>
      <c r="E229" s="119" t="s">
        <v>4890</v>
      </c>
      <c r="F229" s="119" t="s">
        <v>4890</v>
      </c>
      <c r="G229" s="119" t="s">
        <v>4890</v>
      </c>
      <c r="H229" s="119" t="s">
        <v>4890</v>
      </c>
      <c r="I229" s="119" t="s">
        <v>4890</v>
      </c>
      <c r="J229" s="63">
        <v>4.66</v>
      </c>
      <c r="K229" s="119" t="s">
        <v>4890</v>
      </c>
      <c r="L229" s="119" t="s">
        <v>4890</v>
      </c>
      <c r="M229" s="62">
        <v>6.13E-2</v>
      </c>
      <c r="N229" s="63">
        <v>204776121.38</v>
      </c>
      <c r="O229" s="119" t="s">
        <v>4890</v>
      </c>
      <c r="P229" s="63">
        <v>0</v>
      </c>
      <c r="Q229" s="63">
        <v>782320.766911707</v>
      </c>
      <c r="R229" s="119" t="s">
        <v>4890</v>
      </c>
      <c r="S229" s="62">
        <v>0.21329999999999999</v>
      </c>
      <c r="T229" s="62">
        <v>2.7099999999999999E-2</v>
      </c>
    </row>
    <row r="230" spans="1:20">
      <c r="A230" t="s">
        <v>865</v>
      </c>
      <c r="B230" t="s">
        <v>866</v>
      </c>
      <c r="C230" t="s">
        <v>110</v>
      </c>
      <c r="D230" t="s">
        <v>836</v>
      </c>
      <c r="E230" s="118" t="s">
        <v>4890</v>
      </c>
      <c r="F230" t="s">
        <v>867</v>
      </c>
      <c r="G230" t="s">
        <v>300</v>
      </c>
      <c r="H230" t="s">
        <v>310</v>
      </c>
      <c r="I230" s="118" t="s">
        <v>4890</v>
      </c>
      <c r="J230" s="59">
        <v>7.16</v>
      </c>
      <c r="K230" t="s">
        <v>104</v>
      </c>
      <c r="L230" s="60">
        <v>4.2500000000000003E-2</v>
      </c>
      <c r="M230" s="60">
        <v>4.36E-2</v>
      </c>
      <c r="N230" s="59">
        <v>2333337.1800000002</v>
      </c>
      <c r="O230" s="59">
        <v>100.85723000000004</v>
      </c>
      <c r="P230" s="59">
        <v>0</v>
      </c>
      <c r="Q230" s="59">
        <v>9440.6557204896199</v>
      </c>
      <c r="R230" s="60">
        <v>1.9E-3</v>
      </c>
      <c r="S230" s="60">
        <v>2.5999999999999999E-3</v>
      </c>
      <c r="T230" s="60">
        <v>2.9999999999999997E-4</v>
      </c>
    </row>
    <row r="231" spans="1:20">
      <c r="A231" t="s">
        <v>868</v>
      </c>
      <c r="B231" t="s">
        <v>869</v>
      </c>
      <c r="C231" t="s">
        <v>110</v>
      </c>
      <c r="D231" t="s">
        <v>836</v>
      </c>
      <c r="E231" s="118" t="s">
        <v>4890</v>
      </c>
      <c r="F231" t="s">
        <v>867</v>
      </c>
      <c r="G231" t="s">
        <v>870</v>
      </c>
      <c r="H231" t="s">
        <v>310</v>
      </c>
      <c r="I231" s="118" t="s">
        <v>4890</v>
      </c>
      <c r="J231" s="59">
        <v>0.69</v>
      </c>
      <c r="K231" t="s">
        <v>102</v>
      </c>
      <c r="L231" s="60">
        <v>4.4999999999999998E-2</v>
      </c>
      <c r="M231" s="60">
        <v>6.0699999999999997E-2</v>
      </c>
      <c r="N231" s="59">
        <v>1516.65</v>
      </c>
      <c r="O231" s="59">
        <v>101.30210131332082</v>
      </c>
      <c r="P231" s="59">
        <v>0</v>
      </c>
      <c r="Q231" s="59">
        <v>5.5725380696700002</v>
      </c>
      <c r="R231" s="60">
        <v>0</v>
      </c>
      <c r="S231" s="60">
        <v>0</v>
      </c>
      <c r="T231" s="60">
        <v>0</v>
      </c>
    </row>
    <row r="232" spans="1:20">
      <c r="A232" t="s">
        <v>871</v>
      </c>
      <c r="B232" t="s">
        <v>872</v>
      </c>
      <c r="C232" t="s">
        <v>110</v>
      </c>
      <c r="D232" t="s">
        <v>836</v>
      </c>
      <c r="E232" s="118" t="s">
        <v>4890</v>
      </c>
      <c r="F232" t="s">
        <v>867</v>
      </c>
      <c r="G232" t="s">
        <v>873</v>
      </c>
      <c r="H232" t="s">
        <v>874</v>
      </c>
      <c r="I232" s="118" t="s">
        <v>4890</v>
      </c>
      <c r="J232" s="59">
        <v>6.41</v>
      </c>
      <c r="K232" t="s">
        <v>102</v>
      </c>
      <c r="L232" s="60">
        <v>0.03</v>
      </c>
      <c r="M232" s="60">
        <v>6.2899999999999998E-2</v>
      </c>
      <c r="N232" s="59">
        <v>4316673.79</v>
      </c>
      <c r="O232" s="59">
        <v>82.705669999999984</v>
      </c>
      <c r="P232" s="59">
        <v>0</v>
      </c>
      <c r="Q232" s="59">
        <v>12948.875944494799</v>
      </c>
      <c r="R232" s="60">
        <v>2.5000000000000001E-3</v>
      </c>
      <c r="S232" s="60">
        <v>3.5000000000000001E-3</v>
      </c>
      <c r="T232" s="60">
        <v>4.0000000000000002E-4</v>
      </c>
    </row>
    <row r="233" spans="1:20">
      <c r="A233" t="s">
        <v>875</v>
      </c>
      <c r="B233" t="s">
        <v>876</v>
      </c>
      <c r="C233" t="s">
        <v>110</v>
      </c>
      <c r="D233" t="s">
        <v>836</v>
      </c>
      <c r="E233" s="118" t="s">
        <v>4890</v>
      </c>
      <c r="F233" t="s">
        <v>867</v>
      </c>
      <c r="G233" t="s">
        <v>873</v>
      </c>
      <c r="H233" t="s">
        <v>874</v>
      </c>
      <c r="I233" s="118" t="s">
        <v>4890</v>
      </c>
      <c r="J233" s="59">
        <v>7.05</v>
      </c>
      <c r="K233" t="s">
        <v>102</v>
      </c>
      <c r="L233" s="60">
        <v>3.5000000000000003E-2</v>
      </c>
      <c r="M233" s="60">
        <v>6.3600000000000004E-2</v>
      </c>
      <c r="N233" s="59">
        <v>1750002.93</v>
      </c>
      <c r="O233" s="59">
        <v>83.612889999999993</v>
      </c>
      <c r="P233" s="59">
        <v>0</v>
      </c>
      <c r="Q233" s="59">
        <v>5307.1280461587903</v>
      </c>
      <c r="R233" s="60">
        <v>3.5000000000000001E-3</v>
      </c>
      <c r="S233" s="60">
        <v>1.4E-3</v>
      </c>
      <c r="T233" s="60">
        <v>2.0000000000000001E-4</v>
      </c>
    </row>
    <row r="234" spans="1:20">
      <c r="A234" t="s">
        <v>877</v>
      </c>
      <c r="B234" t="s">
        <v>878</v>
      </c>
      <c r="C234" t="s">
        <v>110</v>
      </c>
      <c r="D234" t="s">
        <v>836</v>
      </c>
      <c r="E234" s="118" t="s">
        <v>4890</v>
      </c>
      <c r="F234" t="s">
        <v>867</v>
      </c>
      <c r="G234" t="s">
        <v>879</v>
      </c>
      <c r="H234" t="s">
        <v>874</v>
      </c>
      <c r="I234" s="118" t="s">
        <v>4890</v>
      </c>
      <c r="J234" s="59">
        <v>3.54</v>
      </c>
      <c r="K234" t="s">
        <v>102</v>
      </c>
      <c r="L234" s="60">
        <v>3.2000000000000001E-2</v>
      </c>
      <c r="M234" s="60">
        <v>9.8799999999999999E-2</v>
      </c>
      <c r="N234" s="59">
        <v>3733339.48</v>
      </c>
      <c r="O234" s="59">
        <v>81.108329999999995</v>
      </c>
      <c r="P234" s="59">
        <v>0</v>
      </c>
      <c r="Q234" s="59">
        <v>10982.7348308985</v>
      </c>
      <c r="R234" s="60">
        <v>3.0000000000000001E-3</v>
      </c>
      <c r="S234" s="60">
        <v>3.0000000000000001E-3</v>
      </c>
      <c r="T234" s="60">
        <v>4.0000000000000002E-4</v>
      </c>
    </row>
    <row r="235" spans="1:20">
      <c r="A235" t="s">
        <v>881</v>
      </c>
      <c r="B235" t="s">
        <v>882</v>
      </c>
      <c r="C235" t="s">
        <v>110</v>
      </c>
      <c r="D235" t="s">
        <v>836</v>
      </c>
      <c r="E235" s="118" t="s">
        <v>4890</v>
      </c>
      <c r="F235" t="s">
        <v>867</v>
      </c>
      <c r="G235" t="s">
        <v>883</v>
      </c>
      <c r="H235" t="s">
        <v>310</v>
      </c>
      <c r="I235" s="118" t="s">
        <v>4890</v>
      </c>
      <c r="J235" s="59">
        <v>7.18</v>
      </c>
      <c r="K235" t="s">
        <v>104</v>
      </c>
      <c r="L235" s="60">
        <v>4.2500000000000003E-2</v>
      </c>
      <c r="M235" s="60">
        <v>4.3900000000000002E-2</v>
      </c>
      <c r="N235" s="59">
        <v>4666674.3600000003</v>
      </c>
      <c r="O235" s="59">
        <v>102.01258000000006</v>
      </c>
      <c r="P235" s="59">
        <v>0</v>
      </c>
      <c r="Q235" s="59">
        <v>19097.602560349998</v>
      </c>
      <c r="R235" s="60">
        <v>3.7000000000000002E-3</v>
      </c>
      <c r="S235" s="60">
        <v>5.1999999999999998E-3</v>
      </c>
      <c r="T235" s="60">
        <v>6.9999999999999999E-4</v>
      </c>
    </row>
    <row r="236" spans="1:20">
      <c r="A236" t="s">
        <v>884</v>
      </c>
      <c r="B236" t="s">
        <v>885</v>
      </c>
      <c r="C236" t="s">
        <v>110</v>
      </c>
      <c r="D236" t="s">
        <v>836</v>
      </c>
      <c r="E236" s="118" t="s">
        <v>4890</v>
      </c>
      <c r="F236" t="s">
        <v>886</v>
      </c>
      <c r="G236" t="s">
        <v>883</v>
      </c>
      <c r="H236" t="s">
        <v>310</v>
      </c>
      <c r="I236" s="118" t="s">
        <v>4890</v>
      </c>
      <c r="J236" s="59">
        <v>7.37</v>
      </c>
      <c r="K236" t="s">
        <v>102</v>
      </c>
      <c r="L236" s="60">
        <v>5.8799999999999998E-2</v>
      </c>
      <c r="M236" s="60">
        <v>5.4800000000000001E-2</v>
      </c>
      <c r="N236" s="59">
        <v>2333337.1800000002</v>
      </c>
      <c r="O236" s="59">
        <v>106.23860000000009</v>
      </c>
      <c r="P236" s="59">
        <v>0</v>
      </c>
      <c r="Q236" s="59">
        <v>8990.9875402607104</v>
      </c>
      <c r="R236" s="60">
        <v>2.0999999999999999E-3</v>
      </c>
      <c r="S236" s="60">
        <v>2.5000000000000001E-3</v>
      </c>
      <c r="T236" s="60">
        <v>2.9999999999999997E-4</v>
      </c>
    </row>
    <row r="237" spans="1:20">
      <c r="A237" t="s">
        <v>887</v>
      </c>
      <c r="B237" t="s">
        <v>888</v>
      </c>
      <c r="C237" t="s">
        <v>110</v>
      </c>
      <c r="D237" t="s">
        <v>836</v>
      </c>
      <c r="E237" s="118" t="s">
        <v>4890</v>
      </c>
      <c r="F237" t="s">
        <v>889</v>
      </c>
      <c r="G237" t="s">
        <v>883</v>
      </c>
      <c r="H237" t="s">
        <v>310</v>
      </c>
      <c r="I237" s="118" t="s">
        <v>4890</v>
      </c>
      <c r="J237" s="59">
        <v>3.33</v>
      </c>
      <c r="K237" t="s">
        <v>106</v>
      </c>
      <c r="L237" s="60">
        <v>4.6300000000000001E-2</v>
      </c>
      <c r="M237" s="60">
        <v>5.8299999999999998E-2</v>
      </c>
      <c r="N237" s="59">
        <v>3500005.77</v>
      </c>
      <c r="O237" s="59">
        <v>97.506599999999636</v>
      </c>
      <c r="P237" s="59">
        <v>0</v>
      </c>
      <c r="Q237" s="59">
        <v>15769.9146756879</v>
      </c>
      <c r="R237" s="60">
        <v>7.0000000000000001E-3</v>
      </c>
      <c r="S237" s="60">
        <v>4.3E-3</v>
      </c>
      <c r="T237" s="60">
        <v>5.0000000000000001E-4</v>
      </c>
    </row>
    <row r="238" spans="1:20">
      <c r="A238" t="s">
        <v>890</v>
      </c>
      <c r="B238" t="s">
        <v>891</v>
      </c>
      <c r="C238" t="s">
        <v>110</v>
      </c>
      <c r="D238" t="s">
        <v>836</v>
      </c>
      <c r="E238" s="118" t="s">
        <v>4890</v>
      </c>
      <c r="F238" t="s">
        <v>889</v>
      </c>
      <c r="G238" t="s">
        <v>837</v>
      </c>
      <c r="H238" t="s">
        <v>310</v>
      </c>
      <c r="I238" s="118" t="s">
        <v>4890</v>
      </c>
      <c r="J238" s="59">
        <v>6.91</v>
      </c>
      <c r="K238" t="s">
        <v>102</v>
      </c>
      <c r="L238" s="60">
        <v>6.7400000000000002E-2</v>
      </c>
      <c r="M238" s="60">
        <v>5.6399999999999999E-2</v>
      </c>
      <c r="N238" s="59">
        <v>1750002.93</v>
      </c>
      <c r="O238" s="59">
        <v>107.58701000000001</v>
      </c>
      <c r="P238" s="59">
        <v>0</v>
      </c>
      <c r="Q238" s="59">
        <v>6828.8279256148999</v>
      </c>
      <c r="R238" s="60">
        <v>1.4E-3</v>
      </c>
      <c r="S238" s="60">
        <v>1.9E-3</v>
      </c>
      <c r="T238" s="60">
        <v>2.0000000000000001E-4</v>
      </c>
    </row>
    <row r="239" spans="1:20">
      <c r="A239" t="s">
        <v>892</v>
      </c>
      <c r="B239" t="s">
        <v>893</v>
      </c>
      <c r="C239" t="s">
        <v>110</v>
      </c>
      <c r="D239" t="s">
        <v>836</v>
      </c>
      <c r="E239" s="118" t="s">
        <v>4890</v>
      </c>
      <c r="F239" t="s">
        <v>889</v>
      </c>
      <c r="G239" t="s">
        <v>837</v>
      </c>
      <c r="H239" t="s">
        <v>310</v>
      </c>
      <c r="I239" s="118" t="s">
        <v>4890</v>
      </c>
      <c r="J239" s="59">
        <v>4.95</v>
      </c>
      <c r="K239" t="s">
        <v>102</v>
      </c>
      <c r="L239" s="60">
        <v>3.9300000000000002E-2</v>
      </c>
      <c r="M239" s="60">
        <v>5.8700000000000002E-2</v>
      </c>
      <c r="N239" s="59">
        <v>2467504.08</v>
      </c>
      <c r="O239" s="59">
        <v>92.249899999999897</v>
      </c>
      <c r="P239" s="59">
        <v>0</v>
      </c>
      <c r="Q239" s="59">
        <v>8256.0314579153091</v>
      </c>
      <c r="R239" s="60">
        <v>1.6000000000000001E-3</v>
      </c>
      <c r="S239" s="60">
        <v>2.3E-3</v>
      </c>
      <c r="T239" s="60">
        <v>2.9999999999999997E-4</v>
      </c>
    </row>
    <row r="240" spans="1:20">
      <c r="A240" t="s">
        <v>894</v>
      </c>
      <c r="B240" t="s">
        <v>895</v>
      </c>
      <c r="C240" t="s">
        <v>110</v>
      </c>
      <c r="D240" t="s">
        <v>836</v>
      </c>
      <c r="E240" s="118" t="s">
        <v>4890</v>
      </c>
      <c r="F240" t="s">
        <v>896</v>
      </c>
      <c r="G240" t="s">
        <v>837</v>
      </c>
      <c r="H240" t="s">
        <v>301</v>
      </c>
      <c r="I240" s="118" t="s">
        <v>4890</v>
      </c>
      <c r="J240" s="59">
        <v>2.5499999999999998</v>
      </c>
      <c r="K240" t="s">
        <v>102</v>
      </c>
      <c r="L240" s="60">
        <v>4.7500000000000001E-2</v>
      </c>
      <c r="M240" s="60">
        <v>7.3499999999999996E-2</v>
      </c>
      <c r="N240" s="59">
        <v>2683337.7799999998</v>
      </c>
      <c r="O240" s="59">
        <v>94.50067000000017</v>
      </c>
      <c r="P240" s="59">
        <v>0</v>
      </c>
      <c r="Q240" s="59">
        <v>9197.2456985397694</v>
      </c>
      <c r="R240" s="60">
        <v>1.8E-3</v>
      </c>
      <c r="S240" s="60">
        <v>2.5000000000000001E-3</v>
      </c>
      <c r="T240" s="60">
        <v>2.9999999999999997E-4</v>
      </c>
    </row>
    <row r="241" spans="1:20">
      <c r="A241" t="s">
        <v>897</v>
      </c>
      <c r="B241" t="s">
        <v>898</v>
      </c>
      <c r="C241" t="s">
        <v>110</v>
      </c>
      <c r="D241" t="s">
        <v>836</v>
      </c>
      <c r="E241" s="118" t="s">
        <v>4890</v>
      </c>
      <c r="F241" t="s">
        <v>896</v>
      </c>
      <c r="G241" t="s">
        <v>837</v>
      </c>
      <c r="H241" t="s">
        <v>301</v>
      </c>
      <c r="I241" s="118" t="s">
        <v>4890</v>
      </c>
      <c r="J241" s="59">
        <v>5.62</v>
      </c>
      <c r="K241" t="s">
        <v>102</v>
      </c>
      <c r="L241" s="60">
        <v>5.1299999999999998E-2</v>
      </c>
      <c r="M241" s="60">
        <v>7.2099999999999997E-2</v>
      </c>
      <c r="N241" s="59">
        <v>1919169.82</v>
      </c>
      <c r="O241" s="59">
        <v>89.959669999999733</v>
      </c>
      <c r="P241" s="59">
        <v>0</v>
      </c>
      <c r="Q241" s="59">
        <v>6261.9387411156604</v>
      </c>
      <c r="R241" s="60">
        <v>1.2999999999999999E-3</v>
      </c>
      <c r="S241" s="60">
        <v>1.6999999999999999E-3</v>
      </c>
      <c r="T241" s="60">
        <v>2.0000000000000001E-4</v>
      </c>
    </row>
    <row r="242" spans="1:20">
      <c r="A242" t="s">
        <v>899</v>
      </c>
      <c r="B242" t="s">
        <v>900</v>
      </c>
      <c r="C242" t="s">
        <v>110</v>
      </c>
      <c r="D242" t="s">
        <v>836</v>
      </c>
      <c r="E242" s="118" t="s">
        <v>4890</v>
      </c>
      <c r="F242" t="s">
        <v>901</v>
      </c>
      <c r="G242" t="s">
        <v>840</v>
      </c>
      <c r="H242" t="s">
        <v>301</v>
      </c>
      <c r="I242" s="118" t="s">
        <v>4890</v>
      </c>
      <c r="J242" s="59">
        <v>6.96</v>
      </c>
      <c r="K242" t="s">
        <v>102</v>
      </c>
      <c r="L242" s="60">
        <v>3.3000000000000002E-2</v>
      </c>
      <c r="M242" s="60">
        <v>5.2699999999999997E-2</v>
      </c>
      <c r="N242" s="59">
        <v>3500005.77</v>
      </c>
      <c r="O242" s="59">
        <v>88.375999999999934</v>
      </c>
      <c r="P242" s="59">
        <v>0</v>
      </c>
      <c r="Q242" s="59">
        <v>11218.909815143699</v>
      </c>
      <c r="R242" s="60">
        <v>8.9999999999999998E-4</v>
      </c>
      <c r="S242" s="60">
        <v>3.0999999999999999E-3</v>
      </c>
      <c r="T242" s="60">
        <v>4.0000000000000002E-4</v>
      </c>
    </row>
    <row r="243" spans="1:20">
      <c r="A243" t="s">
        <v>902</v>
      </c>
      <c r="B243" t="s">
        <v>903</v>
      </c>
      <c r="C243" t="s">
        <v>110</v>
      </c>
      <c r="D243" t="s">
        <v>836</v>
      </c>
      <c r="E243" s="118" t="s">
        <v>4890</v>
      </c>
      <c r="F243" t="s">
        <v>867</v>
      </c>
      <c r="G243" t="s">
        <v>904</v>
      </c>
      <c r="H243" t="s">
        <v>874</v>
      </c>
      <c r="I243" s="118" t="s">
        <v>4890</v>
      </c>
      <c r="J243" s="59">
        <v>6.52</v>
      </c>
      <c r="K243" t="s">
        <v>104</v>
      </c>
      <c r="L243" s="60">
        <v>5.8000000000000003E-2</v>
      </c>
      <c r="M243" s="60">
        <v>4.58E-2</v>
      </c>
      <c r="N243" s="59">
        <v>1750002.93</v>
      </c>
      <c r="O243" s="59">
        <v>110.29677</v>
      </c>
      <c r="P243" s="59">
        <v>0</v>
      </c>
      <c r="Q243" s="59">
        <v>7743.1771085790997</v>
      </c>
      <c r="R243" s="60">
        <v>3.5000000000000001E-3</v>
      </c>
      <c r="S243" s="60">
        <v>2.0999999999999999E-3</v>
      </c>
      <c r="T243" s="60">
        <v>2.9999999999999997E-4</v>
      </c>
    </row>
    <row r="244" spans="1:20">
      <c r="A244" t="s">
        <v>905</v>
      </c>
      <c r="B244" t="s">
        <v>906</v>
      </c>
      <c r="C244" t="s">
        <v>110</v>
      </c>
      <c r="D244" t="s">
        <v>836</v>
      </c>
      <c r="E244" s="118" t="s">
        <v>4890</v>
      </c>
      <c r="F244" t="s">
        <v>889</v>
      </c>
      <c r="G244" t="s">
        <v>840</v>
      </c>
      <c r="H244" t="s">
        <v>310</v>
      </c>
      <c r="I244" s="118" t="s">
        <v>4890</v>
      </c>
      <c r="J244" s="59">
        <v>7.26</v>
      </c>
      <c r="K244" t="s">
        <v>102</v>
      </c>
      <c r="L244" s="60">
        <v>6.1699999999999998E-2</v>
      </c>
      <c r="M244" s="60">
        <v>5.6800000000000003E-2</v>
      </c>
      <c r="N244" s="59">
        <v>1750002.93</v>
      </c>
      <c r="O244" s="59">
        <v>103.84925</v>
      </c>
      <c r="P244" s="59">
        <v>0</v>
      </c>
      <c r="Q244" s="59">
        <v>6591.5825567990296</v>
      </c>
      <c r="R244" s="60">
        <v>5.0000000000000001E-4</v>
      </c>
      <c r="S244" s="60">
        <v>1.8E-3</v>
      </c>
      <c r="T244" s="60">
        <v>2.0000000000000001E-4</v>
      </c>
    </row>
    <row r="245" spans="1:20">
      <c r="A245" t="s">
        <v>907</v>
      </c>
      <c r="B245" t="s">
        <v>908</v>
      </c>
      <c r="C245" t="s">
        <v>110</v>
      </c>
      <c r="D245" t="s">
        <v>836</v>
      </c>
      <c r="E245" s="118" t="s">
        <v>4890</v>
      </c>
      <c r="F245" t="s">
        <v>909</v>
      </c>
      <c r="G245" t="s">
        <v>840</v>
      </c>
      <c r="H245" t="s">
        <v>301</v>
      </c>
      <c r="I245" s="118" t="s">
        <v>4890</v>
      </c>
      <c r="J245" s="59">
        <v>6.72</v>
      </c>
      <c r="K245" t="s">
        <v>102</v>
      </c>
      <c r="L245" s="60">
        <v>6.4000000000000001E-2</v>
      </c>
      <c r="M245" s="60">
        <v>5.4600000000000003E-2</v>
      </c>
      <c r="N245" s="59">
        <v>1516669.19</v>
      </c>
      <c r="O245" s="59">
        <v>109.184</v>
      </c>
      <c r="P245" s="59">
        <v>0</v>
      </c>
      <c r="Q245" s="59">
        <v>6006.1672406616199</v>
      </c>
      <c r="R245" s="60">
        <v>1.5E-3</v>
      </c>
      <c r="S245" s="60">
        <v>1.6000000000000001E-3</v>
      </c>
      <c r="T245" s="60">
        <v>2.0000000000000001E-4</v>
      </c>
    </row>
    <row r="246" spans="1:20">
      <c r="A246" t="s">
        <v>910</v>
      </c>
      <c r="B246" t="s">
        <v>911</v>
      </c>
      <c r="C246" t="s">
        <v>110</v>
      </c>
      <c r="D246" t="s">
        <v>836</v>
      </c>
      <c r="E246" s="118" t="s">
        <v>4890</v>
      </c>
      <c r="F246" t="s">
        <v>889</v>
      </c>
      <c r="G246" t="s">
        <v>840</v>
      </c>
      <c r="H246" t="s">
        <v>310</v>
      </c>
      <c r="I246" s="118" t="s">
        <v>4890</v>
      </c>
      <c r="J246" s="59">
        <v>4.05</v>
      </c>
      <c r="K246" t="s">
        <v>104</v>
      </c>
      <c r="L246" s="60">
        <v>4.1300000000000003E-2</v>
      </c>
      <c r="M246" s="60">
        <v>0.04</v>
      </c>
      <c r="N246" s="59">
        <v>3465005.72</v>
      </c>
      <c r="O246" s="59">
        <v>101.70789000000008</v>
      </c>
      <c r="P246" s="59">
        <v>0</v>
      </c>
      <c r="Q246" s="59">
        <v>14137.617361557101</v>
      </c>
      <c r="R246" s="60">
        <v>3.5000000000000001E-3</v>
      </c>
      <c r="S246" s="60">
        <v>3.8999999999999998E-3</v>
      </c>
      <c r="T246" s="60">
        <v>5.0000000000000001E-4</v>
      </c>
    </row>
    <row r="247" spans="1:20">
      <c r="A247" t="s">
        <v>912</v>
      </c>
      <c r="B247" t="s">
        <v>913</v>
      </c>
      <c r="C247" t="s">
        <v>110</v>
      </c>
      <c r="D247" t="s">
        <v>836</v>
      </c>
      <c r="E247" s="118" t="s">
        <v>4890</v>
      </c>
      <c r="F247" t="s">
        <v>914</v>
      </c>
      <c r="G247" t="s">
        <v>840</v>
      </c>
      <c r="H247" t="s">
        <v>310</v>
      </c>
      <c r="I247" s="118" t="s">
        <v>4890</v>
      </c>
      <c r="J247" s="59">
        <v>6.78</v>
      </c>
      <c r="K247" t="s">
        <v>102</v>
      </c>
      <c r="L247" s="60">
        <v>6.8000000000000005E-2</v>
      </c>
      <c r="M247" s="60">
        <v>5.8299999999999998E-2</v>
      </c>
      <c r="N247" s="59">
        <v>3500005.77</v>
      </c>
      <c r="O247" s="59">
        <v>109.3091</v>
      </c>
      <c r="P247" s="59">
        <v>0</v>
      </c>
      <c r="Q247" s="59">
        <v>13876.266575478799</v>
      </c>
      <c r="R247" s="60">
        <v>3.5000000000000001E-3</v>
      </c>
      <c r="S247" s="60">
        <v>3.8E-3</v>
      </c>
      <c r="T247" s="60">
        <v>5.0000000000000001E-4</v>
      </c>
    </row>
    <row r="248" spans="1:20">
      <c r="A248" t="s">
        <v>915</v>
      </c>
      <c r="B248" t="s">
        <v>916</v>
      </c>
      <c r="C248" t="s">
        <v>110</v>
      </c>
      <c r="D248" t="s">
        <v>836</v>
      </c>
      <c r="E248" s="118" t="s">
        <v>4890</v>
      </c>
      <c r="F248" t="s">
        <v>867</v>
      </c>
      <c r="G248" t="s">
        <v>840</v>
      </c>
      <c r="H248" t="s">
        <v>301</v>
      </c>
      <c r="I248" s="118" t="s">
        <v>4890</v>
      </c>
      <c r="J248" s="59">
        <v>6.59</v>
      </c>
      <c r="K248" t="s">
        <v>102</v>
      </c>
      <c r="L248" s="60">
        <v>0.06</v>
      </c>
      <c r="M248" s="60">
        <v>6.0299999999999999E-2</v>
      </c>
      <c r="N248" s="59">
        <v>2916671.52</v>
      </c>
      <c r="O248" s="59">
        <v>101.31632999999992</v>
      </c>
      <c r="P248" s="59">
        <v>0</v>
      </c>
      <c r="Q248" s="59">
        <v>10718.0190946291</v>
      </c>
      <c r="R248" s="60">
        <v>2.3999999999999998E-3</v>
      </c>
      <c r="S248" s="60">
        <v>2.8999999999999998E-3</v>
      </c>
      <c r="T248" s="60">
        <v>4.0000000000000002E-4</v>
      </c>
    </row>
    <row r="249" spans="1:20">
      <c r="A249" t="s">
        <v>917</v>
      </c>
      <c r="B249" t="s">
        <v>918</v>
      </c>
      <c r="C249" t="s">
        <v>110</v>
      </c>
      <c r="D249" t="s">
        <v>836</v>
      </c>
      <c r="E249" s="118" t="s">
        <v>4890</v>
      </c>
      <c r="F249" t="s">
        <v>889</v>
      </c>
      <c r="G249" t="s">
        <v>840</v>
      </c>
      <c r="H249" t="s">
        <v>310</v>
      </c>
      <c r="I249" s="118" t="s">
        <v>4890</v>
      </c>
      <c r="J249" s="59">
        <v>3.29</v>
      </c>
      <c r="K249" t="s">
        <v>102</v>
      </c>
      <c r="L249" s="60">
        <v>8.1299999999999997E-2</v>
      </c>
      <c r="M249" s="60">
        <v>6.7400000000000002E-2</v>
      </c>
      <c r="N249" s="59">
        <v>2333337.1800000002</v>
      </c>
      <c r="O249" s="59">
        <v>105.57917000000003</v>
      </c>
      <c r="P249" s="59">
        <v>0</v>
      </c>
      <c r="Q249" s="59">
        <v>8935.1798873579901</v>
      </c>
      <c r="R249" s="60">
        <v>1.2999999999999999E-3</v>
      </c>
      <c r="S249" s="60">
        <v>2.3999999999999998E-3</v>
      </c>
      <c r="T249" s="60">
        <v>2.9999999999999997E-4</v>
      </c>
    </row>
    <row r="250" spans="1:20">
      <c r="A250" t="s">
        <v>919</v>
      </c>
      <c r="B250" t="s">
        <v>920</v>
      </c>
      <c r="C250" t="s">
        <v>110</v>
      </c>
      <c r="D250" t="s">
        <v>836</v>
      </c>
      <c r="E250" s="118" t="s">
        <v>4890</v>
      </c>
      <c r="F250" t="s">
        <v>921</v>
      </c>
      <c r="G250" t="s">
        <v>840</v>
      </c>
      <c r="H250" t="s">
        <v>310</v>
      </c>
      <c r="I250" s="118" t="s">
        <v>4890</v>
      </c>
      <c r="J250" s="59">
        <v>6.99</v>
      </c>
      <c r="K250" t="s">
        <v>102</v>
      </c>
      <c r="L250" s="60">
        <v>7.85E-2</v>
      </c>
      <c r="M250" s="60">
        <v>6.8699999999999997E-2</v>
      </c>
      <c r="N250" s="59">
        <v>2216670.34</v>
      </c>
      <c r="O250" s="59">
        <v>107.25458</v>
      </c>
      <c r="P250" s="59">
        <v>0</v>
      </c>
      <c r="Q250" s="59">
        <v>8623.1216398507404</v>
      </c>
      <c r="R250" s="60">
        <v>1.8E-3</v>
      </c>
      <c r="S250" s="60">
        <v>2.3999999999999998E-3</v>
      </c>
      <c r="T250" s="60">
        <v>2.9999999999999997E-4</v>
      </c>
    </row>
    <row r="251" spans="1:20">
      <c r="A251" t="s">
        <v>922</v>
      </c>
      <c r="B251" t="s">
        <v>923</v>
      </c>
      <c r="C251" t="s">
        <v>110</v>
      </c>
      <c r="D251" t="s">
        <v>836</v>
      </c>
      <c r="E251" s="118" t="s">
        <v>4890</v>
      </c>
      <c r="F251" t="s">
        <v>889</v>
      </c>
      <c r="G251" t="s">
        <v>848</v>
      </c>
      <c r="H251" t="s">
        <v>310</v>
      </c>
      <c r="I251" s="118" t="s">
        <v>4890</v>
      </c>
      <c r="J251" s="59">
        <v>4.05</v>
      </c>
      <c r="K251" t="s">
        <v>104</v>
      </c>
      <c r="L251" s="60">
        <v>7.2499999999999995E-2</v>
      </c>
      <c r="M251" s="60">
        <v>5.7500000000000002E-2</v>
      </c>
      <c r="N251" s="59">
        <v>4165006.85</v>
      </c>
      <c r="O251" s="59">
        <v>105.85034</v>
      </c>
      <c r="P251" s="59">
        <v>0</v>
      </c>
      <c r="Q251" s="59">
        <v>17685.836264369402</v>
      </c>
      <c r="R251" s="60">
        <v>3.3E-3</v>
      </c>
      <c r="S251" s="60">
        <v>4.7999999999999996E-3</v>
      </c>
      <c r="T251" s="60">
        <v>5.9999999999999995E-4</v>
      </c>
    </row>
    <row r="252" spans="1:20">
      <c r="A252" t="s">
        <v>924</v>
      </c>
      <c r="B252" t="s">
        <v>925</v>
      </c>
      <c r="C252" t="s">
        <v>110</v>
      </c>
      <c r="D252" t="s">
        <v>836</v>
      </c>
      <c r="E252" s="118" t="s">
        <v>4890</v>
      </c>
      <c r="F252" t="s">
        <v>889</v>
      </c>
      <c r="G252" t="s">
        <v>848</v>
      </c>
      <c r="H252" t="s">
        <v>310</v>
      </c>
      <c r="I252" s="118" t="s">
        <v>4890</v>
      </c>
      <c r="J252" s="59">
        <v>7.13</v>
      </c>
      <c r="K252" t="s">
        <v>102</v>
      </c>
      <c r="L252" s="60">
        <v>7.1199999999999999E-2</v>
      </c>
      <c r="M252" s="60">
        <v>6.1899999999999997E-2</v>
      </c>
      <c r="N252" s="59">
        <v>2333337.1800000002</v>
      </c>
      <c r="O252" s="59">
        <v>106.2843299999999</v>
      </c>
      <c r="P252" s="59">
        <v>0</v>
      </c>
      <c r="Q252" s="59">
        <v>8994.8576765409198</v>
      </c>
      <c r="R252" s="60">
        <v>1.6000000000000001E-3</v>
      </c>
      <c r="S252" s="60">
        <v>2.5000000000000001E-3</v>
      </c>
      <c r="T252" s="60">
        <v>2.9999999999999997E-4</v>
      </c>
    </row>
    <row r="253" spans="1:20">
      <c r="A253" t="s">
        <v>926</v>
      </c>
      <c r="B253" t="s">
        <v>927</v>
      </c>
      <c r="C253" t="s">
        <v>110</v>
      </c>
      <c r="D253" t="s">
        <v>836</v>
      </c>
      <c r="E253" s="118" t="s">
        <v>4890</v>
      </c>
      <c r="F253" t="s">
        <v>914</v>
      </c>
      <c r="G253" t="s">
        <v>848</v>
      </c>
      <c r="H253" t="s">
        <v>310</v>
      </c>
      <c r="I253" s="118" t="s">
        <v>4890</v>
      </c>
      <c r="J253" s="59">
        <v>2.85</v>
      </c>
      <c r="K253" t="s">
        <v>102</v>
      </c>
      <c r="L253" s="60">
        <v>2.63E-2</v>
      </c>
      <c r="M253" s="60">
        <v>6.1400000000000003E-2</v>
      </c>
      <c r="N253" s="59">
        <v>2958088.21</v>
      </c>
      <c r="O253" s="59">
        <v>90.603380000000001</v>
      </c>
      <c r="P253" s="59">
        <v>0</v>
      </c>
      <c r="Q253" s="59">
        <v>9720.8238992537099</v>
      </c>
      <c r="R253" s="60">
        <v>2.3999999999999998E-3</v>
      </c>
      <c r="S253" s="60">
        <v>2.7000000000000001E-3</v>
      </c>
      <c r="T253" s="60">
        <v>2.9999999999999997E-4</v>
      </c>
    </row>
    <row r="254" spans="1:20">
      <c r="A254" t="s">
        <v>928</v>
      </c>
      <c r="B254" t="s">
        <v>929</v>
      </c>
      <c r="C254" t="s">
        <v>110</v>
      </c>
      <c r="D254" t="s">
        <v>836</v>
      </c>
      <c r="E254" s="118" t="s">
        <v>4890</v>
      </c>
      <c r="F254" t="s">
        <v>914</v>
      </c>
      <c r="G254" t="s">
        <v>848</v>
      </c>
      <c r="H254" t="s">
        <v>310</v>
      </c>
      <c r="I254" s="118" t="s">
        <v>4890</v>
      </c>
      <c r="J254" s="59">
        <v>1.64</v>
      </c>
      <c r="K254" t="s">
        <v>102</v>
      </c>
      <c r="L254" s="60">
        <v>7.0499999999999993E-2</v>
      </c>
      <c r="M254" s="60">
        <v>5.8700000000000002E-2</v>
      </c>
      <c r="N254" s="59">
        <v>1166668.5900000001</v>
      </c>
      <c r="O254" s="59">
        <v>103.52608000000015</v>
      </c>
      <c r="P254" s="59">
        <v>0</v>
      </c>
      <c r="Q254" s="59">
        <v>4380.7132971068704</v>
      </c>
      <c r="R254" s="60">
        <v>1.5E-3</v>
      </c>
      <c r="S254" s="60">
        <v>1.1999999999999999E-3</v>
      </c>
      <c r="T254" s="60">
        <v>2.0000000000000001E-4</v>
      </c>
    </row>
    <row r="255" spans="1:20">
      <c r="A255" t="s">
        <v>930</v>
      </c>
      <c r="B255" t="s">
        <v>931</v>
      </c>
      <c r="C255" t="s">
        <v>110</v>
      </c>
      <c r="D255" t="s">
        <v>836</v>
      </c>
      <c r="E255" s="118" t="s">
        <v>4890</v>
      </c>
      <c r="F255" t="s">
        <v>855</v>
      </c>
      <c r="G255" t="s">
        <v>848</v>
      </c>
      <c r="H255" t="s">
        <v>301</v>
      </c>
      <c r="I255" s="118" t="s">
        <v>4890</v>
      </c>
      <c r="J255" s="59">
        <v>3.16</v>
      </c>
      <c r="K255" t="s">
        <v>102</v>
      </c>
      <c r="L255" s="60">
        <v>5.5E-2</v>
      </c>
      <c r="M255" s="60">
        <v>8.1199999999999994E-2</v>
      </c>
      <c r="N255" s="59">
        <v>816668.02</v>
      </c>
      <c r="O255" s="59">
        <v>94.11811000000003</v>
      </c>
      <c r="P255" s="59">
        <v>0</v>
      </c>
      <c r="Q255" s="59">
        <v>2787.8300970801001</v>
      </c>
      <c r="R255" s="60">
        <v>8.0000000000000004E-4</v>
      </c>
      <c r="S255" s="60">
        <v>8.0000000000000004E-4</v>
      </c>
      <c r="T255" s="60">
        <v>1E-4</v>
      </c>
    </row>
    <row r="256" spans="1:20">
      <c r="A256" t="s">
        <v>932</v>
      </c>
      <c r="B256" t="s">
        <v>933</v>
      </c>
      <c r="C256" t="s">
        <v>110</v>
      </c>
      <c r="D256" t="s">
        <v>836</v>
      </c>
      <c r="E256" s="118" t="s">
        <v>4890</v>
      </c>
      <c r="F256" t="s">
        <v>855</v>
      </c>
      <c r="G256" t="s">
        <v>848</v>
      </c>
      <c r="H256" t="s">
        <v>301</v>
      </c>
      <c r="I256" s="118" t="s">
        <v>4890</v>
      </c>
      <c r="J256" s="59">
        <v>2.73</v>
      </c>
      <c r="K256" t="s">
        <v>102</v>
      </c>
      <c r="L256" s="60">
        <v>0.06</v>
      </c>
      <c r="M256" s="60">
        <v>7.7399999999999997E-2</v>
      </c>
      <c r="N256" s="59">
        <v>3676172.7</v>
      </c>
      <c r="O256" s="59">
        <v>97.244669999999914</v>
      </c>
      <c r="P256" s="59">
        <v>0</v>
      </c>
      <c r="Q256" s="59">
        <v>12966.0970529724</v>
      </c>
      <c r="R256" s="60">
        <v>4.8999999999999998E-3</v>
      </c>
      <c r="S256" s="60">
        <v>3.5000000000000001E-3</v>
      </c>
      <c r="T256" s="60">
        <v>4.0000000000000002E-4</v>
      </c>
    </row>
    <row r="257" spans="1:20">
      <c r="A257" t="s">
        <v>934</v>
      </c>
      <c r="B257" t="s">
        <v>935</v>
      </c>
      <c r="C257" t="s">
        <v>110</v>
      </c>
      <c r="D257" t="s">
        <v>836</v>
      </c>
      <c r="E257" s="118" t="s">
        <v>4890</v>
      </c>
      <c r="F257" t="s">
        <v>914</v>
      </c>
      <c r="G257" t="s">
        <v>848</v>
      </c>
      <c r="H257" t="s">
        <v>301</v>
      </c>
      <c r="I257" s="118" t="s">
        <v>4890</v>
      </c>
      <c r="J257" s="59">
        <v>1.08</v>
      </c>
      <c r="K257" t="s">
        <v>102</v>
      </c>
      <c r="L257" s="60">
        <v>4.2500000000000003E-2</v>
      </c>
      <c r="M257" s="60">
        <v>6.83E-2</v>
      </c>
      <c r="N257" s="59">
        <v>2566670.89</v>
      </c>
      <c r="O257" s="59">
        <v>98.7785599999998</v>
      </c>
      <c r="P257" s="59">
        <v>0</v>
      </c>
      <c r="Q257" s="59">
        <v>9195.6076170094602</v>
      </c>
      <c r="R257" s="60">
        <v>5.4000000000000003E-3</v>
      </c>
      <c r="S257" s="60">
        <v>2.5000000000000001E-3</v>
      </c>
      <c r="T257" s="60">
        <v>2.9999999999999997E-4</v>
      </c>
    </row>
    <row r="258" spans="1:20">
      <c r="A258" t="s">
        <v>936</v>
      </c>
      <c r="B258" t="s">
        <v>937</v>
      </c>
      <c r="C258" t="s">
        <v>110</v>
      </c>
      <c r="D258" t="s">
        <v>836</v>
      </c>
      <c r="E258" s="118" t="s">
        <v>4890</v>
      </c>
      <c r="F258" t="s">
        <v>914</v>
      </c>
      <c r="G258" t="s">
        <v>848</v>
      </c>
      <c r="H258" t="s">
        <v>301</v>
      </c>
      <c r="I258" s="118" t="s">
        <v>4890</v>
      </c>
      <c r="J258" s="59">
        <v>4.1900000000000004</v>
      </c>
      <c r="K258" t="s">
        <v>102</v>
      </c>
      <c r="L258" s="60">
        <v>7.8799999999999995E-2</v>
      </c>
      <c r="M258" s="60">
        <v>6.4100000000000004E-2</v>
      </c>
      <c r="N258" s="59">
        <v>1166668.5900000001</v>
      </c>
      <c r="O258" s="59">
        <v>106.73113000000012</v>
      </c>
      <c r="P258" s="59">
        <v>0</v>
      </c>
      <c r="Q258" s="59">
        <v>4516.3352114389299</v>
      </c>
      <c r="R258" s="60">
        <v>2.8999999999999998E-3</v>
      </c>
      <c r="S258" s="60">
        <v>1.1999999999999999E-3</v>
      </c>
      <c r="T258" s="60">
        <v>2.0000000000000001E-4</v>
      </c>
    </row>
    <row r="259" spans="1:20">
      <c r="A259" t="s">
        <v>938</v>
      </c>
      <c r="B259" t="s">
        <v>939</v>
      </c>
      <c r="C259" t="s">
        <v>110</v>
      </c>
      <c r="D259" t="s">
        <v>836</v>
      </c>
      <c r="E259" s="118" t="s">
        <v>4890</v>
      </c>
      <c r="F259" t="s">
        <v>940</v>
      </c>
      <c r="G259" t="s">
        <v>848</v>
      </c>
      <c r="H259" t="s">
        <v>310</v>
      </c>
      <c r="I259" s="118" t="s">
        <v>4890</v>
      </c>
      <c r="J259" s="59">
        <v>4.12</v>
      </c>
      <c r="K259" t="s">
        <v>104</v>
      </c>
      <c r="L259" s="60">
        <v>4.8800000000000003E-2</v>
      </c>
      <c r="M259" s="60">
        <v>4.6300000000000001E-2</v>
      </c>
      <c r="N259" s="59">
        <v>3196671.96</v>
      </c>
      <c r="O259" s="59">
        <v>102.81483000000007</v>
      </c>
      <c r="P259" s="59">
        <v>0</v>
      </c>
      <c r="Q259" s="59">
        <v>13184.736538286201</v>
      </c>
      <c r="R259" s="60">
        <v>3.2000000000000002E-3</v>
      </c>
      <c r="S259" s="60">
        <v>3.5999999999999999E-3</v>
      </c>
      <c r="T259" s="60">
        <v>5.0000000000000001E-4</v>
      </c>
    </row>
    <row r="260" spans="1:20">
      <c r="A260" t="s">
        <v>941</v>
      </c>
      <c r="B260" t="s">
        <v>942</v>
      </c>
      <c r="C260" t="s">
        <v>110</v>
      </c>
      <c r="D260" t="s">
        <v>836</v>
      </c>
      <c r="E260" s="118" t="s">
        <v>4890</v>
      </c>
      <c r="F260" t="s">
        <v>943</v>
      </c>
      <c r="G260" t="s">
        <v>848</v>
      </c>
      <c r="H260" t="s">
        <v>310</v>
      </c>
      <c r="I260" s="118" t="s">
        <v>4890</v>
      </c>
      <c r="J260" s="59">
        <v>6.95</v>
      </c>
      <c r="K260" t="s">
        <v>102</v>
      </c>
      <c r="L260" s="60">
        <v>5.8999999999999997E-2</v>
      </c>
      <c r="M260" s="60">
        <v>5.5800000000000002E-2</v>
      </c>
      <c r="N260" s="59">
        <v>3266672.06</v>
      </c>
      <c r="O260" s="59">
        <v>103.72428000000004</v>
      </c>
      <c r="P260" s="59">
        <v>0</v>
      </c>
      <c r="Q260" s="59">
        <v>12289.4804331095</v>
      </c>
      <c r="R260" s="60">
        <v>6.4999999999999997E-3</v>
      </c>
      <c r="S260" s="60">
        <v>3.3999999999999998E-3</v>
      </c>
      <c r="T260" s="60">
        <v>4.0000000000000002E-4</v>
      </c>
    </row>
    <row r="261" spans="1:20">
      <c r="A261" t="s">
        <v>944</v>
      </c>
      <c r="B261" t="s">
        <v>945</v>
      </c>
      <c r="C261" t="s">
        <v>110</v>
      </c>
      <c r="D261" t="s">
        <v>836</v>
      </c>
      <c r="E261" s="118" t="s">
        <v>4890</v>
      </c>
      <c r="F261" t="s">
        <v>946</v>
      </c>
      <c r="G261" t="s">
        <v>848</v>
      </c>
      <c r="H261" t="s">
        <v>310</v>
      </c>
      <c r="I261" s="118" t="s">
        <v>4890</v>
      </c>
      <c r="J261" s="59">
        <v>6.82</v>
      </c>
      <c r="K261" t="s">
        <v>102</v>
      </c>
      <c r="L261" s="60">
        <v>3.15E-2</v>
      </c>
      <c r="M261" s="60">
        <v>5.7099999999999998E-2</v>
      </c>
      <c r="N261" s="59">
        <v>2333337.1800000002</v>
      </c>
      <c r="O261" s="59">
        <v>84.473249999999993</v>
      </c>
      <c r="P261" s="59">
        <v>0</v>
      </c>
      <c r="Q261" s="59">
        <v>7148.98293308956</v>
      </c>
      <c r="R261" s="60">
        <v>3.5999999999999999E-3</v>
      </c>
      <c r="S261" s="60">
        <v>1.9E-3</v>
      </c>
      <c r="T261" s="60">
        <v>2.0000000000000001E-4</v>
      </c>
    </row>
    <row r="262" spans="1:20">
      <c r="A262" t="s">
        <v>947</v>
      </c>
      <c r="B262" t="s">
        <v>948</v>
      </c>
      <c r="C262" t="s">
        <v>110</v>
      </c>
      <c r="D262" t="s">
        <v>836</v>
      </c>
      <c r="E262" s="118" t="s">
        <v>4890</v>
      </c>
      <c r="F262" t="s">
        <v>921</v>
      </c>
      <c r="G262" t="s">
        <v>848</v>
      </c>
      <c r="H262" t="s">
        <v>301</v>
      </c>
      <c r="I262" s="118" t="s">
        <v>4890</v>
      </c>
      <c r="J262" s="59">
        <v>7.17</v>
      </c>
      <c r="K262" t="s">
        <v>102</v>
      </c>
      <c r="L262" s="60">
        <v>6.25E-2</v>
      </c>
      <c r="M262" s="60">
        <v>5.6099999999999997E-2</v>
      </c>
      <c r="N262" s="59">
        <v>2916671.52</v>
      </c>
      <c r="O262" s="59">
        <v>104.44441999999999</v>
      </c>
      <c r="P262" s="59">
        <v>0</v>
      </c>
      <c r="Q262" s="59">
        <v>11048.932466143</v>
      </c>
      <c r="R262" s="60">
        <v>4.8999999999999998E-3</v>
      </c>
      <c r="S262" s="60">
        <v>3.0000000000000001E-3</v>
      </c>
      <c r="T262" s="60">
        <v>4.0000000000000002E-4</v>
      </c>
    </row>
    <row r="263" spans="1:20">
      <c r="A263" t="s">
        <v>949</v>
      </c>
      <c r="B263" t="s">
        <v>950</v>
      </c>
      <c r="C263" t="s">
        <v>110</v>
      </c>
      <c r="D263" t="s">
        <v>836</v>
      </c>
      <c r="E263" s="118" t="s">
        <v>4890</v>
      </c>
      <c r="F263" t="s">
        <v>901</v>
      </c>
      <c r="G263" t="s">
        <v>848</v>
      </c>
      <c r="H263" t="s">
        <v>301</v>
      </c>
      <c r="I263" s="118" t="s">
        <v>4890</v>
      </c>
      <c r="J263" s="59">
        <v>4.13</v>
      </c>
      <c r="K263" t="s">
        <v>102</v>
      </c>
      <c r="L263" s="60">
        <v>4.4999999999999998E-2</v>
      </c>
      <c r="M263" s="60">
        <v>5.9400000000000001E-2</v>
      </c>
      <c r="N263" s="59">
        <v>3518322.47</v>
      </c>
      <c r="O263" s="59">
        <v>95.60849999999995</v>
      </c>
      <c r="P263" s="59">
        <v>0</v>
      </c>
      <c r="Q263" s="59">
        <v>12200.5582335736</v>
      </c>
      <c r="R263" s="60">
        <v>5.8999999999999999E-3</v>
      </c>
      <c r="S263" s="60">
        <v>3.3E-3</v>
      </c>
      <c r="T263" s="60">
        <v>4.0000000000000002E-4</v>
      </c>
    </row>
    <row r="264" spans="1:20">
      <c r="A264" t="s">
        <v>951</v>
      </c>
      <c r="B264" t="s">
        <v>952</v>
      </c>
      <c r="C264" t="s">
        <v>110</v>
      </c>
      <c r="D264" t="s">
        <v>836</v>
      </c>
      <c r="E264" s="118" t="s">
        <v>4890</v>
      </c>
      <c r="F264" t="s">
        <v>855</v>
      </c>
      <c r="G264" t="s">
        <v>848</v>
      </c>
      <c r="H264" t="s">
        <v>301</v>
      </c>
      <c r="I264" s="118" t="s">
        <v>4890</v>
      </c>
      <c r="J264" s="59">
        <v>2.71</v>
      </c>
      <c r="K264" t="s">
        <v>102</v>
      </c>
      <c r="L264" s="60">
        <v>6.88E-2</v>
      </c>
      <c r="M264" s="60">
        <v>5.7299999999999997E-2</v>
      </c>
      <c r="N264" s="59">
        <v>2916671.52</v>
      </c>
      <c r="O264" s="59">
        <v>106.19404</v>
      </c>
      <c r="P264" s="59">
        <v>0</v>
      </c>
      <c r="Q264" s="59">
        <v>11234.0206998794</v>
      </c>
      <c r="R264" s="60">
        <v>4.3E-3</v>
      </c>
      <c r="S264" s="60">
        <v>3.0999999999999999E-3</v>
      </c>
      <c r="T264" s="60">
        <v>4.0000000000000002E-4</v>
      </c>
    </row>
    <row r="265" spans="1:20">
      <c r="A265" t="s">
        <v>953</v>
      </c>
      <c r="B265" t="s">
        <v>954</v>
      </c>
      <c r="C265" t="s">
        <v>110</v>
      </c>
      <c r="D265" t="s">
        <v>836</v>
      </c>
      <c r="E265" s="118" t="s">
        <v>4890</v>
      </c>
      <c r="F265" t="s">
        <v>889</v>
      </c>
      <c r="G265" t="s">
        <v>848</v>
      </c>
      <c r="H265" t="s">
        <v>310</v>
      </c>
      <c r="I265" s="118" t="s">
        <v>4890</v>
      </c>
      <c r="J265" s="59">
        <v>3.66</v>
      </c>
      <c r="K265" t="s">
        <v>106</v>
      </c>
      <c r="L265" s="60">
        <v>7.4200000000000002E-2</v>
      </c>
      <c r="M265" s="60">
        <v>6.1499999999999999E-2</v>
      </c>
      <c r="N265" s="59">
        <v>3966673.21</v>
      </c>
      <c r="O265" s="59">
        <v>104.88656000000007</v>
      </c>
      <c r="P265" s="59">
        <v>0</v>
      </c>
      <c r="Q265" s="59">
        <v>19225.2871493856</v>
      </c>
      <c r="R265" s="60">
        <v>6.1000000000000004E-3</v>
      </c>
      <c r="S265" s="60">
        <v>5.1999999999999998E-3</v>
      </c>
      <c r="T265" s="60">
        <v>6.9999999999999999E-4</v>
      </c>
    </row>
    <row r="266" spans="1:20">
      <c r="A266" t="s">
        <v>955</v>
      </c>
      <c r="B266" t="s">
        <v>956</v>
      </c>
      <c r="C266" t="s">
        <v>110</v>
      </c>
      <c r="D266" t="s">
        <v>836</v>
      </c>
      <c r="E266" s="118" t="s">
        <v>4890</v>
      </c>
      <c r="F266" t="s">
        <v>886</v>
      </c>
      <c r="G266" t="s">
        <v>848</v>
      </c>
      <c r="H266" t="s">
        <v>310</v>
      </c>
      <c r="I266" s="118" t="s">
        <v>4890</v>
      </c>
      <c r="J266" s="59">
        <v>2.86</v>
      </c>
      <c r="K266" t="s">
        <v>102</v>
      </c>
      <c r="L266" s="60">
        <v>4.7E-2</v>
      </c>
      <c r="M266" s="60">
        <v>6.5799999999999997E-2</v>
      </c>
      <c r="N266" s="59">
        <v>2216670.34</v>
      </c>
      <c r="O266" s="59">
        <v>96.44289000000002</v>
      </c>
      <c r="P266" s="59">
        <v>0</v>
      </c>
      <c r="Q266" s="59">
        <v>7753.8765409248199</v>
      </c>
      <c r="R266" s="60">
        <v>4.4999999999999997E-3</v>
      </c>
      <c r="S266" s="60">
        <v>2.0999999999999999E-3</v>
      </c>
      <c r="T266" s="60">
        <v>2.9999999999999997E-4</v>
      </c>
    </row>
    <row r="267" spans="1:20">
      <c r="A267" t="s">
        <v>957</v>
      </c>
      <c r="B267" t="s">
        <v>958</v>
      </c>
      <c r="C267" t="s">
        <v>110</v>
      </c>
      <c r="D267" t="s">
        <v>836</v>
      </c>
      <c r="E267" s="118" t="s">
        <v>4890</v>
      </c>
      <c r="F267" t="s">
        <v>914</v>
      </c>
      <c r="G267" t="s">
        <v>848</v>
      </c>
      <c r="H267" t="s">
        <v>310</v>
      </c>
      <c r="I267" s="118" t="s">
        <v>4890</v>
      </c>
      <c r="J267" s="59">
        <v>3.77</v>
      </c>
      <c r="K267" t="s">
        <v>102</v>
      </c>
      <c r="L267" s="60">
        <v>7.9500000000000001E-2</v>
      </c>
      <c r="M267" s="60">
        <v>6.9199999999999998E-2</v>
      </c>
      <c r="N267" s="59">
        <v>1750002.93</v>
      </c>
      <c r="O267" s="59">
        <v>103.98742</v>
      </c>
      <c r="P267" s="59">
        <v>0</v>
      </c>
      <c r="Q267" s="59">
        <v>6600.3525668075199</v>
      </c>
      <c r="R267" s="60">
        <v>3.5000000000000001E-3</v>
      </c>
      <c r="S267" s="60">
        <v>1.8E-3</v>
      </c>
      <c r="T267" s="60">
        <v>2.0000000000000001E-4</v>
      </c>
    </row>
    <row r="268" spans="1:20">
      <c r="A268" t="s">
        <v>959</v>
      </c>
      <c r="B268" t="s">
        <v>960</v>
      </c>
      <c r="C268" t="s">
        <v>110</v>
      </c>
      <c r="D268" t="s">
        <v>836</v>
      </c>
      <c r="E268" s="118" t="s">
        <v>4890</v>
      </c>
      <c r="F268" t="s">
        <v>889</v>
      </c>
      <c r="G268" t="s">
        <v>961</v>
      </c>
      <c r="H268" t="s">
        <v>874</v>
      </c>
      <c r="I268" s="118" t="s">
        <v>4890</v>
      </c>
      <c r="J268" s="59">
        <v>3.16</v>
      </c>
      <c r="K268" t="s">
        <v>102</v>
      </c>
      <c r="L268" s="60">
        <v>6.88E-2</v>
      </c>
      <c r="M268" s="60">
        <v>7.3999999999999996E-2</v>
      </c>
      <c r="N268" s="59">
        <v>1260002.0900000001</v>
      </c>
      <c r="O268" s="59">
        <v>98.033000000000001</v>
      </c>
      <c r="P268" s="59">
        <v>0</v>
      </c>
      <c r="Q268" s="59">
        <v>4480.13513792295</v>
      </c>
      <c r="R268" s="60">
        <v>2.5000000000000001E-3</v>
      </c>
      <c r="S268" s="60">
        <v>1.1999999999999999E-3</v>
      </c>
      <c r="T268" s="60">
        <v>2.0000000000000001E-4</v>
      </c>
    </row>
    <row r="269" spans="1:20">
      <c r="A269" t="s">
        <v>962</v>
      </c>
      <c r="B269" t="s">
        <v>963</v>
      </c>
      <c r="C269" t="s">
        <v>110</v>
      </c>
      <c r="D269" t="s">
        <v>836</v>
      </c>
      <c r="E269" s="118" t="s">
        <v>4890</v>
      </c>
      <c r="F269" t="s">
        <v>867</v>
      </c>
      <c r="G269" t="s">
        <v>848</v>
      </c>
      <c r="H269" t="s">
        <v>301</v>
      </c>
      <c r="I269" s="118" t="s">
        <v>4890</v>
      </c>
      <c r="J269" s="59">
        <v>1.56</v>
      </c>
      <c r="K269" t="s">
        <v>102</v>
      </c>
      <c r="L269" s="60">
        <v>5.7500000000000002E-2</v>
      </c>
      <c r="M269" s="60">
        <v>6.4899999999999999E-2</v>
      </c>
      <c r="N269" s="59">
        <v>988751.64</v>
      </c>
      <c r="O269" s="59">
        <v>100.52222</v>
      </c>
      <c r="P269" s="59">
        <v>0</v>
      </c>
      <c r="Q269" s="59">
        <v>3604.9300633998701</v>
      </c>
      <c r="R269" s="60">
        <v>1.4E-3</v>
      </c>
      <c r="S269" s="60">
        <v>1E-3</v>
      </c>
      <c r="T269" s="60">
        <v>1E-4</v>
      </c>
    </row>
    <row r="270" spans="1:20">
      <c r="A270" t="s">
        <v>964</v>
      </c>
      <c r="B270" t="s">
        <v>965</v>
      </c>
      <c r="C270" t="s">
        <v>110</v>
      </c>
      <c r="D270" t="s">
        <v>836</v>
      </c>
      <c r="E270" s="118" t="s">
        <v>4890</v>
      </c>
      <c r="F270" t="s">
        <v>940</v>
      </c>
      <c r="G270" t="s">
        <v>848</v>
      </c>
      <c r="H270" t="s">
        <v>310</v>
      </c>
      <c r="I270" s="118" t="s">
        <v>4890</v>
      </c>
      <c r="J270" s="59">
        <v>3.71</v>
      </c>
      <c r="K270" t="s">
        <v>104</v>
      </c>
      <c r="L270" s="60">
        <v>0.04</v>
      </c>
      <c r="M270" s="60">
        <v>4.8000000000000001E-2</v>
      </c>
      <c r="N270" s="59">
        <v>2800004.62</v>
      </c>
      <c r="O270" s="59">
        <v>99.467669999999984</v>
      </c>
      <c r="P270" s="59">
        <v>0</v>
      </c>
      <c r="Q270" s="59">
        <v>11172.7045741479</v>
      </c>
      <c r="R270" s="60">
        <v>2.8E-3</v>
      </c>
      <c r="S270" s="60">
        <v>3.0000000000000001E-3</v>
      </c>
      <c r="T270" s="60">
        <v>4.0000000000000002E-4</v>
      </c>
    </row>
    <row r="271" spans="1:20">
      <c r="A271" t="s">
        <v>966</v>
      </c>
      <c r="B271" t="s">
        <v>967</v>
      </c>
      <c r="C271" t="s">
        <v>110</v>
      </c>
      <c r="D271" t="s">
        <v>836</v>
      </c>
      <c r="E271" s="118" t="s">
        <v>4890</v>
      </c>
      <c r="F271" t="s">
        <v>968</v>
      </c>
      <c r="G271" t="s">
        <v>848</v>
      </c>
      <c r="H271" t="s">
        <v>310</v>
      </c>
      <c r="I271" s="118" t="s">
        <v>4890</v>
      </c>
      <c r="J271" s="59">
        <v>3.71</v>
      </c>
      <c r="K271" t="s">
        <v>104</v>
      </c>
      <c r="L271" s="60">
        <v>4.6300000000000001E-2</v>
      </c>
      <c r="M271" s="60">
        <v>4.65E-2</v>
      </c>
      <c r="N271" s="59">
        <v>2391670.59</v>
      </c>
      <c r="O271" s="59">
        <v>99.669369999999915</v>
      </c>
      <c r="P271" s="59">
        <v>0</v>
      </c>
      <c r="Q271" s="59">
        <v>9562.7036890236595</v>
      </c>
      <c r="R271" s="60">
        <v>4.0000000000000001E-3</v>
      </c>
      <c r="S271" s="60">
        <v>2.5999999999999999E-3</v>
      </c>
      <c r="T271" s="60">
        <v>2.9999999999999997E-4</v>
      </c>
    </row>
    <row r="272" spans="1:20">
      <c r="A272" t="s">
        <v>969</v>
      </c>
      <c r="B272" t="s">
        <v>970</v>
      </c>
      <c r="C272" t="s">
        <v>110</v>
      </c>
      <c r="D272" t="s">
        <v>836</v>
      </c>
      <c r="E272" s="118" t="s">
        <v>4890</v>
      </c>
      <c r="F272" t="s">
        <v>909</v>
      </c>
      <c r="G272" t="s">
        <v>848</v>
      </c>
      <c r="H272" t="s">
        <v>310</v>
      </c>
      <c r="I272" s="118" t="s">
        <v>4890</v>
      </c>
      <c r="J272" s="59">
        <v>4.05</v>
      </c>
      <c r="K272" t="s">
        <v>104</v>
      </c>
      <c r="L272" s="60">
        <v>4.6300000000000001E-2</v>
      </c>
      <c r="M272" s="60">
        <v>5.3600000000000002E-2</v>
      </c>
      <c r="N272" s="59">
        <v>1645002.72</v>
      </c>
      <c r="O272" s="59">
        <v>99.122050000000058</v>
      </c>
      <c r="P272" s="59">
        <v>0</v>
      </c>
      <c r="Q272" s="59">
        <v>6541.1561753350397</v>
      </c>
      <c r="R272" s="60">
        <v>1.1000000000000001E-3</v>
      </c>
      <c r="S272" s="60">
        <v>1.8E-3</v>
      </c>
      <c r="T272" s="60">
        <v>2.0000000000000001E-4</v>
      </c>
    </row>
    <row r="273" spans="1:20">
      <c r="A273" t="s">
        <v>971</v>
      </c>
      <c r="B273" t="s">
        <v>972</v>
      </c>
      <c r="C273" t="s">
        <v>110</v>
      </c>
      <c r="D273" t="s">
        <v>836</v>
      </c>
      <c r="E273" s="118" t="s">
        <v>4890</v>
      </c>
      <c r="F273" t="s">
        <v>940</v>
      </c>
      <c r="G273" t="s">
        <v>848</v>
      </c>
      <c r="H273" t="s">
        <v>310</v>
      </c>
      <c r="I273" s="118" t="s">
        <v>4890</v>
      </c>
      <c r="J273" s="59">
        <v>6.59</v>
      </c>
      <c r="K273" t="s">
        <v>104</v>
      </c>
      <c r="L273" s="60">
        <v>7.8799999999999995E-2</v>
      </c>
      <c r="M273" s="60">
        <v>5.9400000000000001E-2</v>
      </c>
      <c r="N273" s="59">
        <v>3150005.2</v>
      </c>
      <c r="O273" s="59">
        <v>114.7979</v>
      </c>
      <c r="P273" s="59">
        <v>0</v>
      </c>
      <c r="Q273" s="59">
        <v>14506.5064998692</v>
      </c>
      <c r="R273" s="60">
        <v>4.1999999999999997E-3</v>
      </c>
      <c r="S273" s="60">
        <v>4.0000000000000001E-3</v>
      </c>
      <c r="T273" s="60">
        <v>5.0000000000000001E-4</v>
      </c>
    </row>
    <row r="274" spans="1:20">
      <c r="A274" t="s">
        <v>973</v>
      </c>
      <c r="B274" t="s">
        <v>974</v>
      </c>
      <c r="C274" t="s">
        <v>110</v>
      </c>
      <c r="D274" t="s">
        <v>836</v>
      </c>
      <c r="E274" s="118" t="s">
        <v>4890</v>
      </c>
      <c r="F274" t="s">
        <v>975</v>
      </c>
      <c r="G274" t="s">
        <v>848</v>
      </c>
      <c r="H274" t="s">
        <v>301</v>
      </c>
      <c r="I274" s="118" t="s">
        <v>4890</v>
      </c>
      <c r="J274" s="59">
        <v>6.84</v>
      </c>
      <c r="K274" t="s">
        <v>102</v>
      </c>
      <c r="L274" s="60">
        <v>4.2799999999999998E-2</v>
      </c>
      <c r="M274" s="60">
        <v>5.5599999999999997E-2</v>
      </c>
      <c r="N274" s="59">
        <v>3500005.77</v>
      </c>
      <c r="O274" s="59">
        <v>92.668039999999948</v>
      </c>
      <c r="P274" s="59">
        <v>0</v>
      </c>
      <c r="Q274" s="59">
        <v>11763.763731172799</v>
      </c>
      <c r="R274" s="60">
        <v>6.9999999999999999E-4</v>
      </c>
      <c r="S274" s="60">
        <v>3.2000000000000002E-3</v>
      </c>
      <c r="T274" s="60">
        <v>4.0000000000000002E-4</v>
      </c>
    </row>
    <row r="275" spans="1:20">
      <c r="A275" t="s">
        <v>976</v>
      </c>
      <c r="B275" t="s">
        <v>977</v>
      </c>
      <c r="C275" t="s">
        <v>110</v>
      </c>
      <c r="D275" t="s">
        <v>836</v>
      </c>
      <c r="E275" s="118" t="s">
        <v>4890</v>
      </c>
      <c r="F275" t="s">
        <v>901</v>
      </c>
      <c r="G275" t="s">
        <v>978</v>
      </c>
      <c r="H275" t="s">
        <v>301</v>
      </c>
      <c r="I275" s="118" t="s">
        <v>4890</v>
      </c>
      <c r="J275" s="59">
        <v>1.4</v>
      </c>
      <c r="K275" t="s">
        <v>102</v>
      </c>
      <c r="L275" s="60">
        <v>6.5000000000000002E-2</v>
      </c>
      <c r="M275" s="60">
        <v>6.4600000000000005E-2</v>
      </c>
      <c r="N275" s="59">
        <v>1166668.5900000001</v>
      </c>
      <c r="O275" s="59">
        <v>99.831829999999997</v>
      </c>
      <c r="P275" s="59">
        <v>0</v>
      </c>
      <c r="Q275" s="59">
        <v>4224.3908506485805</v>
      </c>
      <c r="R275" s="60">
        <v>2.3E-3</v>
      </c>
      <c r="S275" s="60">
        <v>1.1999999999999999E-3</v>
      </c>
      <c r="T275" s="60">
        <v>1E-4</v>
      </c>
    </row>
    <row r="276" spans="1:20">
      <c r="A276" t="s">
        <v>979</v>
      </c>
      <c r="B276" t="s">
        <v>980</v>
      </c>
      <c r="C276" t="s">
        <v>110</v>
      </c>
      <c r="D276" t="s">
        <v>836</v>
      </c>
      <c r="E276" s="118" t="s">
        <v>4890</v>
      </c>
      <c r="F276" t="s">
        <v>940</v>
      </c>
      <c r="G276" t="s">
        <v>978</v>
      </c>
      <c r="H276" t="s">
        <v>301</v>
      </c>
      <c r="I276" s="118" t="s">
        <v>4890</v>
      </c>
      <c r="J276" s="59">
        <v>4.09</v>
      </c>
      <c r="K276" t="s">
        <v>102</v>
      </c>
      <c r="L276" s="60">
        <v>4.1300000000000003E-2</v>
      </c>
      <c r="M276" s="60">
        <v>5.7799999999999997E-2</v>
      </c>
      <c r="N276" s="59">
        <v>1983336.61</v>
      </c>
      <c r="O276" s="59">
        <v>93.508880000000005</v>
      </c>
      <c r="P276" s="59">
        <v>0</v>
      </c>
      <c r="Q276" s="59">
        <v>6726.6191502747897</v>
      </c>
      <c r="R276" s="60">
        <v>5.0000000000000001E-3</v>
      </c>
      <c r="S276" s="60">
        <v>1.8E-3</v>
      </c>
      <c r="T276" s="60">
        <v>2.0000000000000001E-4</v>
      </c>
    </row>
    <row r="277" spans="1:20">
      <c r="A277" t="s">
        <v>981</v>
      </c>
      <c r="B277" t="s">
        <v>982</v>
      </c>
      <c r="C277" t="s">
        <v>110</v>
      </c>
      <c r="D277" t="s">
        <v>836</v>
      </c>
      <c r="E277" s="118" t="s">
        <v>4890</v>
      </c>
      <c r="F277" t="s">
        <v>983</v>
      </c>
      <c r="G277" t="s">
        <v>978</v>
      </c>
      <c r="H277" t="s">
        <v>310</v>
      </c>
      <c r="I277" s="118" t="s">
        <v>4890</v>
      </c>
      <c r="J277" s="59">
        <v>4.4000000000000004</v>
      </c>
      <c r="K277" t="s">
        <v>104</v>
      </c>
      <c r="L277" s="60">
        <v>6.6299999999999998E-2</v>
      </c>
      <c r="M277" s="60">
        <v>6.1400000000000003E-2</v>
      </c>
      <c r="N277" s="59">
        <v>1983336.61</v>
      </c>
      <c r="O277" s="59">
        <v>101.70060999999995</v>
      </c>
      <c r="P277" s="59">
        <v>0</v>
      </c>
      <c r="Q277" s="59">
        <v>8091.6596818896896</v>
      </c>
      <c r="R277" s="60">
        <v>2.5999999999999999E-3</v>
      </c>
      <c r="S277" s="60">
        <v>2.2000000000000001E-3</v>
      </c>
      <c r="T277" s="60">
        <v>2.9999999999999997E-4</v>
      </c>
    </row>
    <row r="278" spans="1:20">
      <c r="A278" t="s">
        <v>984</v>
      </c>
      <c r="B278" t="s">
        <v>985</v>
      </c>
      <c r="C278" t="s">
        <v>110</v>
      </c>
      <c r="D278" t="s">
        <v>836</v>
      </c>
      <c r="E278" s="118" t="s">
        <v>4890</v>
      </c>
      <c r="F278" t="s">
        <v>889</v>
      </c>
      <c r="G278" t="s">
        <v>986</v>
      </c>
      <c r="H278" t="s">
        <v>874</v>
      </c>
      <c r="I278" s="118" t="s">
        <v>4890</v>
      </c>
      <c r="J278" s="59">
        <v>4.54</v>
      </c>
      <c r="K278" t="s">
        <v>102</v>
      </c>
      <c r="L278" s="60">
        <v>7.7499999999999999E-2</v>
      </c>
      <c r="M278" s="60">
        <v>7.22E-2</v>
      </c>
      <c r="N278" s="59">
        <v>2408820.63</v>
      </c>
      <c r="O278" s="59">
        <v>104.81171999999999</v>
      </c>
      <c r="P278" s="59">
        <v>0</v>
      </c>
      <c r="Q278" s="59">
        <v>9157.1824134827002</v>
      </c>
      <c r="R278" s="60">
        <v>1.1999999999999999E-3</v>
      </c>
      <c r="S278" s="60">
        <v>2.5000000000000001E-3</v>
      </c>
      <c r="T278" s="60">
        <v>2.9999999999999997E-4</v>
      </c>
    </row>
    <row r="279" spans="1:20">
      <c r="A279" t="s">
        <v>987</v>
      </c>
      <c r="B279" t="s">
        <v>988</v>
      </c>
      <c r="C279" t="s">
        <v>110</v>
      </c>
      <c r="D279" t="s">
        <v>836</v>
      </c>
      <c r="E279" s="118" t="s">
        <v>4890</v>
      </c>
      <c r="F279" t="s">
        <v>968</v>
      </c>
      <c r="G279" t="s">
        <v>978</v>
      </c>
      <c r="H279" t="s">
        <v>301</v>
      </c>
      <c r="I279" s="118" t="s">
        <v>4890</v>
      </c>
      <c r="J279" s="59">
        <v>4.2699999999999996</v>
      </c>
      <c r="K279" t="s">
        <v>106</v>
      </c>
      <c r="L279" s="60">
        <v>8.3799999999999999E-2</v>
      </c>
      <c r="M279" s="60">
        <v>6.93E-2</v>
      </c>
      <c r="N279" s="59">
        <v>3500005.77</v>
      </c>
      <c r="O279" s="59">
        <v>105.74070999999998</v>
      </c>
      <c r="P279" s="59">
        <v>0</v>
      </c>
      <c r="Q279" s="59">
        <v>17101.6318325801</v>
      </c>
      <c r="R279" s="60">
        <v>5.0000000000000001E-3</v>
      </c>
      <c r="S279" s="60">
        <v>4.7000000000000002E-3</v>
      </c>
      <c r="T279" s="60">
        <v>5.9999999999999995E-4</v>
      </c>
    </row>
    <row r="280" spans="1:20">
      <c r="A280" t="s">
        <v>989</v>
      </c>
      <c r="B280" t="s">
        <v>990</v>
      </c>
      <c r="C280" t="s">
        <v>110</v>
      </c>
      <c r="D280" t="s">
        <v>836</v>
      </c>
      <c r="E280" s="118" t="s">
        <v>4890</v>
      </c>
      <c r="F280" t="s">
        <v>940</v>
      </c>
      <c r="G280" t="s">
        <v>978</v>
      </c>
      <c r="H280" t="s">
        <v>310</v>
      </c>
      <c r="I280" s="118" t="s">
        <v>4890</v>
      </c>
      <c r="J280" s="59">
        <v>5.89</v>
      </c>
      <c r="K280" t="s">
        <v>104</v>
      </c>
      <c r="L280" s="60">
        <v>6.6299999999999998E-2</v>
      </c>
      <c r="M280" s="60">
        <v>5.5E-2</v>
      </c>
      <c r="N280" s="59">
        <v>4666674.3600000003</v>
      </c>
      <c r="O280" s="59">
        <v>109.26631999999989</v>
      </c>
      <c r="P280" s="59">
        <v>0</v>
      </c>
      <c r="Q280" s="59">
        <v>20455.562956960901</v>
      </c>
      <c r="R280" s="60">
        <v>6.1999999999999998E-3</v>
      </c>
      <c r="S280" s="60">
        <v>5.5999999999999999E-3</v>
      </c>
      <c r="T280" s="60">
        <v>6.9999999999999999E-4</v>
      </c>
    </row>
    <row r="281" spans="1:20">
      <c r="A281" t="s">
        <v>991</v>
      </c>
      <c r="B281" t="s">
        <v>992</v>
      </c>
      <c r="C281" t="s">
        <v>110</v>
      </c>
      <c r="D281" t="s">
        <v>836</v>
      </c>
      <c r="E281" s="118" t="s">
        <v>4890</v>
      </c>
      <c r="F281" t="s">
        <v>909</v>
      </c>
      <c r="G281" t="s">
        <v>986</v>
      </c>
      <c r="H281" t="s">
        <v>874</v>
      </c>
      <c r="I281" s="118" t="s">
        <v>4890</v>
      </c>
      <c r="J281" s="59">
        <v>3.85</v>
      </c>
      <c r="K281" t="s">
        <v>104</v>
      </c>
      <c r="L281" s="60">
        <v>6.13E-2</v>
      </c>
      <c r="M281" s="60">
        <v>4.0399999999999998E-2</v>
      </c>
      <c r="N281" s="59">
        <v>2333337.1800000002</v>
      </c>
      <c r="O281" s="59">
        <v>111.74012999999978</v>
      </c>
      <c r="P281" s="59">
        <v>0</v>
      </c>
      <c r="Q281" s="59">
        <v>10459.3403714613</v>
      </c>
      <c r="R281" s="60">
        <v>3.8999999999999998E-3</v>
      </c>
      <c r="S281" s="60">
        <v>2.8999999999999998E-3</v>
      </c>
      <c r="T281" s="60">
        <v>4.0000000000000002E-4</v>
      </c>
    </row>
    <row r="282" spans="1:20">
      <c r="A282" t="s">
        <v>993</v>
      </c>
      <c r="B282" t="s">
        <v>994</v>
      </c>
      <c r="C282" t="s">
        <v>110</v>
      </c>
      <c r="D282" t="s">
        <v>836</v>
      </c>
      <c r="E282" s="118" t="s">
        <v>4890</v>
      </c>
      <c r="F282" t="s">
        <v>909</v>
      </c>
      <c r="G282" t="s">
        <v>986</v>
      </c>
      <c r="H282" t="s">
        <v>874</v>
      </c>
      <c r="I282" s="118" t="s">
        <v>4890</v>
      </c>
      <c r="J282" s="59">
        <v>3.32</v>
      </c>
      <c r="K282" t="s">
        <v>102</v>
      </c>
      <c r="L282" s="60">
        <v>7.3499999999999996E-2</v>
      </c>
      <c r="M282" s="60">
        <v>5.7099999999999998E-2</v>
      </c>
      <c r="N282" s="59">
        <v>1866669.74</v>
      </c>
      <c r="O282" s="59">
        <v>106.43532999999984</v>
      </c>
      <c r="P282" s="59">
        <v>0</v>
      </c>
      <c r="Q282" s="59">
        <v>7206.1094466449304</v>
      </c>
      <c r="R282" s="60">
        <v>1.1999999999999999E-3</v>
      </c>
      <c r="S282" s="60">
        <v>2E-3</v>
      </c>
      <c r="T282" s="60">
        <v>2.0000000000000001E-4</v>
      </c>
    </row>
    <row r="283" spans="1:20">
      <c r="A283" t="s">
        <v>995</v>
      </c>
      <c r="B283" t="s">
        <v>996</v>
      </c>
      <c r="C283" t="s">
        <v>110</v>
      </c>
      <c r="D283" t="s">
        <v>836</v>
      </c>
      <c r="E283" s="118" t="s">
        <v>4890</v>
      </c>
      <c r="F283" t="s">
        <v>889</v>
      </c>
      <c r="G283" t="s">
        <v>986</v>
      </c>
      <c r="H283" t="s">
        <v>874</v>
      </c>
      <c r="I283" s="118" t="s">
        <v>4890</v>
      </c>
      <c r="J283" s="59">
        <v>4.13</v>
      </c>
      <c r="K283" t="s">
        <v>102</v>
      </c>
      <c r="L283" s="60">
        <v>7.4999999999999997E-2</v>
      </c>
      <c r="M283" s="60">
        <v>7.46E-2</v>
      </c>
      <c r="N283" s="59">
        <v>2800004.62</v>
      </c>
      <c r="O283" s="59">
        <v>100.63467</v>
      </c>
      <c r="P283" s="59">
        <v>0</v>
      </c>
      <c r="Q283" s="59">
        <v>10220.07140961</v>
      </c>
      <c r="R283" s="60">
        <v>2.8E-3</v>
      </c>
      <c r="S283" s="60">
        <v>2.8E-3</v>
      </c>
      <c r="T283" s="60">
        <v>4.0000000000000002E-4</v>
      </c>
    </row>
    <row r="284" spans="1:20">
      <c r="A284" t="s">
        <v>997</v>
      </c>
      <c r="B284" t="s">
        <v>998</v>
      </c>
      <c r="C284" t="s">
        <v>110</v>
      </c>
      <c r="D284" t="s">
        <v>836</v>
      </c>
      <c r="E284" s="118" t="s">
        <v>4890</v>
      </c>
      <c r="F284" t="s">
        <v>975</v>
      </c>
      <c r="G284" t="s">
        <v>978</v>
      </c>
      <c r="H284" t="s">
        <v>310</v>
      </c>
      <c r="I284" s="118" t="s">
        <v>4890</v>
      </c>
      <c r="J284" s="59">
        <v>6.57</v>
      </c>
      <c r="K284" t="s">
        <v>102</v>
      </c>
      <c r="L284" s="60">
        <v>5.1299999999999998E-2</v>
      </c>
      <c r="M284" s="60">
        <v>5.8299999999999998E-2</v>
      </c>
      <c r="N284" s="59">
        <v>2508337.4700000002</v>
      </c>
      <c r="O284" s="59">
        <v>96.784880000000001</v>
      </c>
      <c r="P284" s="59">
        <v>0</v>
      </c>
      <c r="Q284" s="59">
        <v>8805.2367452833605</v>
      </c>
      <c r="R284" s="60">
        <v>5.0000000000000001E-3</v>
      </c>
      <c r="S284" s="60">
        <v>2.3999999999999998E-3</v>
      </c>
      <c r="T284" s="60">
        <v>2.9999999999999997E-4</v>
      </c>
    </row>
    <row r="285" spans="1:20">
      <c r="A285" t="s">
        <v>999</v>
      </c>
      <c r="B285" t="s">
        <v>1000</v>
      </c>
      <c r="C285" t="s">
        <v>110</v>
      </c>
      <c r="D285" t="s">
        <v>836</v>
      </c>
      <c r="E285" s="118" t="s">
        <v>4890</v>
      </c>
      <c r="F285" t="s">
        <v>901</v>
      </c>
      <c r="G285" t="s">
        <v>978</v>
      </c>
      <c r="H285" t="s">
        <v>310</v>
      </c>
      <c r="I285" s="118" t="s">
        <v>4890</v>
      </c>
      <c r="J285" s="59">
        <v>6.96</v>
      </c>
      <c r="K285" t="s">
        <v>102</v>
      </c>
      <c r="L285" s="60">
        <v>6.4000000000000001E-2</v>
      </c>
      <c r="M285" s="60">
        <v>5.79E-2</v>
      </c>
      <c r="N285" s="59">
        <v>2916671.52</v>
      </c>
      <c r="O285" s="59">
        <v>105.33633</v>
      </c>
      <c r="P285" s="59">
        <v>0</v>
      </c>
      <c r="Q285" s="59">
        <v>11143.2855522713</v>
      </c>
      <c r="R285" s="60">
        <v>2.3E-3</v>
      </c>
      <c r="S285" s="60">
        <v>3.0000000000000001E-3</v>
      </c>
      <c r="T285" s="60">
        <v>4.0000000000000002E-4</v>
      </c>
    </row>
    <row r="286" spans="1:20">
      <c r="A286" t="s">
        <v>1001</v>
      </c>
      <c r="B286" t="s">
        <v>1002</v>
      </c>
      <c r="C286" t="s">
        <v>110</v>
      </c>
      <c r="D286" t="s">
        <v>836</v>
      </c>
      <c r="E286" s="118" t="s">
        <v>4890</v>
      </c>
      <c r="F286" t="s">
        <v>889</v>
      </c>
      <c r="G286" t="s">
        <v>986</v>
      </c>
      <c r="H286" t="s">
        <v>874</v>
      </c>
      <c r="I286" s="118" t="s">
        <v>4890</v>
      </c>
      <c r="J286" s="59">
        <v>3.94</v>
      </c>
      <c r="K286" t="s">
        <v>102</v>
      </c>
      <c r="L286" s="60">
        <v>7.6300000000000007E-2</v>
      </c>
      <c r="M286" s="60">
        <v>8.2699999999999996E-2</v>
      </c>
      <c r="N286" s="59">
        <v>3500005.77</v>
      </c>
      <c r="O286" s="59">
        <v>99.136600000000001</v>
      </c>
      <c r="P286" s="59">
        <v>0</v>
      </c>
      <c r="Q286" s="59">
        <v>12584.916434099499</v>
      </c>
      <c r="R286" s="60">
        <v>7.0000000000000001E-3</v>
      </c>
      <c r="S286" s="60">
        <v>3.3999999999999998E-3</v>
      </c>
      <c r="T286" s="60">
        <v>4.0000000000000002E-4</v>
      </c>
    </row>
    <row r="287" spans="1:20">
      <c r="A287" t="s">
        <v>1003</v>
      </c>
      <c r="B287" t="s">
        <v>1004</v>
      </c>
      <c r="C287" t="s">
        <v>110</v>
      </c>
      <c r="D287" t="s">
        <v>836</v>
      </c>
      <c r="E287" s="118" t="s">
        <v>4890</v>
      </c>
      <c r="F287" t="s">
        <v>855</v>
      </c>
      <c r="G287" t="s">
        <v>986</v>
      </c>
      <c r="H287" t="s">
        <v>874</v>
      </c>
      <c r="I287" s="118" t="s">
        <v>4890</v>
      </c>
      <c r="J287" s="59">
        <v>2.92</v>
      </c>
      <c r="K287" t="s">
        <v>102</v>
      </c>
      <c r="L287" s="60">
        <v>5.2999999999999999E-2</v>
      </c>
      <c r="M287" s="60">
        <v>9.1899999999999996E-2</v>
      </c>
      <c r="N287" s="59">
        <v>3610839.28</v>
      </c>
      <c r="O287" s="59">
        <v>90.461829999999935</v>
      </c>
      <c r="P287" s="59">
        <v>0</v>
      </c>
      <c r="Q287" s="59">
        <v>11847.3462926269</v>
      </c>
      <c r="R287" s="60">
        <v>2.3999999999999998E-3</v>
      </c>
      <c r="S287" s="60">
        <v>3.2000000000000002E-3</v>
      </c>
      <c r="T287" s="60">
        <v>4.0000000000000002E-4</v>
      </c>
    </row>
    <row r="288" spans="1:20">
      <c r="A288" t="s">
        <v>1005</v>
      </c>
      <c r="B288" t="s">
        <v>1006</v>
      </c>
      <c r="C288" t="s">
        <v>110</v>
      </c>
      <c r="D288" t="s">
        <v>836</v>
      </c>
      <c r="E288" s="118" t="s">
        <v>4890</v>
      </c>
      <c r="F288" t="s">
        <v>968</v>
      </c>
      <c r="G288" t="s">
        <v>978</v>
      </c>
      <c r="H288" t="s">
        <v>301</v>
      </c>
      <c r="I288" s="118" t="s">
        <v>4890</v>
      </c>
      <c r="J288" s="59">
        <v>6.17</v>
      </c>
      <c r="K288" t="s">
        <v>102</v>
      </c>
      <c r="L288" s="60">
        <v>4.1300000000000003E-2</v>
      </c>
      <c r="M288" s="60">
        <v>6.6600000000000006E-2</v>
      </c>
      <c r="N288" s="59">
        <v>1225002</v>
      </c>
      <c r="O288" s="59">
        <v>85.646919999999994</v>
      </c>
      <c r="P288" s="59">
        <v>0</v>
      </c>
      <c r="Q288" s="59">
        <v>3805.3631036175798</v>
      </c>
      <c r="R288" s="60">
        <v>1.1999999999999999E-3</v>
      </c>
      <c r="S288" s="60">
        <v>1E-3</v>
      </c>
      <c r="T288" s="60">
        <v>1E-4</v>
      </c>
    </row>
    <row r="289" spans="1:20">
      <c r="A289" t="s">
        <v>1007</v>
      </c>
      <c r="B289" t="s">
        <v>1008</v>
      </c>
      <c r="C289" t="s">
        <v>110</v>
      </c>
      <c r="D289" t="s">
        <v>836</v>
      </c>
      <c r="E289" s="118" t="s">
        <v>4890</v>
      </c>
      <c r="F289" t="s">
        <v>968</v>
      </c>
      <c r="G289" t="s">
        <v>978</v>
      </c>
      <c r="H289" t="s">
        <v>301</v>
      </c>
      <c r="I289" s="118" t="s">
        <v>4890</v>
      </c>
      <c r="J289" s="59">
        <v>4.66</v>
      </c>
      <c r="K289" t="s">
        <v>104</v>
      </c>
      <c r="L289" s="60">
        <v>6.5000000000000002E-2</v>
      </c>
      <c r="M289" s="60">
        <v>4.9700000000000001E-2</v>
      </c>
      <c r="N289" s="59">
        <v>1400002.3</v>
      </c>
      <c r="O289" s="59">
        <v>108.95942999999993</v>
      </c>
      <c r="P289" s="59">
        <v>0</v>
      </c>
      <c r="Q289" s="59">
        <v>6119.4331447699296</v>
      </c>
      <c r="R289" s="60">
        <v>1.9E-3</v>
      </c>
      <c r="S289" s="60">
        <v>1.6999999999999999E-3</v>
      </c>
      <c r="T289" s="60">
        <v>2.0000000000000001E-4</v>
      </c>
    </row>
    <row r="290" spans="1:20">
      <c r="A290" t="s">
        <v>1009</v>
      </c>
      <c r="B290" t="s">
        <v>1010</v>
      </c>
      <c r="C290" t="s">
        <v>110</v>
      </c>
      <c r="D290" t="s">
        <v>836</v>
      </c>
      <c r="E290" s="118" t="s">
        <v>4890</v>
      </c>
      <c r="F290" t="s">
        <v>968</v>
      </c>
      <c r="G290" t="s">
        <v>978</v>
      </c>
      <c r="H290" t="s">
        <v>301</v>
      </c>
      <c r="I290" s="118" t="s">
        <v>4890</v>
      </c>
      <c r="J290" s="59">
        <v>0.5</v>
      </c>
      <c r="K290" t="s">
        <v>102</v>
      </c>
      <c r="L290" s="60">
        <v>6.25E-2</v>
      </c>
      <c r="M290" s="60">
        <v>6.6400000000000001E-2</v>
      </c>
      <c r="N290" s="59">
        <v>3114305.12</v>
      </c>
      <c r="O290" s="59">
        <v>100.89442</v>
      </c>
      <c r="P290" s="59">
        <v>0</v>
      </c>
      <c r="Q290" s="59">
        <v>11396.614638647699</v>
      </c>
      <c r="R290" s="60">
        <v>3.2000000000000002E-3</v>
      </c>
      <c r="S290" s="60">
        <v>3.0999999999999999E-3</v>
      </c>
      <c r="T290" s="60">
        <v>4.0000000000000002E-4</v>
      </c>
    </row>
    <row r="291" spans="1:20">
      <c r="A291" t="s">
        <v>1011</v>
      </c>
      <c r="B291" t="s">
        <v>1012</v>
      </c>
      <c r="C291" t="s">
        <v>110</v>
      </c>
      <c r="D291" t="s">
        <v>836</v>
      </c>
      <c r="E291" s="118" t="s">
        <v>4890</v>
      </c>
      <c r="F291" t="s">
        <v>901</v>
      </c>
      <c r="G291" t="s">
        <v>978</v>
      </c>
      <c r="H291" t="s">
        <v>310</v>
      </c>
      <c r="I291" s="118" t="s">
        <v>4890</v>
      </c>
      <c r="J291" s="59">
        <v>2.35</v>
      </c>
      <c r="K291" t="s">
        <v>104</v>
      </c>
      <c r="L291" s="60">
        <v>5.7500000000000002E-2</v>
      </c>
      <c r="M291" s="60">
        <v>4.2599999999999999E-2</v>
      </c>
      <c r="N291" s="59">
        <v>1061668.4099999999</v>
      </c>
      <c r="O291" s="59">
        <v>105.49756000000001</v>
      </c>
      <c r="P291" s="59">
        <v>0</v>
      </c>
      <c r="Q291" s="59">
        <v>4493.12946887014</v>
      </c>
      <c r="R291" s="60">
        <v>1.6000000000000001E-3</v>
      </c>
      <c r="S291" s="60">
        <v>1.1999999999999999E-3</v>
      </c>
      <c r="T291" s="60">
        <v>2.0000000000000001E-4</v>
      </c>
    </row>
    <row r="292" spans="1:20">
      <c r="A292" t="s">
        <v>1013</v>
      </c>
      <c r="B292" t="s">
        <v>1014</v>
      </c>
      <c r="C292" t="s">
        <v>110</v>
      </c>
      <c r="D292" t="s">
        <v>836</v>
      </c>
      <c r="E292" s="118" t="s">
        <v>4890</v>
      </c>
      <c r="F292" t="s">
        <v>901</v>
      </c>
      <c r="G292" t="s">
        <v>978</v>
      </c>
      <c r="H292" t="s">
        <v>310</v>
      </c>
      <c r="I292" s="118" t="s">
        <v>4890</v>
      </c>
      <c r="J292" s="59">
        <v>4.3499999999999996</v>
      </c>
      <c r="K292" t="s">
        <v>104</v>
      </c>
      <c r="L292" s="60">
        <v>6.13E-2</v>
      </c>
      <c r="M292" s="60">
        <v>4.6300000000000001E-2</v>
      </c>
      <c r="N292" s="59">
        <v>2333337.1800000002</v>
      </c>
      <c r="O292" s="59">
        <v>107.98211000000006</v>
      </c>
      <c r="P292" s="59">
        <v>0</v>
      </c>
      <c r="Q292" s="59">
        <v>10107.574087470401</v>
      </c>
      <c r="R292" s="60">
        <v>3.5999999999999999E-3</v>
      </c>
      <c r="S292" s="60">
        <v>2.8E-3</v>
      </c>
      <c r="T292" s="60">
        <v>2.9999999999999997E-4</v>
      </c>
    </row>
    <row r="293" spans="1:20">
      <c r="A293" t="s">
        <v>1015</v>
      </c>
      <c r="B293" t="s">
        <v>1016</v>
      </c>
      <c r="C293" t="s">
        <v>110</v>
      </c>
      <c r="D293" t="s">
        <v>836</v>
      </c>
      <c r="E293" s="118" t="s">
        <v>4890</v>
      </c>
      <c r="F293" t="s">
        <v>1017</v>
      </c>
      <c r="G293" t="s">
        <v>1018</v>
      </c>
      <c r="H293" t="s">
        <v>301</v>
      </c>
      <c r="I293" s="118" t="s">
        <v>4890</v>
      </c>
      <c r="J293" s="59">
        <v>4.34</v>
      </c>
      <c r="K293" t="s">
        <v>104</v>
      </c>
      <c r="L293" s="60">
        <v>7.2499999999999995E-2</v>
      </c>
      <c r="M293" s="60">
        <v>5.1900000000000002E-2</v>
      </c>
      <c r="N293" s="59">
        <v>2333337.1800000002</v>
      </c>
      <c r="O293" s="59">
        <v>110.17251000000009</v>
      </c>
      <c r="P293" s="59">
        <v>0</v>
      </c>
      <c r="Q293" s="59">
        <v>10312.6046270773</v>
      </c>
      <c r="R293" s="60">
        <v>4.7000000000000002E-3</v>
      </c>
      <c r="S293" s="60">
        <v>2.8E-3</v>
      </c>
      <c r="T293" s="60">
        <v>4.0000000000000002E-4</v>
      </c>
    </row>
    <row r="294" spans="1:20">
      <c r="A294" t="s">
        <v>1019</v>
      </c>
      <c r="B294" t="s">
        <v>1020</v>
      </c>
      <c r="C294" t="s">
        <v>110</v>
      </c>
      <c r="D294" t="s">
        <v>836</v>
      </c>
      <c r="E294" s="118" t="s">
        <v>4890</v>
      </c>
      <c r="F294" t="s">
        <v>901</v>
      </c>
      <c r="G294" t="s">
        <v>1021</v>
      </c>
      <c r="H294" t="s">
        <v>874</v>
      </c>
      <c r="I294" s="118" t="s">
        <v>4890</v>
      </c>
      <c r="J294" s="59">
        <v>6.11</v>
      </c>
      <c r="K294" t="s">
        <v>102</v>
      </c>
      <c r="L294" s="60">
        <v>3.7499999999999999E-2</v>
      </c>
      <c r="M294" s="60">
        <v>5.7599999999999998E-2</v>
      </c>
      <c r="N294" s="59">
        <v>3733339.48</v>
      </c>
      <c r="O294" s="59">
        <v>89.758500000000026</v>
      </c>
      <c r="P294" s="59">
        <v>0</v>
      </c>
      <c r="Q294" s="59">
        <v>12154.038978724</v>
      </c>
      <c r="R294" s="60">
        <v>3.7000000000000002E-3</v>
      </c>
      <c r="S294" s="60">
        <v>3.3E-3</v>
      </c>
      <c r="T294" s="60">
        <v>4.0000000000000002E-4</v>
      </c>
    </row>
    <row r="295" spans="1:20">
      <c r="A295" t="s">
        <v>1022</v>
      </c>
      <c r="B295" t="s">
        <v>1023</v>
      </c>
      <c r="C295" t="s">
        <v>110</v>
      </c>
      <c r="D295" t="s">
        <v>836</v>
      </c>
      <c r="E295" s="118" t="s">
        <v>4890</v>
      </c>
      <c r="F295" t="s">
        <v>1024</v>
      </c>
      <c r="G295" t="s">
        <v>1018</v>
      </c>
      <c r="H295" t="s">
        <v>310</v>
      </c>
      <c r="I295" s="118" t="s">
        <v>4890</v>
      </c>
      <c r="J295" s="59">
        <v>6.19</v>
      </c>
      <c r="K295" t="s">
        <v>102</v>
      </c>
      <c r="L295" s="60">
        <v>0.04</v>
      </c>
      <c r="M295" s="60">
        <v>5.6099999999999997E-2</v>
      </c>
      <c r="N295" s="59">
        <v>3500005.77</v>
      </c>
      <c r="O295" s="59">
        <v>91.413669999999954</v>
      </c>
      <c r="P295" s="59">
        <v>0</v>
      </c>
      <c r="Q295" s="59">
        <v>11604.5274690109</v>
      </c>
      <c r="R295" s="60">
        <v>7.0000000000000001E-3</v>
      </c>
      <c r="S295" s="60">
        <v>3.2000000000000002E-3</v>
      </c>
      <c r="T295" s="60">
        <v>4.0000000000000002E-4</v>
      </c>
    </row>
    <row r="296" spans="1:20">
      <c r="A296" t="s">
        <v>1025</v>
      </c>
      <c r="B296" t="s">
        <v>1026</v>
      </c>
      <c r="C296" t="s">
        <v>110</v>
      </c>
      <c r="D296" t="s">
        <v>836</v>
      </c>
      <c r="E296" s="118" t="s">
        <v>4890</v>
      </c>
      <c r="F296" t="s">
        <v>909</v>
      </c>
      <c r="G296" t="s">
        <v>1018</v>
      </c>
      <c r="H296" t="s">
        <v>310</v>
      </c>
      <c r="I296" s="118" t="s">
        <v>4890</v>
      </c>
      <c r="J296" s="59">
        <v>5.36</v>
      </c>
      <c r="K296" t="s">
        <v>102</v>
      </c>
      <c r="L296" s="60">
        <v>3.7499999999999999E-2</v>
      </c>
      <c r="M296" s="60">
        <v>5.57E-2</v>
      </c>
      <c r="N296" s="59">
        <v>2216670.34</v>
      </c>
      <c r="O296" s="59">
        <v>91.905080000000041</v>
      </c>
      <c r="P296" s="59">
        <v>0</v>
      </c>
      <c r="Q296" s="59">
        <v>7389.0428190592402</v>
      </c>
      <c r="R296" s="60">
        <v>5.4999999999999997E-3</v>
      </c>
      <c r="S296" s="60">
        <v>2E-3</v>
      </c>
      <c r="T296" s="60">
        <v>2.9999999999999997E-4</v>
      </c>
    </row>
    <row r="297" spans="1:20">
      <c r="A297" t="s">
        <v>1027</v>
      </c>
      <c r="B297" t="s">
        <v>1028</v>
      </c>
      <c r="C297" t="s">
        <v>110</v>
      </c>
      <c r="D297" t="s">
        <v>836</v>
      </c>
      <c r="E297" s="118" t="s">
        <v>4890</v>
      </c>
      <c r="F297" t="s">
        <v>855</v>
      </c>
      <c r="G297" t="s">
        <v>1021</v>
      </c>
      <c r="H297" t="s">
        <v>874</v>
      </c>
      <c r="I297" s="118" t="s">
        <v>4890</v>
      </c>
      <c r="J297" s="59">
        <v>4.0199999999999996</v>
      </c>
      <c r="K297" t="s">
        <v>102</v>
      </c>
      <c r="L297" s="60">
        <v>5.1299999999999998E-2</v>
      </c>
      <c r="M297" s="60">
        <v>5.9700000000000003E-2</v>
      </c>
      <c r="N297" s="59">
        <v>2411153.9700000002</v>
      </c>
      <c r="O297" s="59">
        <v>96.576540000000065</v>
      </c>
      <c r="P297" s="59">
        <v>0</v>
      </c>
      <c r="Q297" s="59">
        <v>8445.8651269891707</v>
      </c>
      <c r="R297" s="60">
        <v>4.4000000000000003E-3</v>
      </c>
      <c r="S297" s="60">
        <v>2.3E-3</v>
      </c>
      <c r="T297" s="60">
        <v>2.9999999999999997E-4</v>
      </c>
    </row>
    <row r="298" spans="1:20">
      <c r="A298" t="s">
        <v>1029</v>
      </c>
      <c r="B298" t="s">
        <v>1030</v>
      </c>
      <c r="C298" t="s">
        <v>110</v>
      </c>
      <c r="D298" t="s">
        <v>836</v>
      </c>
      <c r="E298" s="118" t="s">
        <v>4890</v>
      </c>
      <c r="F298" t="s">
        <v>889</v>
      </c>
      <c r="G298" t="s">
        <v>1018</v>
      </c>
      <c r="H298" t="s">
        <v>310</v>
      </c>
      <c r="I298" s="118" t="s">
        <v>4890</v>
      </c>
      <c r="J298" s="59">
        <v>4.46</v>
      </c>
      <c r="K298" t="s">
        <v>104</v>
      </c>
      <c r="L298" s="60">
        <v>7.8799999999999995E-2</v>
      </c>
      <c r="M298" s="60">
        <v>7.1400000000000005E-2</v>
      </c>
      <c r="N298" s="59">
        <v>3476672.41</v>
      </c>
      <c r="O298" s="59">
        <v>106.47931</v>
      </c>
      <c r="P298" s="59">
        <v>0</v>
      </c>
      <c r="Q298" s="59">
        <v>14850.689639313799</v>
      </c>
      <c r="R298" s="60">
        <v>3.5000000000000001E-3</v>
      </c>
      <c r="S298" s="60">
        <v>4.0000000000000001E-3</v>
      </c>
      <c r="T298" s="60">
        <v>5.0000000000000001E-4</v>
      </c>
    </row>
    <row r="299" spans="1:20">
      <c r="A299" t="s">
        <v>1031</v>
      </c>
      <c r="B299" t="s">
        <v>1032</v>
      </c>
      <c r="C299" t="s">
        <v>110</v>
      </c>
      <c r="D299" t="s">
        <v>836</v>
      </c>
      <c r="E299" s="118" t="s">
        <v>4890</v>
      </c>
      <c r="F299" t="s">
        <v>968</v>
      </c>
      <c r="G299" t="s">
        <v>1018</v>
      </c>
      <c r="H299" t="s">
        <v>310</v>
      </c>
      <c r="I299" s="118" t="s">
        <v>4890</v>
      </c>
      <c r="J299" s="59">
        <v>5.78</v>
      </c>
      <c r="K299" t="s">
        <v>104</v>
      </c>
      <c r="L299" s="60">
        <v>6.1400000000000003E-2</v>
      </c>
      <c r="M299" s="60">
        <v>4.9700000000000001E-2</v>
      </c>
      <c r="N299" s="59">
        <v>1166668.5900000001</v>
      </c>
      <c r="O299" s="59">
        <v>108.23022000000003</v>
      </c>
      <c r="P299" s="59">
        <v>0</v>
      </c>
      <c r="Q299" s="59">
        <v>5065.3991070984903</v>
      </c>
      <c r="R299" s="60">
        <v>1.1999999999999999E-3</v>
      </c>
      <c r="S299" s="60">
        <v>1.4E-3</v>
      </c>
      <c r="T299" s="60">
        <v>2.0000000000000001E-4</v>
      </c>
    </row>
    <row r="300" spans="1:20">
      <c r="A300" t="s">
        <v>1033</v>
      </c>
      <c r="B300" t="s">
        <v>1034</v>
      </c>
      <c r="C300" t="s">
        <v>110</v>
      </c>
      <c r="D300" t="s">
        <v>836</v>
      </c>
      <c r="E300" s="118" t="s">
        <v>4890</v>
      </c>
      <c r="F300" t="s">
        <v>968</v>
      </c>
      <c r="G300" t="s">
        <v>1018</v>
      </c>
      <c r="H300" t="s">
        <v>310</v>
      </c>
      <c r="I300" s="118" t="s">
        <v>4890</v>
      </c>
      <c r="J300" s="59">
        <v>4.0999999999999996</v>
      </c>
      <c r="K300" t="s">
        <v>104</v>
      </c>
      <c r="L300" s="60">
        <v>7.1300000000000002E-2</v>
      </c>
      <c r="M300" s="60">
        <v>5.1200000000000002E-2</v>
      </c>
      <c r="N300" s="59">
        <v>3500005.77</v>
      </c>
      <c r="O300" s="59">
        <v>108.44175</v>
      </c>
      <c r="P300" s="59">
        <v>0</v>
      </c>
      <c r="Q300" s="59">
        <v>15225.897451438101</v>
      </c>
      <c r="R300" s="60">
        <v>4.7000000000000002E-3</v>
      </c>
      <c r="S300" s="60">
        <v>4.1999999999999997E-3</v>
      </c>
      <c r="T300" s="60">
        <v>5.0000000000000001E-4</v>
      </c>
    </row>
    <row r="301" spans="1:20">
      <c r="A301" t="s">
        <v>1035</v>
      </c>
      <c r="B301" t="s">
        <v>1036</v>
      </c>
      <c r="C301" t="s">
        <v>110</v>
      </c>
      <c r="D301" t="s">
        <v>836</v>
      </c>
      <c r="E301" s="118" t="s">
        <v>4890</v>
      </c>
      <c r="F301" t="s">
        <v>943</v>
      </c>
      <c r="G301" t="s">
        <v>856</v>
      </c>
      <c r="H301" t="s">
        <v>310</v>
      </c>
      <c r="I301" s="118" t="s">
        <v>4890</v>
      </c>
      <c r="J301" s="59">
        <v>3.97</v>
      </c>
      <c r="K301" t="s">
        <v>102</v>
      </c>
      <c r="L301" s="60">
        <v>4.6300000000000001E-2</v>
      </c>
      <c r="M301" s="60">
        <v>5.7700000000000001E-2</v>
      </c>
      <c r="N301" s="59">
        <v>2917021.48</v>
      </c>
      <c r="O301" s="59">
        <v>95.765129999999928</v>
      </c>
      <c r="P301" s="59">
        <v>0</v>
      </c>
      <c r="Q301" s="59">
        <v>10131.9860989558</v>
      </c>
      <c r="R301" s="60">
        <v>5.3E-3</v>
      </c>
      <c r="S301" s="60">
        <v>2.8E-3</v>
      </c>
      <c r="T301" s="60">
        <v>4.0000000000000002E-4</v>
      </c>
    </row>
    <row r="302" spans="1:20">
      <c r="A302" t="s">
        <v>1037</v>
      </c>
      <c r="B302" t="s">
        <v>1038</v>
      </c>
      <c r="C302" t="s">
        <v>110</v>
      </c>
      <c r="D302" t="s">
        <v>836</v>
      </c>
      <c r="E302" s="118" t="s">
        <v>4890</v>
      </c>
      <c r="F302" t="s">
        <v>889</v>
      </c>
      <c r="G302" t="s">
        <v>856</v>
      </c>
      <c r="H302" t="s">
        <v>310</v>
      </c>
      <c r="I302" s="118" t="s">
        <v>4890</v>
      </c>
      <c r="J302" s="59">
        <v>3.53</v>
      </c>
      <c r="K302" t="s">
        <v>106</v>
      </c>
      <c r="L302" s="60">
        <v>8.8800000000000004E-2</v>
      </c>
      <c r="M302" s="60">
        <v>8.8900000000000007E-2</v>
      </c>
      <c r="N302" s="59">
        <v>2368337.23</v>
      </c>
      <c r="O302" s="59">
        <v>99.90111000000006</v>
      </c>
      <c r="P302" s="59">
        <v>0</v>
      </c>
      <c r="Q302" s="59">
        <v>10933.027133330401</v>
      </c>
      <c r="R302" s="60">
        <v>1.9E-3</v>
      </c>
      <c r="S302" s="60">
        <v>3.0000000000000001E-3</v>
      </c>
      <c r="T302" s="60">
        <v>4.0000000000000002E-4</v>
      </c>
    </row>
    <row r="303" spans="1:20">
      <c r="A303" t="s">
        <v>1039</v>
      </c>
      <c r="B303" t="s">
        <v>1040</v>
      </c>
      <c r="C303" t="s">
        <v>110</v>
      </c>
      <c r="D303" t="s">
        <v>836</v>
      </c>
      <c r="E303" s="118" t="s">
        <v>4890</v>
      </c>
      <c r="F303" t="s">
        <v>1024</v>
      </c>
      <c r="G303" t="s">
        <v>1041</v>
      </c>
      <c r="H303" t="s">
        <v>874</v>
      </c>
      <c r="I303" s="118" t="s">
        <v>4890</v>
      </c>
      <c r="J303" s="59">
        <v>3.57</v>
      </c>
      <c r="K303" t="s">
        <v>102</v>
      </c>
      <c r="L303" s="60">
        <v>6.3799999999999996E-2</v>
      </c>
      <c r="M303" s="60">
        <v>5.8599999999999999E-2</v>
      </c>
      <c r="N303" s="59">
        <v>3266672.06</v>
      </c>
      <c r="O303" s="59">
        <v>104.10454000000018</v>
      </c>
      <c r="P303" s="59">
        <v>0</v>
      </c>
      <c r="Q303" s="59">
        <v>12334.534472814499</v>
      </c>
      <c r="R303" s="60">
        <v>6.4999999999999997E-3</v>
      </c>
      <c r="S303" s="60">
        <v>3.3999999999999998E-3</v>
      </c>
      <c r="T303" s="60">
        <v>4.0000000000000002E-4</v>
      </c>
    </row>
    <row r="304" spans="1:20">
      <c r="A304" t="s">
        <v>1042</v>
      </c>
      <c r="B304" t="s">
        <v>1043</v>
      </c>
      <c r="C304" t="s">
        <v>110</v>
      </c>
      <c r="D304" t="s">
        <v>836</v>
      </c>
      <c r="E304" s="118" t="s">
        <v>4890</v>
      </c>
      <c r="F304" t="s">
        <v>889</v>
      </c>
      <c r="G304" t="s">
        <v>856</v>
      </c>
      <c r="H304" t="s">
        <v>310</v>
      </c>
      <c r="I304" s="118" t="s">
        <v>4890</v>
      </c>
      <c r="J304" s="59">
        <v>3.94</v>
      </c>
      <c r="K304" t="s">
        <v>106</v>
      </c>
      <c r="L304" s="60">
        <v>8.5000000000000006E-2</v>
      </c>
      <c r="M304" s="60">
        <v>8.2000000000000003E-2</v>
      </c>
      <c r="N304" s="59">
        <v>1166668.5900000001</v>
      </c>
      <c r="O304" s="59">
        <v>100.9044099999999</v>
      </c>
      <c r="P304" s="59">
        <v>0</v>
      </c>
      <c r="Q304" s="59">
        <v>5439.8161632156998</v>
      </c>
      <c r="R304" s="60">
        <v>1.6000000000000001E-3</v>
      </c>
      <c r="S304" s="60">
        <v>1.5E-3</v>
      </c>
      <c r="T304" s="60">
        <v>2.0000000000000001E-4</v>
      </c>
    </row>
    <row r="305" spans="1:20">
      <c r="A305" t="s">
        <v>1044</v>
      </c>
      <c r="B305" t="s">
        <v>1045</v>
      </c>
      <c r="C305" t="s">
        <v>110</v>
      </c>
      <c r="D305" t="s">
        <v>836</v>
      </c>
      <c r="E305" s="118" t="s">
        <v>4890</v>
      </c>
      <c r="F305" t="s">
        <v>889</v>
      </c>
      <c r="G305" t="s">
        <v>856</v>
      </c>
      <c r="H305" t="s">
        <v>310</v>
      </c>
      <c r="I305" s="118" t="s">
        <v>4890</v>
      </c>
      <c r="J305" s="59">
        <v>3.6</v>
      </c>
      <c r="K305" t="s">
        <v>106</v>
      </c>
      <c r="L305" s="60">
        <v>8.5000000000000006E-2</v>
      </c>
      <c r="M305" s="60">
        <v>7.9600000000000004E-2</v>
      </c>
      <c r="N305" s="59">
        <v>1166668.5900000001</v>
      </c>
      <c r="O305" s="59">
        <v>101.61441000000013</v>
      </c>
      <c r="P305" s="59">
        <v>0</v>
      </c>
      <c r="Q305" s="59">
        <v>5478.09268131717</v>
      </c>
      <c r="R305" s="60">
        <v>1.6000000000000001E-3</v>
      </c>
      <c r="S305" s="60">
        <v>1.5E-3</v>
      </c>
      <c r="T305" s="60">
        <v>2.0000000000000001E-4</v>
      </c>
    </row>
    <row r="306" spans="1:20">
      <c r="A306" t="s">
        <v>1046</v>
      </c>
      <c r="B306" t="s">
        <v>1047</v>
      </c>
      <c r="C306" t="s">
        <v>110</v>
      </c>
      <c r="D306" t="s">
        <v>836</v>
      </c>
      <c r="E306" s="118" t="s">
        <v>4890</v>
      </c>
      <c r="F306" t="s">
        <v>896</v>
      </c>
      <c r="G306" t="s">
        <v>1048</v>
      </c>
      <c r="H306" t="s">
        <v>874</v>
      </c>
      <c r="I306" s="118" t="s">
        <v>4890</v>
      </c>
      <c r="J306" s="59">
        <v>3.5</v>
      </c>
      <c r="K306" t="s">
        <v>104</v>
      </c>
      <c r="L306" s="60">
        <v>2.63E-2</v>
      </c>
      <c r="M306" s="60">
        <v>0.1004</v>
      </c>
      <c r="N306" s="59">
        <v>2105836.79</v>
      </c>
      <c r="O306" s="59">
        <v>78.332140000000052</v>
      </c>
      <c r="P306" s="59">
        <v>0</v>
      </c>
      <c r="Q306" s="59">
        <v>6617.3228355183801</v>
      </c>
      <c r="R306" s="60">
        <v>7.1000000000000004E-3</v>
      </c>
      <c r="S306" s="60">
        <v>1.8E-3</v>
      </c>
      <c r="T306" s="60">
        <v>2.0000000000000001E-4</v>
      </c>
    </row>
    <row r="307" spans="1:20">
      <c r="A307" t="s">
        <v>1049</v>
      </c>
      <c r="B307" t="s">
        <v>1050</v>
      </c>
      <c r="C307" t="s">
        <v>110</v>
      </c>
      <c r="D307" t="s">
        <v>836</v>
      </c>
      <c r="E307" s="118" t="s">
        <v>4890</v>
      </c>
      <c r="F307" t="s">
        <v>975</v>
      </c>
      <c r="G307" t="s">
        <v>1048</v>
      </c>
      <c r="H307" t="s">
        <v>874</v>
      </c>
      <c r="I307" s="118" t="s">
        <v>4890</v>
      </c>
      <c r="J307" s="59">
        <v>3.58</v>
      </c>
      <c r="K307" t="s">
        <v>102</v>
      </c>
      <c r="L307" s="60">
        <v>7.3800000000000004E-2</v>
      </c>
      <c r="M307" s="60">
        <v>6.6199999999999995E-2</v>
      </c>
      <c r="N307" s="59">
        <v>3500005.77</v>
      </c>
      <c r="O307" s="59">
        <v>104.84384999999996</v>
      </c>
      <c r="P307" s="59">
        <v>0</v>
      </c>
      <c r="Q307" s="59">
        <v>13309.4244797508</v>
      </c>
      <c r="R307" s="60">
        <v>3.2000000000000002E-3</v>
      </c>
      <c r="S307" s="60">
        <v>3.5999999999999999E-3</v>
      </c>
      <c r="T307" s="60">
        <v>5.0000000000000001E-4</v>
      </c>
    </row>
    <row r="308" spans="1:20">
      <c r="A308" t="s">
        <v>1051</v>
      </c>
      <c r="B308" t="s">
        <v>1052</v>
      </c>
      <c r="C308" t="s">
        <v>110</v>
      </c>
      <c r="D308" t="s">
        <v>836</v>
      </c>
      <c r="E308" s="118" t="s">
        <v>4890</v>
      </c>
      <c r="F308" t="s">
        <v>940</v>
      </c>
      <c r="G308" t="s">
        <v>1053</v>
      </c>
      <c r="H308" t="s">
        <v>310</v>
      </c>
      <c r="I308" s="118" t="s">
        <v>4890</v>
      </c>
      <c r="J308" s="59">
        <v>1.91</v>
      </c>
      <c r="K308" t="s">
        <v>104</v>
      </c>
      <c r="L308" s="60">
        <v>0.05</v>
      </c>
      <c r="M308" s="60">
        <v>5.0099999999999999E-2</v>
      </c>
      <c r="N308" s="59">
        <v>1166668.5900000001</v>
      </c>
      <c r="O308" s="59">
        <v>104.2336300000002</v>
      </c>
      <c r="P308" s="59">
        <v>0</v>
      </c>
      <c r="Q308" s="59">
        <v>4878.3503935558301</v>
      </c>
      <c r="R308" s="60">
        <v>1.1999999999999999E-3</v>
      </c>
      <c r="S308" s="60">
        <v>1.2999999999999999E-3</v>
      </c>
      <c r="T308" s="60">
        <v>2.0000000000000001E-4</v>
      </c>
    </row>
    <row r="309" spans="1:20">
      <c r="A309" t="s">
        <v>1054</v>
      </c>
      <c r="B309" t="s">
        <v>1055</v>
      </c>
      <c r="C309" t="s">
        <v>110</v>
      </c>
      <c r="D309" t="s">
        <v>836</v>
      </c>
      <c r="E309" s="118" t="s">
        <v>4890</v>
      </c>
      <c r="F309" t="s">
        <v>940</v>
      </c>
      <c r="G309" t="s">
        <v>1053</v>
      </c>
      <c r="H309" t="s">
        <v>310</v>
      </c>
      <c r="I309" s="118" t="s">
        <v>4890</v>
      </c>
      <c r="J309" s="59">
        <v>1.93</v>
      </c>
      <c r="K309" t="s">
        <v>106</v>
      </c>
      <c r="L309" s="60">
        <v>0.06</v>
      </c>
      <c r="M309" s="60">
        <v>7.2499999999999995E-2</v>
      </c>
      <c r="N309" s="59">
        <v>2765004.57</v>
      </c>
      <c r="O309" s="59">
        <v>99.523330000000058</v>
      </c>
      <c r="P309" s="59">
        <v>0</v>
      </c>
      <c r="Q309" s="59">
        <v>12715.906399109301</v>
      </c>
      <c r="R309" s="60">
        <v>2.2000000000000001E-3</v>
      </c>
      <c r="S309" s="60">
        <v>3.5000000000000001E-3</v>
      </c>
      <c r="T309" s="60">
        <v>4.0000000000000002E-4</v>
      </c>
    </row>
    <row r="310" spans="1:20">
      <c r="A310" t="s">
        <v>1056</v>
      </c>
      <c r="B310" t="s">
        <v>1057</v>
      </c>
      <c r="C310" t="s">
        <v>110</v>
      </c>
      <c r="D310" t="s">
        <v>836</v>
      </c>
      <c r="E310" s="118" t="s">
        <v>4890</v>
      </c>
      <c r="F310" t="s">
        <v>1024</v>
      </c>
      <c r="G310" t="s">
        <v>1048</v>
      </c>
      <c r="H310" t="s">
        <v>874</v>
      </c>
      <c r="I310" s="118" t="s">
        <v>4890</v>
      </c>
      <c r="J310" s="59">
        <v>6.02</v>
      </c>
      <c r="K310" t="s">
        <v>102</v>
      </c>
      <c r="L310" s="60">
        <v>5.1299999999999998E-2</v>
      </c>
      <c r="M310" s="60">
        <v>7.8E-2</v>
      </c>
      <c r="N310" s="59">
        <v>2566670.89</v>
      </c>
      <c r="O310" s="59">
        <v>85.774169999999998</v>
      </c>
      <c r="P310" s="59">
        <v>0</v>
      </c>
      <c r="Q310" s="59">
        <v>7984.9879467231003</v>
      </c>
      <c r="R310" s="60">
        <v>1.2999999999999999E-3</v>
      </c>
      <c r="S310" s="60">
        <v>2.2000000000000001E-3</v>
      </c>
      <c r="T310" s="60">
        <v>2.9999999999999997E-4</v>
      </c>
    </row>
    <row r="311" spans="1:20">
      <c r="A311" t="s">
        <v>207</v>
      </c>
      <c r="B311" s="119" t="s">
        <v>4890</v>
      </c>
      <c r="C311" s="119" t="s">
        <v>4890</v>
      </c>
      <c r="D311" s="119" t="s">
        <v>4890</v>
      </c>
      <c r="E311" s="119" t="s">
        <v>4890</v>
      </c>
      <c r="F311" s="119" t="s">
        <v>4890</v>
      </c>
      <c r="G311" s="119" t="s">
        <v>4890</v>
      </c>
      <c r="H311" s="119" t="s">
        <v>4890</v>
      </c>
      <c r="I311" s="119" t="s">
        <v>4890</v>
      </c>
      <c r="J311" s="119" t="s">
        <v>4890</v>
      </c>
      <c r="K311" s="119" t="s">
        <v>4890</v>
      </c>
      <c r="L311" s="119" t="s">
        <v>4890</v>
      </c>
      <c r="M311" s="119" t="s">
        <v>4890</v>
      </c>
      <c r="N311" s="119" t="s">
        <v>4890</v>
      </c>
      <c r="O311" s="119" t="s">
        <v>4890</v>
      </c>
      <c r="P311" s="119" t="s">
        <v>4890</v>
      </c>
      <c r="Q311" s="119" t="s">
        <v>4890</v>
      </c>
      <c r="R311" s="119" t="s">
        <v>4890</v>
      </c>
      <c r="S311" s="119" t="s">
        <v>4890</v>
      </c>
      <c r="T311" s="119" t="s">
        <v>4890</v>
      </c>
    </row>
    <row r="312" spans="1:20">
      <c r="A312" t="s">
        <v>313</v>
      </c>
      <c r="B312" s="119" t="s">
        <v>4890</v>
      </c>
      <c r="C312" s="119" t="s">
        <v>4890</v>
      </c>
      <c r="D312" s="119" t="s">
        <v>4890</v>
      </c>
      <c r="E312" s="119" t="s">
        <v>4890</v>
      </c>
      <c r="F312" s="119" t="s">
        <v>4890</v>
      </c>
      <c r="G312" s="119" t="s">
        <v>4890</v>
      </c>
      <c r="H312" s="119" t="s">
        <v>4890</v>
      </c>
      <c r="I312" s="119" t="s">
        <v>4890</v>
      </c>
      <c r="J312" s="119" t="s">
        <v>4890</v>
      </c>
      <c r="K312" s="119" t="s">
        <v>4890</v>
      </c>
      <c r="L312" s="119" t="s">
        <v>4890</v>
      </c>
      <c r="M312" s="119" t="s">
        <v>4890</v>
      </c>
      <c r="N312" s="119" t="s">
        <v>4890</v>
      </c>
      <c r="O312" s="119" t="s">
        <v>4890</v>
      </c>
      <c r="P312" s="119" t="s">
        <v>4890</v>
      </c>
      <c r="Q312" s="119" t="s">
        <v>4890</v>
      </c>
      <c r="R312" s="119" t="s">
        <v>4890</v>
      </c>
      <c r="S312" s="119" t="s">
        <v>4890</v>
      </c>
      <c r="T312" s="119" t="s">
        <v>4890</v>
      </c>
    </row>
    <row r="313" spans="1:20">
      <c r="A313" t="s">
        <v>314</v>
      </c>
      <c r="B313" s="119" t="s">
        <v>4890</v>
      </c>
      <c r="C313" s="119" t="s">
        <v>4890</v>
      </c>
      <c r="D313" s="119" t="s">
        <v>4890</v>
      </c>
      <c r="E313" s="119" t="s">
        <v>4890</v>
      </c>
      <c r="F313" s="119" t="s">
        <v>4890</v>
      </c>
      <c r="G313" s="119" t="s">
        <v>4890</v>
      </c>
      <c r="H313" s="119" t="s">
        <v>4890</v>
      </c>
      <c r="I313" s="119" t="s">
        <v>4890</v>
      </c>
      <c r="J313" s="119" t="s">
        <v>4890</v>
      </c>
      <c r="K313" s="119" t="s">
        <v>4890</v>
      </c>
      <c r="L313" s="119" t="s">
        <v>4890</v>
      </c>
      <c r="M313" s="119" t="s">
        <v>4890</v>
      </c>
      <c r="N313" s="119" t="s">
        <v>4890</v>
      </c>
      <c r="O313" s="119" t="s">
        <v>4890</v>
      </c>
      <c r="P313" s="119" t="s">
        <v>4890</v>
      </c>
      <c r="Q313" s="119" t="s">
        <v>4890</v>
      </c>
      <c r="R313" s="119" t="s">
        <v>4890</v>
      </c>
      <c r="S313" s="119" t="s">
        <v>4890</v>
      </c>
      <c r="T313" s="119" t="s">
        <v>4890</v>
      </c>
    </row>
    <row r="314" spans="1:20">
      <c r="A314" t="s">
        <v>315</v>
      </c>
      <c r="B314" s="119" t="s">
        <v>4890</v>
      </c>
      <c r="C314" s="119" t="s">
        <v>4890</v>
      </c>
      <c r="D314" s="119" t="s">
        <v>4890</v>
      </c>
      <c r="E314" s="119" t="s">
        <v>4890</v>
      </c>
      <c r="F314" s="119" t="s">
        <v>4890</v>
      </c>
      <c r="G314" s="119" t="s">
        <v>4890</v>
      </c>
      <c r="H314" s="119" t="s">
        <v>4890</v>
      </c>
      <c r="I314" s="119" t="s">
        <v>4890</v>
      </c>
      <c r="J314" s="119" t="s">
        <v>4890</v>
      </c>
      <c r="K314" s="119" t="s">
        <v>4890</v>
      </c>
      <c r="L314" s="119" t="s">
        <v>4890</v>
      </c>
      <c r="M314" s="119" t="s">
        <v>4890</v>
      </c>
      <c r="N314" s="119" t="s">
        <v>4890</v>
      </c>
      <c r="O314" s="119" t="s">
        <v>4890</v>
      </c>
      <c r="P314" s="119" t="s">
        <v>4890</v>
      </c>
      <c r="Q314" s="119" t="s">
        <v>4890</v>
      </c>
      <c r="R314" s="119" t="s">
        <v>4890</v>
      </c>
      <c r="S314" s="119" t="s">
        <v>4890</v>
      </c>
      <c r="T314" s="119" t="s">
        <v>4890</v>
      </c>
    </row>
    <row r="315" spans="1:20">
      <c r="A315" t="s">
        <v>316</v>
      </c>
      <c r="B315" s="119" t="s">
        <v>4890</v>
      </c>
      <c r="C315" s="119" t="s">
        <v>4890</v>
      </c>
      <c r="D315" s="119" t="s">
        <v>4890</v>
      </c>
      <c r="E315" s="119" t="s">
        <v>4890</v>
      </c>
      <c r="F315" s="119" t="s">
        <v>4890</v>
      </c>
      <c r="G315" s="119" t="s">
        <v>4890</v>
      </c>
      <c r="H315" s="119" t="s">
        <v>4890</v>
      </c>
      <c r="I315" s="119" t="s">
        <v>4890</v>
      </c>
      <c r="J315" s="119" t="s">
        <v>4890</v>
      </c>
      <c r="K315" s="119" t="s">
        <v>4890</v>
      </c>
      <c r="L315" s="119" t="s">
        <v>4890</v>
      </c>
      <c r="M315" s="119" t="s">
        <v>4890</v>
      </c>
      <c r="N315" s="119" t="s">
        <v>4890</v>
      </c>
      <c r="O315" s="119" t="s">
        <v>4890</v>
      </c>
      <c r="P315" s="119" t="s">
        <v>4890</v>
      </c>
      <c r="Q315" s="119" t="s">
        <v>4890</v>
      </c>
      <c r="R315" s="119" t="s">
        <v>4890</v>
      </c>
      <c r="S315" s="119" t="s">
        <v>4890</v>
      </c>
      <c r="T315" s="119" t="s">
        <v>4890</v>
      </c>
    </row>
    <row r="316" spans="1:20" hidden="1">
      <c r="B316" s="15"/>
      <c r="C316" s="15"/>
      <c r="D316" s="15"/>
      <c r="E316" s="15"/>
    </row>
    <row r="317" spans="1:20" hidden="1">
      <c r="B317" s="15"/>
      <c r="C317" s="15"/>
      <c r="D317" s="15"/>
      <c r="E317" s="15"/>
    </row>
    <row r="318" spans="1:20" hidden="1">
      <c r="B318" s="15"/>
      <c r="C318" s="15"/>
      <c r="D318" s="15"/>
      <c r="E318" s="15"/>
    </row>
    <row r="319" spans="1:20" hidden="1">
      <c r="B319" s="15"/>
      <c r="C319" s="15"/>
      <c r="D319" s="15"/>
      <c r="E319" s="15"/>
    </row>
    <row r="320" spans="1:20" hidden="1">
      <c r="B320" s="15"/>
      <c r="C320" s="15"/>
      <c r="D320" s="15"/>
      <c r="E320" s="15"/>
    </row>
    <row r="321" spans="2:5" hidden="1">
      <c r="B321" s="15"/>
      <c r="C321" s="15"/>
      <c r="D321" s="15"/>
      <c r="E321" s="15"/>
    </row>
    <row r="322" spans="2:5" hidden="1">
      <c r="B322" s="15"/>
      <c r="C322" s="15"/>
      <c r="D322" s="15"/>
      <c r="E322" s="15"/>
    </row>
    <row r="323" spans="2:5" hidden="1">
      <c r="B323" s="15"/>
      <c r="C323" s="15"/>
      <c r="D323" s="15"/>
      <c r="E323" s="15"/>
    </row>
    <row r="324" spans="2:5" hidden="1">
      <c r="B324" s="15"/>
      <c r="C324" s="15"/>
      <c r="D324" s="15"/>
      <c r="E324" s="15"/>
    </row>
    <row r="325" spans="2:5" hidden="1">
      <c r="B325" s="15"/>
      <c r="C325" s="15"/>
      <c r="D325" s="15"/>
      <c r="E325" s="15"/>
    </row>
    <row r="326" spans="2:5" hidden="1">
      <c r="B326" s="15"/>
      <c r="C326" s="15"/>
      <c r="D326" s="15"/>
      <c r="E326" s="15"/>
    </row>
    <row r="327" spans="2:5" hidden="1">
      <c r="B327" s="15"/>
      <c r="C327" s="15"/>
      <c r="D327" s="15"/>
      <c r="E327" s="15"/>
    </row>
    <row r="328" spans="2:5" hidden="1">
      <c r="B328" s="15"/>
      <c r="C328" s="15"/>
      <c r="D328" s="15"/>
      <c r="E328" s="15"/>
    </row>
    <row r="329" spans="2:5" hidden="1">
      <c r="B329" s="15"/>
      <c r="C329" s="15"/>
      <c r="D329" s="15"/>
      <c r="E329" s="15"/>
    </row>
    <row r="330" spans="2:5" hidden="1">
      <c r="B330" s="15"/>
      <c r="C330" s="15"/>
      <c r="D330" s="15"/>
      <c r="E330" s="15"/>
    </row>
    <row r="331" spans="2:5" hidden="1">
      <c r="B331" s="15"/>
      <c r="C331" s="15"/>
      <c r="D331" s="15"/>
      <c r="E331" s="15"/>
    </row>
    <row r="332" spans="2:5" hidden="1">
      <c r="B332" s="15"/>
      <c r="C332" s="15"/>
      <c r="D332" s="15"/>
      <c r="E332" s="15"/>
    </row>
    <row r="333" spans="2:5" hidden="1">
      <c r="B333" s="15"/>
      <c r="C333" s="15"/>
      <c r="D333" s="15"/>
      <c r="E333" s="15"/>
    </row>
    <row r="334" spans="2:5" hidden="1">
      <c r="B334" s="15"/>
      <c r="C334" s="15"/>
      <c r="D334" s="15"/>
      <c r="E334" s="15"/>
    </row>
    <row r="335" spans="2:5" hidden="1">
      <c r="B335" s="15"/>
      <c r="C335" s="15"/>
      <c r="D335" s="15"/>
      <c r="E335" s="15"/>
    </row>
    <row r="336" spans="2:5" hidden="1">
      <c r="B336" s="15"/>
      <c r="C336" s="15"/>
      <c r="D336" s="15"/>
      <c r="E336" s="15"/>
    </row>
    <row r="337" spans="2:5" hidden="1">
      <c r="B337" s="15"/>
      <c r="C337" s="15"/>
      <c r="D337" s="15"/>
      <c r="E337" s="15"/>
    </row>
    <row r="338" spans="2:5" hidden="1">
      <c r="B338" s="15"/>
      <c r="C338" s="15"/>
      <c r="D338" s="15"/>
      <c r="E338" s="15"/>
    </row>
    <row r="339" spans="2:5" hidden="1">
      <c r="B339" s="15"/>
      <c r="C339" s="15"/>
      <c r="D339" s="15"/>
      <c r="E339" s="15"/>
    </row>
    <row r="340" spans="2:5" hidden="1">
      <c r="B340" s="15"/>
      <c r="C340" s="15"/>
      <c r="D340" s="15"/>
      <c r="E340" s="15"/>
    </row>
    <row r="341" spans="2:5" hidden="1">
      <c r="B341" s="15"/>
      <c r="C341" s="15"/>
      <c r="D341" s="15"/>
      <c r="E341" s="15"/>
    </row>
    <row r="342" spans="2:5" hidden="1">
      <c r="B342" s="15"/>
      <c r="C342" s="15"/>
      <c r="D342" s="15"/>
      <c r="E342" s="15"/>
    </row>
    <row r="343" spans="2:5" hidden="1">
      <c r="B343" s="15"/>
      <c r="C343" s="15"/>
      <c r="D343" s="15"/>
      <c r="E343" s="15"/>
    </row>
    <row r="344" spans="2:5" hidden="1">
      <c r="B344" s="15"/>
      <c r="C344" s="15"/>
      <c r="D344" s="15"/>
      <c r="E344" s="15"/>
    </row>
    <row r="345" spans="2:5" hidden="1">
      <c r="B345" s="15"/>
      <c r="C345" s="15"/>
      <c r="D345" s="15"/>
      <c r="E345" s="15"/>
    </row>
    <row r="346" spans="2:5" hidden="1">
      <c r="B346" s="15"/>
      <c r="C346" s="15"/>
      <c r="D346" s="15"/>
      <c r="E346" s="15"/>
    </row>
    <row r="347" spans="2:5" hidden="1">
      <c r="B347" s="15"/>
      <c r="C347" s="15"/>
      <c r="D347" s="15"/>
      <c r="E347" s="15"/>
    </row>
    <row r="348" spans="2:5" hidden="1">
      <c r="B348" s="15"/>
      <c r="C348" s="15"/>
      <c r="D348" s="15"/>
      <c r="E348" s="15"/>
    </row>
    <row r="349" spans="2:5" hidden="1">
      <c r="B349" s="15"/>
      <c r="C349" s="15"/>
      <c r="D349" s="15"/>
      <c r="E349" s="15"/>
    </row>
    <row r="350" spans="2:5" hidden="1">
      <c r="B350" s="15"/>
      <c r="C350" s="15"/>
      <c r="D350" s="15"/>
      <c r="E350" s="15"/>
    </row>
    <row r="351" spans="2:5" hidden="1">
      <c r="B351" s="15"/>
      <c r="C351" s="15"/>
      <c r="D351" s="15"/>
      <c r="E351" s="15"/>
    </row>
    <row r="352" spans="2:5" hidden="1">
      <c r="B352" s="15"/>
      <c r="C352" s="15"/>
      <c r="D352" s="15"/>
      <c r="E352" s="15"/>
    </row>
    <row r="353" spans="2:5" hidden="1">
      <c r="B353" s="15"/>
      <c r="C353" s="15"/>
      <c r="D353" s="15"/>
      <c r="E353" s="15"/>
    </row>
    <row r="354" spans="2:5" hidden="1">
      <c r="B354" s="15"/>
      <c r="C354" s="15"/>
      <c r="D354" s="15"/>
      <c r="E354" s="15"/>
    </row>
    <row r="355" spans="2:5" hidden="1">
      <c r="B355" s="15"/>
      <c r="C355" s="15"/>
      <c r="D355" s="15"/>
      <c r="E355" s="15"/>
    </row>
    <row r="356" spans="2:5" hidden="1">
      <c r="B356" s="15"/>
      <c r="C356" s="15"/>
      <c r="D356" s="15"/>
      <c r="E356" s="15"/>
    </row>
    <row r="357" spans="2:5" hidden="1">
      <c r="B357" s="15"/>
      <c r="C357" s="15"/>
      <c r="D357" s="15"/>
      <c r="E357" s="15"/>
    </row>
    <row r="358" spans="2:5" hidden="1">
      <c r="B358" s="15"/>
      <c r="C358" s="15"/>
      <c r="D358" s="15"/>
      <c r="E358" s="15"/>
    </row>
    <row r="359" spans="2:5" hidden="1">
      <c r="B359" s="15"/>
      <c r="C359" s="15"/>
      <c r="D359" s="15"/>
      <c r="E359" s="15"/>
    </row>
    <row r="360" spans="2:5" hidden="1">
      <c r="B360" s="15"/>
      <c r="C360" s="15"/>
      <c r="D360" s="15"/>
      <c r="E360" s="15"/>
    </row>
    <row r="361" spans="2:5" hidden="1">
      <c r="B361" s="15"/>
      <c r="C361" s="15"/>
      <c r="D361" s="15"/>
      <c r="E361" s="15"/>
    </row>
    <row r="362" spans="2:5" hidden="1">
      <c r="B362" s="15"/>
      <c r="C362" s="15"/>
      <c r="D362" s="15"/>
      <c r="E362" s="15"/>
    </row>
    <row r="363" spans="2:5" hidden="1">
      <c r="B363" s="15"/>
      <c r="C363" s="15"/>
      <c r="D363" s="15"/>
      <c r="E363" s="15"/>
    </row>
    <row r="364" spans="2:5" hidden="1">
      <c r="B364" s="15"/>
      <c r="C364" s="15"/>
      <c r="D364" s="15"/>
      <c r="E364" s="15"/>
    </row>
    <row r="365" spans="2:5" hidden="1">
      <c r="B365" s="15"/>
      <c r="C365" s="15"/>
      <c r="D365" s="15"/>
      <c r="E365" s="15"/>
    </row>
    <row r="366" spans="2:5" hidden="1">
      <c r="B366" s="15"/>
      <c r="C366" s="15"/>
      <c r="D366" s="15"/>
      <c r="E366" s="15"/>
    </row>
    <row r="367" spans="2:5" hidden="1">
      <c r="B367" s="15"/>
      <c r="C367" s="15"/>
      <c r="D367" s="15"/>
      <c r="E367" s="15"/>
    </row>
    <row r="368" spans="2:5" hidden="1">
      <c r="B368" s="15"/>
      <c r="C368" s="15"/>
      <c r="D368" s="15"/>
      <c r="E368" s="15"/>
    </row>
    <row r="369" spans="2:5" hidden="1">
      <c r="B369" s="15"/>
      <c r="C369" s="15"/>
      <c r="D369" s="15"/>
      <c r="E369" s="15"/>
    </row>
    <row r="370" spans="2:5" hidden="1">
      <c r="B370" s="15"/>
      <c r="C370" s="15"/>
      <c r="D370" s="15"/>
      <c r="E370" s="15"/>
    </row>
    <row r="371" spans="2:5" hidden="1">
      <c r="B371" s="15"/>
      <c r="C371" s="15"/>
      <c r="D371" s="15"/>
      <c r="E371" s="15"/>
    </row>
    <row r="372" spans="2:5" hidden="1">
      <c r="B372" s="15"/>
      <c r="C372" s="15"/>
      <c r="D372" s="15"/>
      <c r="E372" s="15"/>
    </row>
    <row r="373" spans="2:5" hidden="1">
      <c r="B373" s="15"/>
      <c r="C373" s="15"/>
      <c r="D373" s="15"/>
      <c r="E373" s="15"/>
    </row>
    <row r="374" spans="2:5" hidden="1">
      <c r="B374" s="15"/>
      <c r="C374" s="15"/>
      <c r="D374" s="15"/>
      <c r="E374" s="15"/>
    </row>
    <row r="375" spans="2:5" hidden="1">
      <c r="B375" s="15"/>
      <c r="C375" s="15"/>
      <c r="D375" s="15"/>
      <c r="E375" s="15"/>
    </row>
    <row r="376" spans="2:5" hidden="1">
      <c r="B376" s="15"/>
      <c r="C376" s="15"/>
      <c r="D376" s="15"/>
      <c r="E376" s="15"/>
    </row>
    <row r="377" spans="2:5" hidden="1">
      <c r="B377" s="15"/>
      <c r="C377" s="15"/>
      <c r="D377" s="15"/>
      <c r="E377" s="15"/>
    </row>
    <row r="378" spans="2:5" hidden="1">
      <c r="B378" s="15"/>
      <c r="C378" s="15"/>
      <c r="D378" s="15"/>
      <c r="E378" s="15"/>
    </row>
    <row r="379" spans="2:5" hidden="1">
      <c r="B379" s="15"/>
      <c r="C379" s="15"/>
      <c r="D379" s="15"/>
      <c r="E379" s="15"/>
    </row>
    <row r="380" spans="2:5" hidden="1">
      <c r="B380" s="15"/>
      <c r="C380" s="15"/>
      <c r="D380" s="15"/>
      <c r="E380" s="15"/>
    </row>
    <row r="381" spans="2:5" hidden="1">
      <c r="B381" s="15"/>
      <c r="C381" s="15"/>
      <c r="D381" s="15"/>
      <c r="E381" s="15"/>
    </row>
    <row r="382" spans="2:5" hidden="1">
      <c r="B382" s="15"/>
      <c r="C382" s="15"/>
      <c r="D382" s="15"/>
      <c r="E382" s="15"/>
    </row>
    <row r="383" spans="2:5" hidden="1">
      <c r="B383" s="15"/>
      <c r="C383" s="15"/>
      <c r="D383" s="15"/>
      <c r="E383" s="15"/>
    </row>
    <row r="384" spans="2:5" hidden="1">
      <c r="B384" s="15"/>
      <c r="C384" s="15"/>
      <c r="D384" s="15"/>
      <c r="E384" s="15"/>
    </row>
    <row r="385" spans="2:5" hidden="1">
      <c r="B385" s="15"/>
      <c r="C385" s="15"/>
      <c r="D385" s="15"/>
      <c r="E385" s="15"/>
    </row>
    <row r="386" spans="2:5" hidden="1">
      <c r="B386" s="15"/>
      <c r="C386" s="15"/>
      <c r="D386" s="15"/>
      <c r="E386" s="15"/>
    </row>
    <row r="387" spans="2:5" hidden="1">
      <c r="B387" s="15"/>
      <c r="C387" s="15"/>
      <c r="D387" s="15"/>
      <c r="E387" s="15"/>
    </row>
    <row r="388" spans="2:5" hidden="1">
      <c r="B388" s="15"/>
      <c r="C388" s="15"/>
      <c r="D388" s="15"/>
      <c r="E388" s="15"/>
    </row>
    <row r="389" spans="2:5" hidden="1">
      <c r="B389" s="15"/>
      <c r="C389" s="15"/>
      <c r="D389" s="15"/>
      <c r="E389" s="15"/>
    </row>
    <row r="390" spans="2:5" hidden="1">
      <c r="B390" s="15"/>
      <c r="C390" s="15"/>
      <c r="D390" s="15"/>
      <c r="E390" s="15"/>
    </row>
    <row r="391" spans="2:5" hidden="1">
      <c r="B391" s="15"/>
      <c r="C391" s="15"/>
      <c r="D391" s="15"/>
      <c r="E391" s="15"/>
    </row>
    <row r="392" spans="2:5" hidden="1">
      <c r="B392" s="15"/>
      <c r="C392" s="15"/>
      <c r="D392" s="15"/>
      <c r="E392" s="15"/>
    </row>
    <row r="393" spans="2:5" hidden="1">
      <c r="B393" s="15"/>
      <c r="C393" s="15"/>
      <c r="D393" s="15"/>
      <c r="E393" s="15"/>
    </row>
    <row r="394" spans="2:5" hidden="1">
      <c r="B394" s="15"/>
      <c r="C394" s="15"/>
      <c r="D394" s="15"/>
      <c r="E394" s="15"/>
    </row>
    <row r="395" spans="2:5" hidden="1">
      <c r="B395" s="15"/>
      <c r="C395" s="15"/>
      <c r="D395" s="15"/>
      <c r="E395" s="15"/>
    </row>
    <row r="396" spans="2:5" hidden="1">
      <c r="B396" s="15"/>
      <c r="C396" s="15"/>
      <c r="D396" s="15"/>
      <c r="E396" s="15"/>
    </row>
    <row r="397" spans="2:5" hidden="1">
      <c r="B397" s="15"/>
      <c r="C397" s="15"/>
      <c r="D397" s="15"/>
      <c r="E397" s="15"/>
    </row>
    <row r="398" spans="2:5" hidden="1">
      <c r="B398" s="15"/>
      <c r="C398" s="15"/>
      <c r="D398" s="15"/>
      <c r="E398" s="15"/>
    </row>
    <row r="399" spans="2:5" hidden="1">
      <c r="B399" s="15"/>
      <c r="C399" s="15"/>
      <c r="D399" s="15"/>
      <c r="E399" s="15"/>
    </row>
    <row r="400" spans="2:5" hidden="1">
      <c r="B400" s="15"/>
      <c r="C400" s="15"/>
      <c r="D400" s="15"/>
      <c r="E400" s="15"/>
    </row>
    <row r="401" spans="2:5" hidden="1">
      <c r="B401" s="15"/>
      <c r="C401" s="15"/>
      <c r="D401" s="15"/>
      <c r="E401" s="15"/>
    </row>
    <row r="402" spans="2:5" hidden="1">
      <c r="B402" s="15"/>
      <c r="C402" s="15"/>
      <c r="D402" s="15"/>
      <c r="E402" s="15"/>
    </row>
    <row r="403" spans="2:5" hidden="1">
      <c r="B403" s="15"/>
      <c r="C403" s="15"/>
      <c r="D403" s="15"/>
      <c r="E403" s="15"/>
    </row>
    <row r="404" spans="2:5" hidden="1">
      <c r="B404" s="15"/>
      <c r="C404" s="15"/>
      <c r="D404" s="15"/>
      <c r="E404" s="15"/>
    </row>
    <row r="405" spans="2:5" hidden="1">
      <c r="B405" s="15"/>
      <c r="C405" s="15"/>
      <c r="D405" s="15"/>
      <c r="E405" s="15"/>
    </row>
    <row r="406" spans="2:5" hidden="1">
      <c r="B406" s="15"/>
      <c r="C406" s="15"/>
      <c r="D406" s="15"/>
      <c r="E406" s="15"/>
    </row>
    <row r="407" spans="2:5" hidden="1">
      <c r="B407" s="15"/>
      <c r="C407" s="15"/>
      <c r="D407" s="15"/>
      <c r="E407" s="15"/>
    </row>
    <row r="408" spans="2:5" hidden="1">
      <c r="B408" s="15"/>
      <c r="C408" s="15"/>
      <c r="D408" s="15"/>
      <c r="E408" s="15"/>
    </row>
    <row r="409" spans="2:5" hidden="1">
      <c r="B409" s="15"/>
      <c r="C409" s="15"/>
      <c r="D409" s="15"/>
      <c r="E409" s="15"/>
    </row>
    <row r="410" spans="2:5" hidden="1">
      <c r="B410" s="15"/>
      <c r="C410" s="15"/>
      <c r="D410" s="15"/>
      <c r="E410" s="15"/>
    </row>
    <row r="411" spans="2:5" hidden="1">
      <c r="B411" s="15"/>
      <c r="C411" s="15"/>
      <c r="D411" s="15"/>
      <c r="E411" s="15"/>
    </row>
    <row r="412" spans="2:5" hidden="1">
      <c r="B412" s="15"/>
      <c r="C412" s="15"/>
      <c r="D412" s="15"/>
      <c r="E412" s="15"/>
    </row>
    <row r="413" spans="2:5" hidden="1">
      <c r="B413" s="15"/>
      <c r="C413" s="15"/>
      <c r="D413" s="15"/>
      <c r="E413" s="15"/>
    </row>
    <row r="414" spans="2:5" hidden="1">
      <c r="B414" s="15"/>
      <c r="C414" s="15"/>
      <c r="D414" s="15"/>
      <c r="E414" s="15"/>
    </row>
    <row r="415" spans="2:5" hidden="1">
      <c r="B415" s="15"/>
      <c r="C415" s="15"/>
      <c r="D415" s="15"/>
      <c r="E415" s="15"/>
    </row>
    <row r="416" spans="2:5" hidden="1">
      <c r="B416" s="15"/>
      <c r="C416" s="15"/>
      <c r="D416" s="15"/>
      <c r="E416" s="15"/>
    </row>
    <row r="417" spans="2:5" hidden="1">
      <c r="B417" s="15"/>
      <c r="C417" s="15"/>
      <c r="D417" s="15"/>
      <c r="E417" s="15"/>
    </row>
    <row r="418" spans="2:5" hidden="1">
      <c r="B418" s="15"/>
      <c r="C418" s="15"/>
      <c r="D418" s="15"/>
      <c r="E418" s="15"/>
    </row>
    <row r="419" spans="2:5" hidden="1">
      <c r="B419" s="15"/>
      <c r="C419" s="15"/>
      <c r="D419" s="15"/>
      <c r="E419" s="15"/>
    </row>
    <row r="420" spans="2:5" hidden="1">
      <c r="B420" s="15"/>
      <c r="C420" s="15"/>
      <c r="D420" s="15"/>
      <c r="E420" s="15"/>
    </row>
    <row r="421" spans="2:5" hidden="1">
      <c r="B421" s="15"/>
      <c r="C421" s="15"/>
      <c r="D421" s="15"/>
      <c r="E421" s="15"/>
    </row>
    <row r="422" spans="2:5" hidden="1">
      <c r="B422" s="15"/>
      <c r="C422" s="15"/>
      <c r="D422" s="15"/>
      <c r="E422" s="15"/>
    </row>
    <row r="423" spans="2:5" hidden="1">
      <c r="B423" s="15"/>
      <c r="C423" s="15"/>
      <c r="D423" s="15"/>
      <c r="E423" s="15"/>
    </row>
    <row r="424" spans="2:5" hidden="1">
      <c r="B424" s="15"/>
      <c r="C424" s="15"/>
      <c r="D424" s="15"/>
      <c r="E424" s="15"/>
    </row>
    <row r="425" spans="2:5" hidden="1">
      <c r="B425" s="15"/>
      <c r="C425" s="15"/>
      <c r="D425" s="15"/>
      <c r="E425" s="15"/>
    </row>
    <row r="426" spans="2:5" hidden="1">
      <c r="B426" s="15"/>
      <c r="C426" s="15"/>
      <c r="D426" s="15"/>
      <c r="E426" s="15"/>
    </row>
    <row r="427" spans="2:5" hidden="1">
      <c r="B427" s="15"/>
      <c r="C427" s="15"/>
      <c r="D427" s="15"/>
      <c r="E427" s="15"/>
    </row>
    <row r="428" spans="2:5" hidden="1">
      <c r="B428" s="15"/>
      <c r="C428" s="15"/>
      <c r="D428" s="15"/>
      <c r="E428" s="15"/>
    </row>
    <row r="429" spans="2:5" hidden="1">
      <c r="B429" s="15"/>
      <c r="C429" s="15"/>
      <c r="D429" s="15"/>
      <c r="E429" s="15"/>
    </row>
    <row r="430" spans="2:5" hidden="1">
      <c r="B430" s="15"/>
      <c r="C430" s="15"/>
      <c r="D430" s="15"/>
      <c r="E430" s="15"/>
    </row>
    <row r="431" spans="2:5" hidden="1">
      <c r="B431" s="15"/>
      <c r="C431" s="15"/>
      <c r="D431" s="15"/>
      <c r="E431" s="15"/>
    </row>
    <row r="432" spans="2:5" hidden="1">
      <c r="B432" s="15"/>
      <c r="C432" s="15"/>
      <c r="D432" s="15"/>
      <c r="E432" s="15"/>
    </row>
    <row r="433" spans="2:5" hidden="1">
      <c r="B433" s="15"/>
      <c r="C433" s="15"/>
      <c r="D433" s="15"/>
      <c r="E433" s="15"/>
    </row>
    <row r="434" spans="2:5" hidden="1">
      <c r="B434" s="15"/>
      <c r="C434" s="15"/>
      <c r="D434" s="15"/>
      <c r="E434" s="15"/>
    </row>
    <row r="435" spans="2:5" hidden="1">
      <c r="B435" s="15"/>
      <c r="C435" s="15"/>
      <c r="D435" s="15"/>
      <c r="E435" s="15"/>
    </row>
    <row r="436" spans="2:5" hidden="1">
      <c r="B436" s="15"/>
      <c r="C436" s="15"/>
      <c r="D436" s="15"/>
      <c r="E436" s="15"/>
    </row>
    <row r="437" spans="2:5" hidden="1">
      <c r="B437" s="15"/>
      <c r="C437" s="15"/>
      <c r="D437" s="15"/>
      <c r="E437" s="15"/>
    </row>
    <row r="438" spans="2:5" hidden="1">
      <c r="B438" s="15"/>
      <c r="C438" s="15"/>
      <c r="D438" s="15"/>
      <c r="E438" s="15"/>
    </row>
    <row r="439" spans="2:5" hidden="1">
      <c r="B439" s="15"/>
      <c r="C439" s="15"/>
      <c r="D439" s="15"/>
      <c r="E439" s="15"/>
    </row>
    <row r="440" spans="2:5" hidden="1">
      <c r="B440" s="15"/>
      <c r="C440" s="15"/>
      <c r="D440" s="15"/>
      <c r="E440" s="15"/>
    </row>
    <row r="441" spans="2:5" hidden="1">
      <c r="B441" s="15"/>
      <c r="C441" s="15"/>
      <c r="D441" s="15"/>
      <c r="E441" s="15"/>
    </row>
    <row r="442" spans="2:5" hidden="1">
      <c r="B442" s="15"/>
      <c r="C442" s="15"/>
      <c r="D442" s="15"/>
      <c r="E442" s="15"/>
    </row>
    <row r="443" spans="2:5" hidden="1">
      <c r="B443" s="15"/>
      <c r="C443" s="15"/>
      <c r="D443" s="15"/>
      <c r="E443" s="15"/>
    </row>
    <row r="444" spans="2:5" hidden="1">
      <c r="B444" s="15"/>
      <c r="C444" s="15"/>
      <c r="D444" s="15"/>
      <c r="E444" s="15"/>
    </row>
    <row r="445" spans="2:5" hidden="1">
      <c r="B445" s="15"/>
      <c r="C445" s="15"/>
      <c r="D445" s="15"/>
      <c r="E445" s="15"/>
    </row>
    <row r="446" spans="2:5" hidden="1">
      <c r="B446" s="15"/>
      <c r="C446" s="15"/>
      <c r="D446" s="15"/>
      <c r="E446" s="15"/>
    </row>
    <row r="447" spans="2:5" hidden="1">
      <c r="B447" s="15"/>
      <c r="C447" s="15"/>
      <c r="D447" s="15"/>
      <c r="E447" s="15"/>
    </row>
    <row r="448" spans="2:5" hidden="1">
      <c r="B448" s="15"/>
      <c r="C448" s="15"/>
      <c r="D448" s="15"/>
      <c r="E448" s="15"/>
    </row>
    <row r="449" spans="2:5" hidden="1">
      <c r="B449" s="15"/>
      <c r="C449" s="15"/>
      <c r="D449" s="15"/>
      <c r="E449" s="15"/>
    </row>
    <row r="450" spans="2:5" hidden="1">
      <c r="B450" s="15"/>
      <c r="C450" s="15"/>
      <c r="D450" s="15"/>
      <c r="E450" s="15"/>
    </row>
    <row r="451" spans="2:5" hidden="1">
      <c r="B451" s="15"/>
      <c r="C451" s="15"/>
      <c r="D451" s="15"/>
      <c r="E451" s="15"/>
    </row>
    <row r="452" spans="2:5" hidden="1">
      <c r="B452" s="15"/>
      <c r="C452" s="15"/>
      <c r="D452" s="15"/>
      <c r="E452" s="15"/>
    </row>
    <row r="453" spans="2:5" hidden="1">
      <c r="B453" s="15"/>
      <c r="C453" s="15"/>
      <c r="D453" s="15"/>
      <c r="E453" s="15"/>
    </row>
    <row r="454" spans="2:5" hidden="1">
      <c r="B454" s="15"/>
      <c r="C454" s="15"/>
      <c r="D454" s="15"/>
      <c r="E454" s="15"/>
    </row>
    <row r="455" spans="2:5" hidden="1">
      <c r="B455" s="15"/>
      <c r="C455" s="15"/>
      <c r="D455" s="15"/>
      <c r="E455" s="15"/>
    </row>
    <row r="456" spans="2:5" hidden="1">
      <c r="B456" s="15"/>
      <c r="C456" s="15"/>
      <c r="D456" s="15"/>
      <c r="E456" s="15"/>
    </row>
    <row r="457" spans="2:5" hidden="1">
      <c r="B457" s="15"/>
      <c r="C457" s="15"/>
      <c r="D457" s="15"/>
      <c r="E457" s="15"/>
    </row>
    <row r="458" spans="2:5" hidden="1">
      <c r="B458" s="15"/>
      <c r="C458" s="15"/>
      <c r="D458" s="15"/>
      <c r="E458" s="15"/>
    </row>
    <row r="459" spans="2:5" hidden="1">
      <c r="B459" s="15"/>
      <c r="C459" s="15"/>
      <c r="D459" s="15"/>
      <c r="E459" s="15"/>
    </row>
    <row r="460" spans="2:5" hidden="1">
      <c r="B460" s="15"/>
      <c r="C460" s="15"/>
      <c r="D460" s="15"/>
      <c r="E460" s="15"/>
    </row>
    <row r="461" spans="2:5" hidden="1">
      <c r="B461" s="15"/>
      <c r="C461" s="15"/>
      <c r="D461" s="15"/>
      <c r="E461" s="15"/>
    </row>
    <row r="462" spans="2:5" hidden="1">
      <c r="B462" s="15"/>
      <c r="C462" s="15"/>
      <c r="D462" s="15"/>
      <c r="E462" s="15"/>
    </row>
    <row r="463" spans="2:5" hidden="1">
      <c r="B463" s="15"/>
      <c r="C463" s="15"/>
      <c r="D463" s="15"/>
      <c r="E463" s="15"/>
    </row>
    <row r="464" spans="2:5" hidden="1">
      <c r="B464" s="15"/>
      <c r="C464" s="15"/>
      <c r="D464" s="15"/>
      <c r="E464" s="15"/>
    </row>
    <row r="465" spans="2:5" hidden="1">
      <c r="B465" s="15"/>
      <c r="C465" s="15"/>
      <c r="D465" s="15"/>
      <c r="E465" s="15"/>
    </row>
    <row r="466" spans="2:5" hidden="1">
      <c r="B466" s="15"/>
      <c r="C466" s="15"/>
      <c r="D466" s="15"/>
      <c r="E466" s="15"/>
    </row>
    <row r="467" spans="2:5" hidden="1">
      <c r="B467" s="15"/>
      <c r="C467" s="15"/>
      <c r="D467" s="15"/>
      <c r="E467" s="15"/>
    </row>
    <row r="468" spans="2:5" hidden="1">
      <c r="B468" s="15"/>
      <c r="C468" s="15"/>
      <c r="D468" s="15"/>
      <c r="E468" s="15"/>
    </row>
    <row r="469" spans="2:5" hidden="1">
      <c r="B469" s="15"/>
      <c r="C469" s="15"/>
      <c r="D469" s="15"/>
      <c r="E469" s="15"/>
    </row>
    <row r="470" spans="2:5" hidden="1">
      <c r="B470" s="15"/>
      <c r="C470" s="15"/>
      <c r="D470" s="15"/>
      <c r="E470" s="15"/>
    </row>
    <row r="471" spans="2:5" hidden="1">
      <c r="B471" s="15"/>
      <c r="C471" s="15"/>
      <c r="D471" s="15"/>
      <c r="E471" s="15"/>
    </row>
    <row r="472" spans="2:5" hidden="1">
      <c r="B472" s="15"/>
      <c r="C472" s="15"/>
      <c r="D472" s="15"/>
      <c r="E472" s="15"/>
    </row>
    <row r="473" spans="2:5" hidden="1">
      <c r="B473" s="15"/>
      <c r="C473" s="15"/>
      <c r="D473" s="15"/>
      <c r="E473" s="15"/>
    </row>
    <row r="474" spans="2:5" hidden="1">
      <c r="B474" s="15"/>
      <c r="C474" s="15"/>
      <c r="D474" s="15"/>
      <c r="E474" s="15"/>
    </row>
    <row r="475" spans="2:5" hidden="1">
      <c r="B475" s="15"/>
      <c r="C475" s="15"/>
      <c r="D475" s="15"/>
      <c r="E475" s="15"/>
    </row>
    <row r="476" spans="2:5" hidden="1">
      <c r="B476" s="15"/>
      <c r="C476" s="15"/>
      <c r="D476" s="15"/>
      <c r="E476" s="15"/>
    </row>
    <row r="477" spans="2:5" hidden="1">
      <c r="B477" s="15"/>
      <c r="C477" s="15"/>
      <c r="D477" s="15"/>
      <c r="E477" s="15"/>
    </row>
    <row r="478" spans="2:5" hidden="1">
      <c r="B478" s="15"/>
      <c r="C478" s="15"/>
      <c r="D478" s="15"/>
      <c r="E478" s="15"/>
    </row>
    <row r="479" spans="2:5" hidden="1">
      <c r="B479" s="15"/>
      <c r="C479" s="15"/>
      <c r="D479" s="15"/>
      <c r="E479" s="15"/>
    </row>
    <row r="480" spans="2:5" hidden="1">
      <c r="B480" s="15"/>
      <c r="C480" s="15"/>
      <c r="D480" s="15"/>
      <c r="E480" s="15"/>
    </row>
    <row r="481" spans="2:5" hidden="1">
      <c r="B481" s="15"/>
      <c r="C481" s="15"/>
      <c r="D481" s="15"/>
      <c r="E481" s="15"/>
    </row>
    <row r="482" spans="2:5" hidden="1">
      <c r="B482" s="15"/>
      <c r="C482" s="15"/>
      <c r="D482" s="15"/>
      <c r="E482" s="15"/>
    </row>
    <row r="483" spans="2:5" hidden="1">
      <c r="B483" s="15"/>
      <c r="C483" s="15"/>
      <c r="D483" s="15"/>
      <c r="E483" s="15"/>
    </row>
    <row r="484" spans="2:5" hidden="1">
      <c r="B484" s="15"/>
      <c r="C484" s="15"/>
      <c r="D484" s="15"/>
      <c r="E484" s="15"/>
    </row>
    <row r="485" spans="2:5" hidden="1">
      <c r="B485" s="15"/>
      <c r="C485" s="15"/>
      <c r="D485" s="15"/>
      <c r="E485" s="15"/>
    </row>
    <row r="486" spans="2:5" hidden="1">
      <c r="B486" s="15"/>
      <c r="C486" s="15"/>
      <c r="D486" s="15"/>
      <c r="E486" s="15"/>
    </row>
    <row r="487" spans="2:5" hidden="1">
      <c r="B487" s="15"/>
      <c r="C487" s="15"/>
      <c r="D487" s="15"/>
      <c r="E487" s="15"/>
    </row>
    <row r="488" spans="2:5" hidden="1">
      <c r="B488" s="15"/>
      <c r="C488" s="15"/>
      <c r="D488" s="15"/>
      <c r="E488" s="15"/>
    </row>
    <row r="489" spans="2:5" hidden="1">
      <c r="B489" s="15"/>
      <c r="C489" s="15"/>
      <c r="D489" s="15"/>
      <c r="E489" s="15"/>
    </row>
    <row r="490" spans="2:5" hidden="1">
      <c r="B490" s="15"/>
      <c r="C490" s="15"/>
      <c r="D490" s="15"/>
      <c r="E490" s="15"/>
    </row>
    <row r="491" spans="2:5" hidden="1">
      <c r="B491" s="15"/>
      <c r="C491" s="15"/>
      <c r="D491" s="15"/>
      <c r="E491" s="15"/>
    </row>
    <row r="492" spans="2:5" hidden="1">
      <c r="B492" s="15"/>
      <c r="C492" s="15"/>
      <c r="D492" s="15"/>
      <c r="E492" s="15"/>
    </row>
    <row r="493" spans="2:5" hidden="1">
      <c r="B493" s="15"/>
      <c r="C493" s="15"/>
      <c r="D493" s="15"/>
      <c r="E493" s="15"/>
    </row>
    <row r="494" spans="2:5" hidden="1">
      <c r="B494" s="15"/>
      <c r="C494" s="15"/>
      <c r="D494" s="15"/>
      <c r="E494" s="15"/>
    </row>
    <row r="495" spans="2:5" hidden="1">
      <c r="B495" s="15"/>
      <c r="C495" s="15"/>
      <c r="D495" s="15"/>
      <c r="E495" s="15"/>
    </row>
    <row r="496" spans="2:5" hidden="1">
      <c r="B496" s="15"/>
      <c r="C496" s="15"/>
      <c r="D496" s="15"/>
      <c r="E496" s="15"/>
    </row>
    <row r="497" spans="2:5" hidden="1">
      <c r="B497" s="15"/>
      <c r="C497" s="15"/>
      <c r="D497" s="15"/>
      <c r="E497" s="15"/>
    </row>
    <row r="498" spans="2:5" hidden="1">
      <c r="B498" s="15"/>
      <c r="C498" s="15"/>
      <c r="D498" s="15"/>
      <c r="E498" s="15"/>
    </row>
    <row r="499" spans="2:5" hidden="1">
      <c r="B499" s="15"/>
      <c r="C499" s="15"/>
      <c r="D499" s="15"/>
      <c r="E499" s="15"/>
    </row>
    <row r="500" spans="2:5" hidden="1">
      <c r="B500" s="15"/>
      <c r="C500" s="15"/>
      <c r="D500" s="15"/>
      <c r="E500" s="15"/>
    </row>
    <row r="501" spans="2:5" hidden="1">
      <c r="B501" s="15"/>
      <c r="C501" s="15"/>
      <c r="D501" s="15"/>
      <c r="E501" s="15"/>
    </row>
    <row r="502" spans="2:5" hidden="1">
      <c r="B502" s="15"/>
      <c r="C502" s="15"/>
      <c r="D502" s="15"/>
      <c r="E502" s="15"/>
    </row>
    <row r="503" spans="2:5" hidden="1">
      <c r="B503" s="15"/>
      <c r="C503" s="15"/>
      <c r="D503" s="15"/>
      <c r="E503" s="15"/>
    </row>
    <row r="504" spans="2:5" hidden="1">
      <c r="B504" s="15"/>
      <c r="C504" s="15"/>
      <c r="D504" s="15"/>
      <c r="E504" s="15"/>
    </row>
    <row r="505" spans="2:5" hidden="1">
      <c r="B505" s="15"/>
      <c r="C505" s="15"/>
      <c r="D505" s="15"/>
      <c r="E505" s="15"/>
    </row>
    <row r="506" spans="2:5" hidden="1">
      <c r="B506" s="15"/>
      <c r="C506" s="15"/>
      <c r="D506" s="15"/>
      <c r="E506" s="15"/>
    </row>
    <row r="507" spans="2:5" hidden="1">
      <c r="B507" s="15"/>
      <c r="C507" s="15"/>
      <c r="D507" s="15"/>
      <c r="E507" s="15"/>
    </row>
    <row r="508" spans="2:5" hidden="1">
      <c r="B508" s="15"/>
      <c r="C508" s="15"/>
      <c r="D508" s="15"/>
      <c r="E508" s="15"/>
    </row>
    <row r="509" spans="2:5" hidden="1">
      <c r="B509" s="15"/>
      <c r="C509" s="15"/>
      <c r="D509" s="15"/>
      <c r="E509" s="15"/>
    </row>
    <row r="510" spans="2:5" hidden="1">
      <c r="B510" s="15"/>
      <c r="C510" s="15"/>
      <c r="D510" s="15"/>
      <c r="E510" s="15"/>
    </row>
    <row r="511" spans="2:5" hidden="1">
      <c r="B511" s="15"/>
      <c r="C511" s="15"/>
      <c r="D511" s="15"/>
      <c r="E511" s="15"/>
    </row>
    <row r="512" spans="2:5" hidden="1">
      <c r="B512" s="15"/>
      <c r="C512" s="15"/>
      <c r="D512" s="15"/>
      <c r="E512" s="15"/>
    </row>
    <row r="513" spans="2:5" hidden="1">
      <c r="B513" s="15"/>
      <c r="C513" s="15"/>
      <c r="D513" s="15"/>
      <c r="E513" s="15"/>
    </row>
    <row r="514" spans="2:5" hidden="1">
      <c r="B514" s="15"/>
      <c r="C514" s="15"/>
      <c r="D514" s="15"/>
      <c r="E514" s="15"/>
    </row>
    <row r="515" spans="2:5" hidden="1">
      <c r="B515" s="15"/>
      <c r="C515" s="15"/>
      <c r="D515" s="15"/>
      <c r="E515" s="15"/>
    </row>
    <row r="516" spans="2:5" hidden="1">
      <c r="B516" s="15"/>
      <c r="C516" s="15"/>
      <c r="D516" s="15"/>
      <c r="E516" s="15"/>
    </row>
    <row r="517" spans="2:5" hidden="1">
      <c r="B517" s="15"/>
      <c r="C517" s="15"/>
      <c r="D517" s="15"/>
      <c r="E517" s="15"/>
    </row>
    <row r="518" spans="2:5" hidden="1">
      <c r="B518" s="15"/>
      <c r="C518" s="15"/>
      <c r="D518" s="15"/>
      <c r="E518" s="15"/>
    </row>
    <row r="519" spans="2:5" hidden="1">
      <c r="B519" s="15"/>
      <c r="C519" s="15"/>
      <c r="D519" s="15"/>
      <c r="E519" s="15"/>
    </row>
    <row r="520" spans="2:5" hidden="1">
      <c r="B520" s="15"/>
      <c r="C520" s="15"/>
      <c r="D520" s="15"/>
      <c r="E520" s="15"/>
    </row>
    <row r="521" spans="2:5" hidden="1">
      <c r="B521" s="15"/>
      <c r="C521" s="15"/>
      <c r="D521" s="15"/>
      <c r="E521" s="15"/>
    </row>
    <row r="522" spans="2:5" hidden="1">
      <c r="B522" s="15"/>
      <c r="C522" s="15"/>
      <c r="D522" s="15"/>
      <c r="E522" s="15"/>
    </row>
    <row r="523" spans="2:5" hidden="1">
      <c r="B523" s="15"/>
      <c r="C523" s="15"/>
      <c r="D523" s="15"/>
      <c r="E523" s="15"/>
    </row>
    <row r="524" spans="2:5" hidden="1">
      <c r="B524" s="15"/>
      <c r="C524" s="15"/>
      <c r="D524" s="15"/>
      <c r="E524" s="15"/>
    </row>
    <row r="525" spans="2:5" hidden="1">
      <c r="B525" s="15"/>
      <c r="C525" s="15"/>
      <c r="D525" s="15"/>
      <c r="E525" s="15"/>
    </row>
    <row r="526" spans="2:5" hidden="1">
      <c r="B526" s="15"/>
      <c r="C526" s="15"/>
      <c r="D526" s="15"/>
      <c r="E526" s="15"/>
    </row>
    <row r="527" spans="2:5" hidden="1">
      <c r="B527" s="15"/>
      <c r="C527" s="15"/>
      <c r="D527" s="15"/>
      <c r="E527" s="15"/>
    </row>
    <row r="528" spans="2:5" hidden="1">
      <c r="B528" s="15"/>
      <c r="C528" s="15"/>
      <c r="D528" s="15"/>
      <c r="E528" s="15"/>
    </row>
    <row r="529" spans="2:5" hidden="1">
      <c r="B529" s="15"/>
      <c r="C529" s="15"/>
      <c r="D529" s="15"/>
      <c r="E529" s="15"/>
    </row>
    <row r="530" spans="2:5" hidden="1">
      <c r="B530" s="15"/>
      <c r="C530" s="15"/>
      <c r="D530" s="15"/>
      <c r="E530" s="15"/>
    </row>
    <row r="531" spans="2:5" hidden="1">
      <c r="B531" s="15"/>
      <c r="C531" s="15"/>
      <c r="D531" s="15"/>
      <c r="E531" s="15"/>
    </row>
    <row r="532" spans="2:5" hidden="1">
      <c r="B532" s="15"/>
      <c r="C532" s="15"/>
      <c r="D532" s="15"/>
      <c r="E532" s="15"/>
    </row>
    <row r="533" spans="2:5" hidden="1">
      <c r="B533" s="15"/>
      <c r="C533" s="15"/>
      <c r="D533" s="15"/>
      <c r="E533" s="15"/>
    </row>
    <row r="534" spans="2:5" hidden="1">
      <c r="B534" s="15"/>
      <c r="C534" s="15"/>
      <c r="D534" s="15"/>
      <c r="E534" s="15"/>
    </row>
    <row r="535" spans="2:5" hidden="1">
      <c r="B535" s="15"/>
      <c r="C535" s="15"/>
      <c r="D535" s="15"/>
      <c r="E535" s="15"/>
    </row>
    <row r="536" spans="2:5" hidden="1">
      <c r="B536" s="15"/>
      <c r="C536" s="15"/>
      <c r="D536" s="15"/>
      <c r="E536" s="15"/>
    </row>
    <row r="537" spans="2:5" hidden="1">
      <c r="B537" s="15"/>
      <c r="C537" s="15"/>
      <c r="D537" s="15"/>
      <c r="E537" s="15"/>
    </row>
    <row r="538" spans="2:5" hidden="1">
      <c r="B538" s="15"/>
      <c r="C538" s="15"/>
      <c r="D538" s="15"/>
      <c r="E538" s="15"/>
    </row>
    <row r="539" spans="2:5" hidden="1">
      <c r="B539" s="15"/>
      <c r="C539" s="15"/>
      <c r="D539" s="15"/>
      <c r="E539" s="15"/>
    </row>
    <row r="540" spans="2:5" hidden="1">
      <c r="B540" s="15"/>
      <c r="C540" s="15"/>
      <c r="D540" s="15"/>
      <c r="E540" s="15"/>
    </row>
    <row r="541" spans="2:5" hidden="1">
      <c r="B541" s="15"/>
      <c r="C541" s="15"/>
      <c r="D541" s="15"/>
      <c r="E541" s="15"/>
    </row>
    <row r="542" spans="2:5" hidden="1">
      <c r="B542" s="15"/>
      <c r="C542" s="15"/>
      <c r="D542" s="15"/>
      <c r="E542" s="15"/>
    </row>
    <row r="543" spans="2:5" hidden="1">
      <c r="B543" s="15"/>
      <c r="C543" s="15"/>
      <c r="D543" s="15"/>
      <c r="E543" s="15"/>
    </row>
    <row r="544" spans="2:5" hidden="1">
      <c r="B544" s="15"/>
      <c r="C544" s="15"/>
      <c r="D544" s="15"/>
      <c r="E544" s="15"/>
    </row>
    <row r="545" spans="2:5" hidden="1">
      <c r="B545" s="15"/>
      <c r="C545" s="15"/>
      <c r="D545" s="15"/>
      <c r="E545" s="15"/>
    </row>
    <row r="546" spans="2:5" hidden="1">
      <c r="B546" s="15"/>
      <c r="C546" s="15"/>
      <c r="D546" s="15"/>
      <c r="E546" s="15"/>
    </row>
    <row r="547" spans="2:5" hidden="1">
      <c r="B547" s="15"/>
      <c r="C547" s="15"/>
      <c r="D547" s="15"/>
      <c r="E547" s="15"/>
    </row>
    <row r="548" spans="2:5" hidden="1">
      <c r="B548" s="15"/>
      <c r="C548" s="15"/>
      <c r="D548" s="15"/>
      <c r="E548" s="15"/>
    </row>
    <row r="549" spans="2:5" hidden="1">
      <c r="B549" s="15"/>
      <c r="C549" s="15"/>
      <c r="D549" s="15"/>
      <c r="E549" s="15"/>
    </row>
    <row r="550" spans="2:5" hidden="1">
      <c r="B550" s="15"/>
      <c r="C550" s="15"/>
      <c r="D550" s="15"/>
      <c r="E550" s="15"/>
    </row>
    <row r="551" spans="2:5" hidden="1">
      <c r="B551" s="15"/>
      <c r="C551" s="15"/>
      <c r="D551" s="15"/>
      <c r="E551" s="15"/>
    </row>
    <row r="552" spans="2:5" hidden="1">
      <c r="B552" s="15"/>
      <c r="C552" s="15"/>
      <c r="D552" s="15"/>
      <c r="E552" s="15"/>
    </row>
    <row r="553" spans="2:5" hidden="1">
      <c r="B553" s="15"/>
      <c r="C553" s="15"/>
      <c r="D553" s="15"/>
      <c r="E553" s="15"/>
    </row>
    <row r="554" spans="2:5" hidden="1">
      <c r="B554" s="15"/>
      <c r="C554" s="15"/>
      <c r="D554" s="15"/>
      <c r="E554" s="15"/>
    </row>
    <row r="555" spans="2:5" hidden="1">
      <c r="B555" s="15"/>
      <c r="C555" s="15"/>
      <c r="D555" s="15"/>
      <c r="E555" s="15"/>
    </row>
    <row r="556" spans="2:5" hidden="1">
      <c r="B556" s="15"/>
      <c r="C556" s="15"/>
      <c r="D556" s="15"/>
      <c r="E556" s="15"/>
    </row>
    <row r="557" spans="2:5" hidden="1">
      <c r="B557" s="15"/>
      <c r="C557" s="15"/>
      <c r="D557" s="15"/>
      <c r="E557" s="15"/>
    </row>
    <row r="558" spans="2:5" hidden="1">
      <c r="B558" s="15"/>
      <c r="C558" s="15"/>
      <c r="D558" s="15"/>
      <c r="E558" s="15"/>
    </row>
    <row r="559" spans="2:5" hidden="1">
      <c r="B559" s="15"/>
      <c r="C559" s="15"/>
      <c r="D559" s="15"/>
      <c r="E559" s="15"/>
    </row>
    <row r="560" spans="2:5" hidden="1">
      <c r="B560" s="15"/>
      <c r="C560" s="15"/>
      <c r="D560" s="15"/>
      <c r="E560" s="15"/>
    </row>
    <row r="561" spans="2:5" hidden="1">
      <c r="B561" s="15"/>
      <c r="C561" s="15"/>
      <c r="D561" s="15"/>
      <c r="E561" s="15"/>
    </row>
    <row r="562" spans="2:5" hidden="1">
      <c r="B562" s="15"/>
      <c r="C562" s="15"/>
      <c r="D562" s="15"/>
      <c r="E562" s="15"/>
    </row>
    <row r="563" spans="2:5" hidden="1">
      <c r="B563" s="15"/>
      <c r="C563" s="15"/>
      <c r="D563" s="15"/>
      <c r="E563" s="15"/>
    </row>
    <row r="564" spans="2:5" hidden="1">
      <c r="B564" s="15"/>
      <c r="C564" s="15"/>
      <c r="D564" s="15"/>
      <c r="E564" s="15"/>
    </row>
    <row r="565" spans="2:5" hidden="1">
      <c r="B565" s="15"/>
      <c r="C565" s="15"/>
      <c r="D565" s="15"/>
      <c r="E565" s="15"/>
    </row>
    <row r="566" spans="2:5" hidden="1">
      <c r="B566" s="15"/>
      <c r="C566" s="15"/>
      <c r="D566" s="15"/>
      <c r="E566" s="15"/>
    </row>
    <row r="567" spans="2:5" hidden="1">
      <c r="B567" s="15"/>
      <c r="C567" s="15"/>
      <c r="D567" s="15"/>
      <c r="E567" s="15"/>
    </row>
    <row r="568" spans="2:5" hidden="1">
      <c r="B568" s="15"/>
      <c r="C568" s="15"/>
      <c r="D568" s="15"/>
      <c r="E568" s="15"/>
    </row>
    <row r="569" spans="2:5" hidden="1">
      <c r="B569" s="15"/>
      <c r="C569" s="15"/>
      <c r="D569" s="15"/>
      <c r="E569" s="15"/>
    </row>
    <row r="570" spans="2:5" hidden="1">
      <c r="B570" s="15"/>
      <c r="C570" s="15"/>
      <c r="D570" s="15"/>
      <c r="E570" s="15"/>
    </row>
    <row r="571" spans="2:5" hidden="1">
      <c r="B571" s="15"/>
      <c r="C571" s="15"/>
      <c r="D571" s="15"/>
      <c r="E571" s="15"/>
    </row>
    <row r="572" spans="2:5" hidden="1">
      <c r="B572" s="15"/>
      <c r="C572" s="15"/>
      <c r="D572" s="15"/>
      <c r="E572" s="15"/>
    </row>
    <row r="573" spans="2:5" hidden="1">
      <c r="B573" s="15"/>
      <c r="C573" s="15"/>
      <c r="D573" s="15"/>
      <c r="E573" s="15"/>
    </row>
    <row r="574" spans="2:5" hidden="1">
      <c r="B574" s="15"/>
      <c r="C574" s="15"/>
      <c r="D574" s="15"/>
      <c r="E574" s="15"/>
    </row>
    <row r="575" spans="2:5" hidden="1">
      <c r="B575" s="15"/>
      <c r="C575" s="15"/>
      <c r="D575" s="15"/>
      <c r="E575" s="15"/>
    </row>
    <row r="576" spans="2:5" hidden="1">
      <c r="B576" s="15"/>
      <c r="C576" s="15"/>
      <c r="D576" s="15"/>
      <c r="E576" s="15"/>
    </row>
    <row r="577" spans="2:5" hidden="1">
      <c r="B577" s="15"/>
      <c r="C577" s="15"/>
      <c r="D577" s="15"/>
      <c r="E577" s="15"/>
    </row>
    <row r="578" spans="2:5" hidden="1">
      <c r="B578" s="15"/>
      <c r="C578" s="15"/>
      <c r="D578" s="15"/>
      <c r="E578" s="15"/>
    </row>
    <row r="579" spans="2:5" hidden="1">
      <c r="B579" s="15"/>
      <c r="C579" s="15"/>
      <c r="D579" s="15"/>
      <c r="E579" s="15"/>
    </row>
    <row r="580" spans="2:5" hidden="1">
      <c r="B580" s="15"/>
      <c r="C580" s="15"/>
      <c r="D580" s="15"/>
      <c r="E580" s="15"/>
    </row>
    <row r="581" spans="2:5" hidden="1">
      <c r="B581" s="15"/>
      <c r="C581" s="15"/>
      <c r="D581" s="15"/>
      <c r="E581" s="15"/>
    </row>
    <row r="582" spans="2:5" hidden="1">
      <c r="B582" s="15"/>
      <c r="C582" s="15"/>
      <c r="D582" s="15"/>
      <c r="E582" s="15"/>
    </row>
    <row r="583" spans="2:5" hidden="1">
      <c r="B583" s="15"/>
      <c r="C583" s="15"/>
      <c r="D583" s="15"/>
      <c r="E583" s="15"/>
    </row>
    <row r="584" spans="2:5" hidden="1">
      <c r="B584" s="15"/>
      <c r="C584" s="15"/>
      <c r="D584" s="15"/>
      <c r="E584" s="15"/>
    </row>
    <row r="585" spans="2:5" hidden="1">
      <c r="B585" s="15"/>
      <c r="C585" s="15"/>
      <c r="D585" s="15"/>
      <c r="E585" s="15"/>
    </row>
    <row r="586" spans="2:5" hidden="1">
      <c r="B586" s="15"/>
      <c r="C586" s="15"/>
      <c r="D586" s="15"/>
      <c r="E586" s="15"/>
    </row>
    <row r="587" spans="2:5" hidden="1">
      <c r="B587" s="15"/>
      <c r="C587" s="15"/>
      <c r="D587" s="15"/>
      <c r="E587" s="15"/>
    </row>
    <row r="588" spans="2:5" hidden="1">
      <c r="B588" s="15"/>
      <c r="C588" s="15"/>
      <c r="D588" s="15"/>
      <c r="E588" s="15"/>
    </row>
    <row r="589" spans="2:5" hidden="1">
      <c r="B589" s="15"/>
      <c r="C589" s="15"/>
      <c r="D589" s="15"/>
      <c r="E589" s="15"/>
    </row>
    <row r="590" spans="2:5" hidden="1">
      <c r="B590" s="15"/>
      <c r="C590" s="15"/>
      <c r="D590" s="15"/>
      <c r="E590" s="15"/>
    </row>
    <row r="591" spans="2:5" hidden="1">
      <c r="B591" s="15"/>
      <c r="C591" s="15"/>
      <c r="D591" s="15"/>
      <c r="E591" s="15"/>
    </row>
    <row r="592" spans="2:5" hidden="1">
      <c r="B592" s="15"/>
      <c r="C592" s="15"/>
      <c r="D592" s="15"/>
      <c r="E592" s="15"/>
    </row>
    <row r="593" spans="2:5" hidden="1">
      <c r="B593" s="15"/>
      <c r="C593" s="15"/>
      <c r="D593" s="15"/>
      <c r="E593" s="15"/>
    </row>
    <row r="594" spans="2:5" hidden="1">
      <c r="B594" s="15"/>
      <c r="C594" s="15"/>
      <c r="D594" s="15"/>
      <c r="E594" s="15"/>
    </row>
    <row r="595" spans="2:5" hidden="1">
      <c r="B595" s="15"/>
      <c r="C595" s="15"/>
      <c r="D595" s="15"/>
      <c r="E595" s="15"/>
    </row>
    <row r="596" spans="2:5" hidden="1">
      <c r="B596" s="15"/>
      <c r="C596" s="15"/>
      <c r="D596" s="15"/>
      <c r="E596" s="15"/>
    </row>
    <row r="597" spans="2:5" hidden="1">
      <c r="B597" s="15"/>
      <c r="C597" s="15"/>
      <c r="D597" s="15"/>
      <c r="E597" s="15"/>
    </row>
    <row r="598" spans="2:5" hidden="1">
      <c r="B598" s="15"/>
      <c r="C598" s="15"/>
      <c r="D598" s="15"/>
      <c r="E598" s="15"/>
    </row>
    <row r="599" spans="2:5" hidden="1">
      <c r="B599" s="15"/>
      <c r="C599" s="15"/>
      <c r="D599" s="15"/>
      <c r="E599" s="15"/>
    </row>
    <row r="600" spans="2:5" hidden="1">
      <c r="B600" s="15"/>
      <c r="C600" s="15"/>
      <c r="D600" s="15"/>
      <c r="E600" s="15"/>
    </row>
    <row r="601" spans="2:5" hidden="1">
      <c r="B601" s="15"/>
      <c r="C601" s="15"/>
      <c r="D601" s="15"/>
      <c r="E601" s="15"/>
    </row>
    <row r="602" spans="2:5" hidden="1">
      <c r="B602" s="15"/>
      <c r="C602" s="15"/>
      <c r="D602" s="15"/>
      <c r="E602" s="15"/>
    </row>
    <row r="603" spans="2:5" hidden="1">
      <c r="B603" s="15"/>
      <c r="C603" s="15"/>
      <c r="D603" s="15"/>
      <c r="E603" s="15"/>
    </row>
    <row r="604" spans="2:5" hidden="1">
      <c r="B604" s="15"/>
      <c r="C604" s="15"/>
      <c r="D604" s="15"/>
      <c r="E604" s="15"/>
    </row>
    <row r="605" spans="2:5" hidden="1">
      <c r="B605" s="15"/>
      <c r="C605" s="15"/>
      <c r="D605" s="15"/>
      <c r="E605" s="15"/>
    </row>
    <row r="606" spans="2:5" hidden="1">
      <c r="B606" s="15"/>
      <c r="C606" s="15"/>
      <c r="D606" s="15"/>
      <c r="E606" s="15"/>
    </row>
    <row r="607" spans="2:5" hidden="1">
      <c r="B607" s="15"/>
      <c r="C607" s="15"/>
      <c r="D607" s="15"/>
      <c r="E607" s="15"/>
    </row>
    <row r="608" spans="2:5" hidden="1">
      <c r="B608" s="15"/>
      <c r="C608" s="15"/>
      <c r="D608" s="15"/>
      <c r="E608" s="15"/>
    </row>
    <row r="609" spans="2:5" hidden="1">
      <c r="B609" s="15"/>
      <c r="C609" s="15"/>
      <c r="D609" s="15"/>
      <c r="E609" s="15"/>
    </row>
    <row r="610" spans="2:5" hidden="1">
      <c r="B610" s="15"/>
      <c r="C610" s="15"/>
      <c r="D610" s="15"/>
      <c r="E610" s="15"/>
    </row>
    <row r="611" spans="2:5" hidden="1">
      <c r="B611" s="15"/>
      <c r="C611" s="15"/>
      <c r="D611" s="15"/>
      <c r="E611" s="15"/>
    </row>
    <row r="612" spans="2:5" hidden="1">
      <c r="B612" s="15"/>
      <c r="C612" s="15"/>
      <c r="D612" s="15"/>
      <c r="E612" s="15"/>
    </row>
    <row r="613" spans="2:5" hidden="1">
      <c r="B613" s="15"/>
      <c r="C613" s="15"/>
      <c r="D613" s="15"/>
      <c r="E613" s="15"/>
    </row>
    <row r="614" spans="2:5" hidden="1">
      <c r="B614" s="15"/>
      <c r="C614" s="15"/>
      <c r="D614" s="15"/>
      <c r="E614" s="15"/>
    </row>
    <row r="615" spans="2:5" hidden="1">
      <c r="B615" s="15"/>
      <c r="C615" s="15"/>
      <c r="D615" s="15"/>
      <c r="E615" s="15"/>
    </row>
    <row r="616" spans="2:5" hidden="1">
      <c r="B616" s="15"/>
      <c r="C616" s="15"/>
      <c r="D616" s="15"/>
      <c r="E616" s="15"/>
    </row>
    <row r="617" spans="2:5" hidden="1">
      <c r="B617" s="15"/>
      <c r="C617" s="15"/>
      <c r="D617" s="15"/>
      <c r="E617" s="15"/>
    </row>
    <row r="618" spans="2:5" hidden="1">
      <c r="B618" s="15"/>
      <c r="C618" s="15"/>
      <c r="D618" s="15"/>
      <c r="E618" s="15"/>
    </row>
    <row r="619" spans="2:5" hidden="1">
      <c r="B619" s="15"/>
      <c r="C619" s="15"/>
      <c r="D619" s="15"/>
      <c r="E619" s="15"/>
    </row>
    <row r="620" spans="2:5" hidden="1">
      <c r="B620" s="15"/>
      <c r="C620" s="15"/>
      <c r="D620" s="15"/>
      <c r="E620" s="15"/>
    </row>
    <row r="621" spans="2:5" hidden="1">
      <c r="B621" s="15"/>
      <c r="C621" s="15"/>
      <c r="D621" s="15"/>
      <c r="E621" s="15"/>
    </row>
    <row r="622" spans="2:5" hidden="1">
      <c r="B622" s="15"/>
      <c r="C622" s="15"/>
      <c r="D622" s="15"/>
      <c r="E622" s="15"/>
    </row>
    <row r="623" spans="2:5" hidden="1">
      <c r="B623" s="15"/>
      <c r="C623" s="15"/>
      <c r="D623" s="15"/>
      <c r="E623" s="15"/>
    </row>
    <row r="624" spans="2:5" hidden="1">
      <c r="B624" s="15"/>
      <c r="C624" s="15"/>
      <c r="D624" s="15"/>
      <c r="E624" s="15"/>
    </row>
    <row r="625" spans="2:5" hidden="1">
      <c r="B625" s="15"/>
      <c r="C625" s="15"/>
      <c r="D625" s="15"/>
      <c r="E625" s="15"/>
    </row>
    <row r="626" spans="2:5" hidden="1">
      <c r="B626" s="15"/>
      <c r="C626" s="15"/>
      <c r="D626" s="15"/>
      <c r="E626" s="15"/>
    </row>
    <row r="627" spans="2:5" hidden="1">
      <c r="B627" s="15"/>
      <c r="C627" s="15"/>
      <c r="D627" s="15"/>
      <c r="E627" s="15"/>
    </row>
    <row r="628" spans="2:5" hidden="1">
      <c r="B628" s="15"/>
      <c r="C628" s="15"/>
      <c r="D628" s="15"/>
      <c r="E628" s="15"/>
    </row>
    <row r="629" spans="2:5" hidden="1">
      <c r="B629" s="15"/>
      <c r="C629" s="15"/>
      <c r="D629" s="15"/>
      <c r="E629" s="15"/>
    </row>
    <row r="630" spans="2:5" hidden="1">
      <c r="B630" s="15"/>
      <c r="C630" s="15"/>
      <c r="D630" s="15"/>
      <c r="E630" s="15"/>
    </row>
    <row r="631" spans="2:5" hidden="1">
      <c r="B631" s="15"/>
      <c r="C631" s="15"/>
      <c r="D631" s="15"/>
      <c r="E631" s="15"/>
    </row>
    <row r="632" spans="2:5" hidden="1">
      <c r="B632" s="15"/>
      <c r="C632" s="15"/>
      <c r="D632" s="15"/>
      <c r="E632" s="15"/>
    </row>
    <row r="633" spans="2:5" hidden="1">
      <c r="B633" s="15"/>
      <c r="C633" s="15"/>
      <c r="D633" s="15"/>
      <c r="E633" s="15"/>
    </row>
    <row r="634" spans="2:5" hidden="1">
      <c r="B634" s="15"/>
      <c r="C634" s="15"/>
      <c r="D634" s="15"/>
      <c r="E634" s="15"/>
    </row>
    <row r="635" spans="2:5" hidden="1">
      <c r="B635" s="15"/>
      <c r="C635" s="15"/>
      <c r="D635" s="15"/>
      <c r="E635" s="15"/>
    </row>
    <row r="636" spans="2:5" hidden="1">
      <c r="B636" s="15"/>
      <c r="C636" s="15"/>
      <c r="D636" s="15"/>
      <c r="E636" s="15"/>
    </row>
    <row r="637" spans="2:5" hidden="1">
      <c r="B637" s="15"/>
      <c r="C637" s="15"/>
      <c r="D637" s="15"/>
      <c r="E637" s="15"/>
    </row>
    <row r="638" spans="2:5" hidden="1">
      <c r="B638" s="15"/>
      <c r="C638" s="15"/>
      <c r="D638" s="15"/>
      <c r="E638" s="15"/>
    </row>
    <row r="639" spans="2:5" hidden="1">
      <c r="B639" s="15"/>
      <c r="C639" s="15"/>
      <c r="D639" s="15"/>
      <c r="E639" s="15"/>
    </row>
    <row r="640" spans="2:5" hidden="1">
      <c r="B640" s="15"/>
      <c r="C640" s="15"/>
      <c r="D640" s="15"/>
      <c r="E640" s="15"/>
    </row>
    <row r="641" spans="2:5" hidden="1">
      <c r="B641" s="15"/>
      <c r="C641" s="15"/>
      <c r="D641" s="15"/>
      <c r="E641" s="15"/>
    </row>
    <row r="642" spans="2:5" hidden="1">
      <c r="B642" s="15"/>
      <c r="C642" s="15"/>
      <c r="D642" s="15"/>
      <c r="E642" s="15"/>
    </row>
    <row r="643" spans="2:5" hidden="1">
      <c r="B643" s="15"/>
      <c r="C643" s="15"/>
      <c r="D643" s="15"/>
      <c r="E643" s="15"/>
    </row>
    <row r="644" spans="2:5" hidden="1">
      <c r="B644" s="15"/>
      <c r="C644" s="15"/>
      <c r="D644" s="15"/>
      <c r="E644" s="15"/>
    </row>
    <row r="645" spans="2:5" hidden="1">
      <c r="B645" s="15"/>
      <c r="C645" s="15"/>
      <c r="D645" s="15"/>
      <c r="E645" s="15"/>
    </row>
    <row r="646" spans="2:5" hidden="1">
      <c r="B646" s="15"/>
      <c r="C646" s="15"/>
      <c r="D646" s="15"/>
      <c r="E646" s="15"/>
    </row>
    <row r="647" spans="2:5" hidden="1">
      <c r="B647" s="15"/>
      <c r="C647" s="15"/>
      <c r="D647" s="15"/>
      <c r="E647" s="15"/>
    </row>
    <row r="648" spans="2:5" hidden="1">
      <c r="B648" s="15"/>
      <c r="C648" s="15"/>
      <c r="D648" s="15"/>
      <c r="E648" s="15"/>
    </row>
    <row r="649" spans="2:5" hidden="1">
      <c r="B649" s="15"/>
      <c r="C649" s="15"/>
      <c r="D649" s="15"/>
      <c r="E649" s="15"/>
    </row>
    <row r="650" spans="2:5" hidden="1">
      <c r="B650" s="15"/>
      <c r="C650" s="15"/>
      <c r="D650" s="15"/>
      <c r="E650" s="15"/>
    </row>
    <row r="651" spans="2:5" hidden="1">
      <c r="B651" s="15"/>
      <c r="C651" s="15"/>
      <c r="D651" s="15"/>
      <c r="E651" s="15"/>
    </row>
    <row r="652" spans="2:5" hidden="1">
      <c r="B652" s="15"/>
      <c r="C652" s="15"/>
      <c r="D652" s="15"/>
      <c r="E652" s="15"/>
    </row>
    <row r="653" spans="2:5" hidden="1">
      <c r="B653" s="15"/>
      <c r="C653" s="15"/>
      <c r="D653" s="15"/>
      <c r="E653" s="15"/>
    </row>
    <row r="654" spans="2:5" hidden="1">
      <c r="B654" s="15"/>
      <c r="C654" s="15"/>
      <c r="D654" s="15"/>
      <c r="E654" s="15"/>
    </row>
    <row r="655" spans="2:5" hidden="1">
      <c r="B655" s="15"/>
      <c r="C655" s="15"/>
      <c r="D655" s="15"/>
      <c r="E655" s="15"/>
    </row>
    <row r="656" spans="2:5" hidden="1">
      <c r="B656" s="15"/>
      <c r="C656" s="15"/>
      <c r="D656" s="15"/>
      <c r="E656" s="15"/>
    </row>
    <row r="657" spans="2:5" hidden="1">
      <c r="B657" s="15"/>
      <c r="C657" s="15"/>
      <c r="D657" s="15"/>
      <c r="E657" s="15"/>
    </row>
    <row r="658" spans="2:5" hidden="1">
      <c r="B658" s="15"/>
      <c r="C658" s="15"/>
      <c r="D658" s="15"/>
      <c r="E658" s="15"/>
    </row>
    <row r="659" spans="2:5" hidden="1">
      <c r="B659" s="15"/>
      <c r="C659" s="15"/>
      <c r="D659" s="15"/>
      <c r="E659" s="15"/>
    </row>
    <row r="660" spans="2:5" hidden="1">
      <c r="B660" s="15"/>
      <c r="C660" s="15"/>
      <c r="D660" s="15"/>
      <c r="E660" s="15"/>
    </row>
    <row r="661" spans="2:5" hidden="1">
      <c r="B661" s="15"/>
      <c r="C661" s="15"/>
      <c r="D661" s="15"/>
      <c r="E661" s="15"/>
    </row>
    <row r="662" spans="2:5" hidden="1">
      <c r="B662" s="15"/>
      <c r="C662" s="15"/>
      <c r="D662" s="15"/>
      <c r="E662" s="15"/>
    </row>
    <row r="663" spans="2:5" hidden="1">
      <c r="B663" s="15"/>
      <c r="C663" s="15"/>
      <c r="D663" s="15"/>
      <c r="E663" s="15"/>
    </row>
    <row r="664" spans="2:5" hidden="1">
      <c r="B664" s="15"/>
      <c r="C664" s="15"/>
      <c r="D664" s="15"/>
      <c r="E664" s="15"/>
    </row>
    <row r="665" spans="2:5" hidden="1">
      <c r="B665" s="15"/>
      <c r="C665" s="15"/>
      <c r="D665" s="15"/>
      <c r="E665" s="15"/>
    </row>
    <row r="666" spans="2:5" hidden="1">
      <c r="B666" s="15"/>
      <c r="C666" s="15"/>
      <c r="D666" s="15"/>
      <c r="E666" s="15"/>
    </row>
    <row r="667" spans="2:5" hidden="1">
      <c r="B667" s="15"/>
      <c r="C667" s="15"/>
      <c r="D667" s="15"/>
      <c r="E667" s="15"/>
    </row>
    <row r="668" spans="2:5" hidden="1">
      <c r="B668" s="15"/>
      <c r="C668" s="15"/>
      <c r="D668" s="15"/>
      <c r="E668" s="15"/>
    </row>
    <row r="669" spans="2:5" hidden="1">
      <c r="B669" s="15"/>
      <c r="C669" s="15"/>
      <c r="D669" s="15"/>
      <c r="E669" s="15"/>
    </row>
    <row r="670" spans="2:5" hidden="1">
      <c r="B670" s="15"/>
      <c r="C670" s="15"/>
      <c r="D670" s="15"/>
      <c r="E670" s="15"/>
    </row>
    <row r="671" spans="2:5" hidden="1">
      <c r="B671" s="15"/>
      <c r="C671" s="15"/>
      <c r="D671" s="15"/>
      <c r="E671" s="15"/>
    </row>
    <row r="672" spans="2:5" hidden="1">
      <c r="B672" s="15"/>
      <c r="C672" s="15"/>
      <c r="D672" s="15"/>
      <c r="E672" s="15"/>
    </row>
    <row r="673" spans="2:5" hidden="1">
      <c r="B673" s="15"/>
      <c r="C673" s="15"/>
      <c r="D673" s="15"/>
      <c r="E673" s="15"/>
    </row>
    <row r="674" spans="2:5" hidden="1">
      <c r="B674" s="15"/>
      <c r="C674" s="15"/>
      <c r="D674" s="15"/>
      <c r="E674" s="15"/>
    </row>
    <row r="675" spans="2:5" hidden="1">
      <c r="B675" s="15"/>
      <c r="C675" s="15"/>
      <c r="D675" s="15"/>
      <c r="E675" s="15"/>
    </row>
    <row r="676" spans="2:5" hidden="1">
      <c r="B676" s="15"/>
      <c r="C676" s="15"/>
      <c r="D676" s="15"/>
      <c r="E676" s="15"/>
    </row>
    <row r="677" spans="2:5" hidden="1">
      <c r="B677" s="15"/>
      <c r="C677" s="15"/>
      <c r="D677" s="15"/>
      <c r="E677" s="15"/>
    </row>
    <row r="678" spans="2:5" hidden="1">
      <c r="B678" s="15"/>
      <c r="C678" s="15"/>
      <c r="D678" s="15"/>
      <c r="E678" s="15"/>
    </row>
    <row r="679" spans="2:5" hidden="1">
      <c r="B679" s="15"/>
      <c r="C679" s="15"/>
      <c r="D679" s="15"/>
      <c r="E679" s="15"/>
    </row>
    <row r="680" spans="2:5" hidden="1">
      <c r="B680" s="15"/>
      <c r="C680" s="15"/>
      <c r="D680" s="15"/>
      <c r="E680" s="15"/>
    </row>
    <row r="681" spans="2:5" hidden="1">
      <c r="B681" s="15"/>
      <c r="C681" s="15"/>
      <c r="D681" s="15"/>
      <c r="E681" s="15"/>
    </row>
    <row r="682" spans="2:5" hidden="1">
      <c r="B682" s="15"/>
      <c r="C682" s="15"/>
      <c r="D682" s="15"/>
      <c r="E682" s="15"/>
    </row>
    <row r="683" spans="2:5" hidden="1">
      <c r="B683" s="15"/>
      <c r="C683" s="15"/>
      <c r="D683" s="15"/>
      <c r="E683" s="15"/>
    </row>
    <row r="684" spans="2:5" hidden="1">
      <c r="B684" s="15"/>
      <c r="C684" s="15"/>
      <c r="D684" s="15"/>
      <c r="E684" s="15"/>
    </row>
    <row r="685" spans="2:5" hidden="1">
      <c r="B685" s="15"/>
      <c r="C685" s="15"/>
      <c r="D685" s="15"/>
      <c r="E685" s="15"/>
    </row>
    <row r="686" spans="2:5" hidden="1">
      <c r="B686" s="15"/>
      <c r="C686" s="15"/>
      <c r="D686" s="15"/>
      <c r="E686" s="15"/>
    </row>
    <row r="687" spans="2:5" hidden="1">
      <c r="B687" s="15"/>
      <c r="C687" s="15"/>
      <c r="D687" s="15"/>
      <c r="E687" s="15"/>
    </row>
    <row r="688" spans="2:5" hidden="1">
      <c r="B688" s="15"/>
      <c r="C688" s="15"/>
      <c r="D688" s="15"/>
      <c r="E688" s="15"/>
    </row>
    <row r="689" spans="2:5" hidden="1">
      <c r="B689" s="15"/>
      <c r="C689" s="15"/>
      <c r="D689" s="15"/>
      <c r="E689" s="15"/>
    </row>
    <row r="690" spans="2:5" hidden="1">
      <c r="B690" s="15"/>
      <c r="C690" s="15"/>
      <c r="D690" s="15"/>
      <c r="E690" s="15"/>
    </row>
    <row r="691" spans="2:5" hidden="1">
      <c r="B691" s="15"/>
      <c r="C691" s="15"/>
      <c r="D691" s="15"/>
      <c r="E691" s="15"/>
    </row>
    <row r="692" spans="2:5" hidden="1">
      <c r="B692" s="15"/>
      <c r="C692" s="15"/>
      <c r="D692" s="15"/>
      <c r="E692" s="15"/>
    </row>
    <row r="693" spans="2:5" hidden="1">
      <c r="B693" s="15"/>
      <c r="C693" s="15"/>
      <c r="D693" s="15"/>
      <c r="E693" s="15"/>
    </row>
    <row r="694" spans="2:5" hidden="1">
      <c r="B694" s="15"/>
      <c r="C694" s="15"/>
      <c r="D694" s="15"/>
      <c r="E694" s="15"/>
    </row>
    <row r="695" spans="2:5" hidden="1">
      <c r="B695" s="15"/>
      <c r="C695" s="15"/>
      <c r="D695" s="15"/>
      <c r="E695" s="15"/>
    </row>
    <row r="696" spans="2:5" hidden="1">
      <c r="B696" s="15"/>
      <c r="C696" s="15"/>
      <c r="D696" s="15"/>
      <c r="E696" s="15"/>
    </row>
    <row r="697" spans="2:5" hidden="1">
      <c r="B697" s="15"/>
      <c r="C697" s="15"/>
      <c r="D697" s="15"/>
      <c r="E697" s="15"/>
    </row>
    <row r="698" spans="2:5" hidden="1">
      <c r="B698" s="15"/>
      <c r="C698" s="15"/>
      <c r="D698" s="15"/>
      <c r="E698" s="15"/>
    </row>
    <row r="699" spans="2:5" hidden="1">
      <c r="B699" s="15"/>
      <c r="C699" s="15"/>
      <c r="D699" s="15"/>
      <c r="E699" s="15"/>
    </row>
    <row r="700" spans="2:5" hidden="1">
      <c r="B700" s="15"/>
      <c r="C700" s="15"/>
      <c r="D700" s="15"/>
      <c r="E700" s="15"/>
    </row>
    <row r="701" spans="2:5" hidden="1">
      <c r="B701" s="15"/>
      <c r="C701" s="15"/>
      <c r="D701" s="15"/>
      <c r="E701" s="15"/>
    </row>
    <row r="702" spans="2:5" hidden="1">
      <c r="B702" s="15"/>
      <c r="C702" s="15"/>
      <c r="D702" s="15"/>
      <c r="E702" s="15"/>
    </row>
    <row r="703" spans="2:5" hidden="1">
      <c r="B703" s="15"/>
      <c r="C703" s="15"/>
      <c r="D703" s="15"/>
      <c r="E703" s="15"/>
    </row>
    <row r="704" spans="2:5" hidden="1">
      <c r="B704" s="15"/>
      <c r="C704" s="15"/>
      <c r="D704" s="15"/>
      <c r="E704" s="15"/>
    </row>
    <row r="705" spans="2:5" hidden="1">
      <c r="B705" s="15"/>
      <c r="C705" s="15"/>
      <c r="D705" s="15"/>
      <c r="E705" s="15"/>
    </row>
    <row r="706" spans="2:5" hidden="1">
      <c r="B706" s="15"/>
      <c r="C706" s="15"/>
      <c r="D706" s="15"/>
      <c r="E706" s="15"/>
    </row>
    <row r="707" spans="2:5" hidden="1">
      <c r="B707" s="15"/>
      <c r="C707" s="15"/>
      <c r="D707" s="15"/>
      <c r="E707" s="15"/>
    </row>
    <row r="708" spans="2:5" hidden="1">
      <c r="B708" s="15"/>
      <c r="C708" s="15"/>
      <c r="D708" s="15"/>
      <c r="E708" s="15"/>
    </row>
    <row r="709" spans="2:5" hidden="1">
      <c r="B709" s="15"/>
      <c r="C709" s="15"/>
      <c r="D709" s="15"/>
      <c r="E709" s="15"/>
    </row>
    <row r="710" spans="2:5" hidden="1">
      <c r="B710" s="15"/>
      <c r="C710" s="15"/>
      <c r="D710" s="15"/>
      <c r="E710" s="15"/>
    </row>
    <row r="711" spans="2:5" hidden="1">
      <c r="B711" s="15"/>
      <c r="C711" s="15"/>
      <c r="D711" s="15"/>
      <c r="E711" s="15"/>
    </row>
    <row r="712" spans="2:5" hidden="1">
      <c r="B712" s="15"/>
      <c r="C712" s="15"/>
      <c r="D712" s="15"/>
      <c r="E712" s="15"/>
    </row>
    <row r="713" spans="2:5" hidden="1">
      <c r="B713" s="15"/>
      <c r="C713" s="15"/>
      <c r="D713" s="15"/>
      <c r="E713" s="15"/>
    </row>
    <row r="714" spans="2:5" hidden="1">
      <c r="B714" s="15"/>
      <c r="C714" s="15"/>
      <c r="D714" s="15"/>
      <c r="E714" s="15"/>
    </row>
    <row r="715" spans="2:5" hidden="1">
      <c r="B715" s="15"/>
      <c r="C715" s="15"/>
      <c r="D715" s="15"/>
      <c r="E715" s="15"/>
    </row>
    <row r="716" spans="2:5" hidden="1">
      <c r="B716" s="15"/>
      <c r="C716" s="15"/>
      <c r="D716" s="15"/>
      <c r="E716" s="15"/>
    </row>
    <row r="717" spans="2:5" hidden="1">
      <c r="B717" s="15"/>
      <c r="C717" s="15"/>
      <c r="D717" s="15"/>
      <c r="E717" s="15"/>
    </row>
    <row r="718" spans="2:5" hidden="1">
      <c r="B718" s="15"/>
      <c r="C718" s="15"/>
      <c r="D718" s="15"/>
      <c r="E718" s="15"/>
    </row>
    <row r="719" spans="2:5" hidden="1">
      <c r="B719" s="15"/>
      <c r="C719" s="15"/>
      <c r="D719" s="15"/>
      <c r="E719" s="15"/>
    </row>
    <row r="720" spans="2:5" hidden="1">
      <c r="B720" s="15"/>
      <c r="C720" s="15"/>
      <c r="D720" s="15"/>
      <c r="E720" s="15"/>
    </row>
    <row r="721" spans="2:5" hidden="1">
      <c r="B721" s="15"/>
      <c r="C721" s="15"/>
      <c r="D721" s="15"/>
      <c r="E721" s="15"/>
    </row>
    <row r="722" spans="2:5" hidden="1">
      <c r="B722" s="15"/>
      <c r="C722" s="15"/>
      <c r="D722" s="15"/>
      <c r="E722" s="15"/>
    </row>
    <row r="723" spans="2:5" hidden="1">
      <c r="B723" s="15"/>
      <c r="C723" s="15"/>
      <c r="D723" s="15"/>
      <c r="E723" s="15"/>
    </row>
    <row r="724" spans="2:5" hidden="1">
      <c r="B724" s="15"/>
      <c r="C724" s="15"/>
      <c r="D724" s="15"/>
      <c r="E724" s="15"/>
    </row>
    <row r="725" spans="2:5" hidden="1">
      <c r="B725" s="15"/>
      <c r="C725" s="15"/>
      <c r="D725" s="15"/>
      <c r="E725" s="15"/>
    </row>
    <row r="726" spans="2:5" hidden="1">
      <c r="B726" s="15"/>
      <c r="C726" s="15"/>
      <c r="D726" s="15"/>
      <c r="E726" s="15"/>
    </row>
    <row r="727" spans="2:5" hidden="1">
      <c r="B727" s="15"/>
      <c r="C727" s="15"/>
      <c r="D727" s="15"/>
      <c r="E727" s="15"/>
    </row>
    <row r="728" spans="2:5" hidden="1">
      <c r="B728" s="15"/>
      <c r="C728" s="15"/>
      <c r="D728" s="15"/>
      <c r="E728" s="15"/>
    </row>
    <row r="729" spans="2:5" hidden="1">
      <c r="B729" s="15"/>
      <c r="C729" s="15"/>
      <c r="D729" s="15"/>
      <c r="E729" s="15"/>
    </row>
    <row r="730" spans="2:5" hidden="1">
      <c r="B730" s="15"/>
      <c r="C730" s="15"/>
      <c r="D730" s="15"/>
      <c r="E730" s="15"/>
    </row>
    <row r="731" spans="2:5" hidden="1">
      <c r="B731" s="15"/>
      <c r="C731" s="15"/>
      <c r="D731" s="15"/>
      <c r="E731" s="15"/>
    </row>
    <row r="732" spans="2:5" hidden="1">
      <c r="B732" s="15"/>
      <c r="C732" s="15"/>
      <c r="D732" s="15"/>
      <c r="E732" s="15"/>
    </row>
    <row r="733" spans="2:5" hidden="1">
      <c r="B733" s="15"/>
      <c r="C733" s="15"/>
      <c r="D733" s="15"/>
      <c r="E733" s="15"/>
    </row>
    <row r="734" spans="2:5" hidden="1">
      <c r="B734" s="15"/>
      <c r="C734" s="15"/>
      <c r="D734" s="15"/>
      <c r="E734" s="15"/>
    </row>
    <row r="735" spans="2:5" hidden="1">
      <c r="B735" s="15"/>
      <c r="C735" s="15"/>
      <c r="D735" s="15"/>
      <c r="E735" s="15"/>
    </row>
    <row r="736" spans="2:5" hidden="1">
      <c r="B736" s="15"/>
      <c r="C736" s="15"/>
      <c r="D736" s="15"/>
      <c r="E736" s="15"/>
    </row>
    <row r="737" spans="2:5" hidden="1">
      <c r="B737" s="15"/>
      <c r="C737" s="15"/>
      <c r="D737" s="15"/>
      <c r="E737" s="15"/>
    </row>
    <row r="738" spans="2:5" hidden="1">
      <c r="B738" s="15"/>
      <c r="C738" s="15"/>
      <c r="D738" s="15"/>
      <c r="E738" s="15"/>
    </row>
    <row r="739" spans="2:5" hidden="1">
      <c r="B739" s="15"/>
      <c r="C739" s="15"/>
      <c r="D739" s="15"/>
      <c r="E739" s="15"/>
    </row>
    <row r="740" spans="2:5" hidden="1">
      <c r="B740" s="15"/>
      <c r="C740" s="15"/>
      <c r="D740" s="15"/>
      <c r="E740" s="15"/>
    </row>
    <row r="741" spans="2:5" hidden="1">
      <c r="B741" s="15"/>
      <c r="C741" s="15"/>
      <c r="D741" s="15"/>
      <c r="E741" s="15"/>
    </row>
    <row r="742" spans="2:5" hidden="1">
      <c r="B742" s="15"/>
      <c r="C742" s="15"/>
      <c r="D742" s="15"/>
      <c r="E742" s="15"/>
    </row>
    <row r="743" spans="2:5" hidden="1">
      <c r="B743" s="15"/>
      <c r="C743" s="15"/>
      <c r="D743" s="15"/>
      <c r="E743" s="15"/>
    </row>
    <row r="744" spans="2:5" hidden="1">
      <c r="B744" s="15"/>
      <c r="C744" s="15"/>
      <c r="D744" s="15"/>
      <c r="E744" s="15"/>
    </row>
    <row r="745" spans="2:5" hidden="1">
      <c r="B745" s="15"/>
      <c r="C745" s="15"/>
      <c r="D745" s="15"/>
      <c r="E745" s="15"/>
    </row>
    <row r="746" spans="2:5" hidden="1">
      <c r="B746" s="15"/>
      <c r="C746" s="15"/>
      <c r="D746" s="15"/>
      <c r="E746" s="15"/>
    </row>
    <row r="747" spans="2:5" hidden="1">
      <c r="B747" s="15"/>
      <c r="C747" s="15"/>
      <c r="D747" s="15"/>
      <c r="E747" s="15"/>
    </row>
    <row r="748" spans="2:5" hidden="1">
      <c r="B748" s="15"/>
      <c r="C748" s="15"/>
      <c r="D748" s="15"/>
      <c r="E748" s="15"/>
    </row>
    <row r="749" spans="2:5" hidden="1">
      <c r="B749" s="15"/>
      <c r="C749" s="15"/>
      <c r="D749" s="15"/>
      <c r="E749" s="15"/>
    </row>
    <row r="750" spans="2:5" hidden="1">
      <c r="B750" s="15"/>
      <c r="C750" s="15"/>
      <c r="D750" s="15"/>
      <c r="E750" s="15"/>
    </row>
    <row r="751" spans="2:5" hidden="1">
      <c r="B751" s="15"/>
      <c r="C751" s="15"/>
      <c r="D751" s="15"/>
      <c r="E751" s="15"/>
    </row>
    <row r="752" spans="2:5" hidden="1">
      <c r="B752" s="15"/>
      <c r="C752" s="15"/>
      <c r="D752" s="15"/>
      <c r="E752" s="15"/>
    </row>
    <row r="753" spans="2:5" hidden="1">
      <c r="B753" s="15"/>
      <c r="C753" s="15"/>
      <c r="D753" s="15"/>
      <c r="E753" s="15"/>
    </row>
    <row r="754" spans="2:5" hidden="1">
      <c r="B754" s="15"/>
      <c r="C754" s="15"/>
      <c r="D754" s="15"/>
      <c r="E754" s="15"/>
    </row>
    <row r="755" spans="2:5" hidden="1">
      <c r="B755" s="15"/>
      <c r="C755" s="15"/>
      <c r="D755" s="15"/>
      <c r="E755" s="15"/>
    </row>
    <row r="756" spans="2:5" hidden="1">
      <c r="B756" s="15"/>
      <c r="C756" s="15"/>
      <c r="D756" s="15"/>
      <c r="E756" s="15"/>
    </row>
    <row r="757" spans="2:5" hidden="1">
      <c r="B757" s="15"/>
      <c r="C757" s="15"/>
      <c r="D757" s="15"/>
      <c r="E757" s="15"/>
    </row>
    <row r="758" spans="2:5" hidden="1">
      <c r="B758" s="15"/>
      <c r="C758" s="15"/>
      <c r="D758" s="15"/>
      <c r="E758" s="15"/>
    </row>
    <row r="759" spans="2:5" hidden="1">
      <c r="B759" s="15"/>
      <c r="C759" s="15"/>
      <c r="D759" s="15"/>
      <c r="E759" s="15"/>
    </row>
    <row r="760" spans="2:5" hidden="1">
      <c r="B760" s="15"/>
      <c r="C760" s="15"/>
      <c r="D760" s="15"/>
      <c r="E760" s="15"/>
    </row>
    <row r="761" spans="2:5" hidden="1">
      <c r="B761" s="15"/>
      <c r="C761" s="15"/>
      <c r="D761" s="15"/>
      <c r="E761" s="15"/>
    </row>
    <row r="762" spans="2:5" hidden="1">
      <c r="B762" s="15"/>
      <c r="C762" s="15"/>
      <c r="D762" s="15"/>
      <c r="E762" s="15"/>
    </row>
    <row r="763" spans="2:5" hidden="1">
      <c r="B763" s="15"/>
      <c r="C763" s="15"/>
      <c r="D763" s="15"/>
      <c r="E763" s="15"/>
    </row>
    <row r="764" spans="2:5" hidden="1">
      <c r="B764" s="15"/>
      <c r="C764" s="15"/>
      <c r="D764" s="15"/>
      <c r="E764" s="15"/>
    </row>
    <row r="765" spans="2:5" hidden="1">
      <c r="B765" s="15"/>
      <c r="C765" s="15"/>
      <c r="D765" s="15"/>
      <c r="E765" s="15"/>
    </row>
    <row r="766" spans="2:5" hidden="1">
      <c r="B766" s="15"/>
      <c r="C766" s="15"/>
      <c r="D766" s="15"/>
      <c r="E766" s="15"/>
    </row>
    <row r="767" spans="2:5" hidden="1">
      <c r="B767" s="15"/>
      <c r="C767" s="15"/>
      <c r="D767" s="15"/>
      <c r="E767" s="15"/>
    </row>
    <row r="768" spans="2:5" hidden="1">
      <c r="B768" s="15"/>
      <c r="C768" s="15"/>
      <c r="D768" s="15"/>
      <c r="E768" s="15"/>
    </row>
    <row r="769" spans="1:5" hidden="1">
      <c r="B769" s="15"/>
      <c r="C769" s="15"/>
      <c r="D769" s="15"/>
      <c r="E769" s="15"/>
    </row>
    <row r="770" spans="1:5" hidden="1">
      <c r="B770" s="15"/>
      <c r="C770" s="15"/>
      <c r="D770" s="15"/>
      <c r="E770" s="15"/>
    </row>
    <row r="771" spans="1:5" hidden="1">
      <c r="A771" s="15"/>
      <c r="B771" s="15"/>
      <c r="C771" s="15"/>
      <c r="D771" s="15"/>
      <c r="E771" s="15"/>
    </row>
    <row r="772" spans="1:5" hidden="1">
      <c r="A772" s="15"/>
      <c r="B772" s="15"/>
      <c r="C772" s="15"/>
      <c r="D772" s="15"/>
      <c r="E772" s="15"/>
    </row>
    <row r="773" spans="1:5" hidden="1">
      <c r="A773" s="17"/>
      <c r="B773" s="15"/>
      <c r="C773" s="15"/>
      <c r="D773" s="15"/>
      <c r="E773" s="15"/>
    </row>
    <row r="774" spans="1:5" hidden="1">
      <c r="B774" s="15"/>
      <c r="C774" s="15"/>
      <c r="D774" s="15"/>
      <c r="E774" s="15"/>
    </row>
    <row r="775" spans="1:5" hidden="1">
      <c r="B775" s="15"/>
      <c r="C775" s="15"/>
      <c r="D775" s="15"/>
      <c r="E775" s="15"/>
    </row>
    <row r="776" spans="1:5" hidden="1">
      <c r="B776" s="15"/>
      <c r="C776" s="15"/>
      <c r="D776" s="15"/>
      <c r="E776" s="15"/>
    </row>
    <row r="777" spans="1:5" hidden="1">
      <c r="B777" s="15"/>
      <c r="C777" s="15"/>
      <c r="D777" s="15"/>
      <c r="E777" s="15"/>
    </row>
    <row r="778" spans="1:5" hidden="1">
      <c r="B778" s="15"/>
      <c r="C778" s="15"/>
      <c r="D778" s="15"/>
      <c r="E778" s="15"/>
    </row>
    <row r="779" spans="1:5" hidden="1">
      <c r="B779" s="15"/>
      <c r="C779" s="15"/>
      <c r="D779" s="15"/>
      <c r="E779" s="15"/>
    </row>
    <row r="780" spans="1:5" hidden="1">
      <c r="B780" s="15"/>
      <c r="C780" s="15"/>
      <c r="D780" s="15"/>
      <c r="E780" s="15"/>
    </row>
    <row r="781" spans="1:5" hidden="1">
      <c r="B781" s="15"/>
      <c r="C781" s="15"/>
      <c r="D781" s="15"/>
      <c r="E781" s="15"/>
    </row>
    <row r="782" spans="1:5" hidden="1">
      <c r="B782" s="15"/>
      <c r="C782" s="15"/>
      <c r="D782" s="15"/>
      <c r="E782" s="15"/>
    </row>
    <row r="783" spans="1:5" hidden="1">
      <c r="B783" s="15"/>
      <c r="C783" s="15"/>
      <c r="D783" s="15"/>
      <c r="E783" s="15"/>
    </row>
    <row r="784" spans="1:5" hidden="1">
      <c r="B784" s="15"/>
      <c r="C784" s="15"/>
      <c r="D784" s="15"/>
      <c r="E784" s="15"/>
    </row>
    <row r="785" spans="2:5" hidden="1">
      <c r="B785" s="15"/>
      <c r="C785" s="15"/>
      <c r="D785" s="15"/>
      <c r="E785" s="15"/>
    </row>
    <row r="786" spans="2:5" hidden="1">
      <c r="B786" s="15"/>
      <c r="C786" s="15"/>
      <c r="D786" s="15"/>
      <c r="E786" s="15"/>
    </row>
    <row r="787" spans="2:5" hidden="1">
      <c r="B787" s="15"/>
      <c r="C787" s="15"/>
      <c r="D787" s="15"/>
      <c r="E787" s="15"/>
    </row>
    <row r="788" spans="2:5" hidden="1">
      <c r="B788" s="15"/>
      <c r="C788" s="15"/>
      <c r="D788" s="15"/>
      <c r="E788" s="15"/>
    </row>
    <row r="789" spans="2:5" hidden="1">
      <c r="B789" s="15"/>
      <c r="C789" s="15"/>
      <c r="D789" s="15"/>
      <c r="E789" s="15"/>
    </row>
    <row r="790" spans="2:5" hidden="1">
      <c r="B790" s="15"/>
      <c r="C790" s="15"/>
      <c r="D790" s="15"/>
      <c r="E790" s="15"/>
    </row>
    <row r="791" spans="2:5" hidden="1">
      <c r="B791" s="15"/>
      <c r="C791" s="15"/>
      <c r="D791" s="15"/>
      <c r="E791" s="15"/>
    </row>
    <row r="792" spans="2:5" hidden="1">
      <c r="B792" s="15"/>
      <c r="C792" s="15"/>
      <c r="D792" s="15"/>
      <c r="E792" s="15"/>
    </row>
    <row r="793" spans="2:5" hidden="1">
      <c r="B793" s="15"/>
      <c r="C793" s="15"/>
      <c r="D793" s="15"/>
      <c r="E793" s="15"/>
    </row>
    <row r="794" spans="2:5" hidden="1">
      <c r="B794" s="15"/>
      <c r="C794" s="15"/>
      <c r="D794" s="15"/>
      <c r="E794" s="15"/>
    </row>
    <row r="795" spans="2:5" hidden="1">
      <c r="B795" s="15"/>
      <c r="C795" s="15"/>
      <c r="D795" s="15"/>
      <c r="E795" s="15"/>
    </row>
    <row r="796" spans="2:5" hidden="1">
      <c r="B796" s="15"/>
      <c r="C796" s="15"/>
      <c r="D796" s="15"/>
      <c r="E796" s="15"/>
    </row>
    <row r="797" spans="2:5" hidden="1">
      <c r="B797" s="15"/>
      <c r="C797" s="15"/>
      <c r="D797" s="15"/>
      <c r="E797" s="15"/>
    </row>
    <row r="798" spans="2:5" hidden="1">
      <c r="B798" s="15"/>
      <c r="C798" s="15"/>
      <c r="D798" s="15"/>
      <c r="E798" s="15"/>
    </row>
    <row r="799" spans="2:5" hidden="1">
      <c r="B799" s="15"/>
      <c r="C799" s="15"/>
      <c r="D799" s="15"/>
      <c r="E799" s="15"/>
    </row>
    <row r="800" spans="2:5" hidden="1">
      <c r="B800" s="15"/>
      <c r="C800" s="15"/>
      <c r="D800" s="15"/>
      <c r="E800" s="15"/>
    </row>
    <row r="801" spans="2:5" hidden="1">
      <c r="B801" s="15"/>
      <c r="C801" s="15"/>
      <c r="D801" s="15"/>
      <c r="E801" s="15"/>
    </row>
    <row r="802" spans="2:5" hidden="1">
      <c r="B802" s="15"/>
      <c r="C802" s="15"/>
      <c r="D802" s="15"/>
      <c r="E802" s="15"/>
    </row>
    <row r="803" spans="2:5" hidden="1">
      <c r="B803" s="15"/>
      <c r="C803" s="15"/>
      <c r="D803" s="15"/>
      <c r="E803" s="15"/>
    </row>
    <row r="804" spans="2:5" hidden="1">
      <c r="B804" s="15"/>
      <c r="C804" s="15"/>
      <c r="D804" s="15"/>
      <c r="E804" s="15"/>
    </row>
    <row r="805" spans="2:5" hidden="1">
      <c r="B805" s="15"/>
      <c r="C805" s="15"/>
      <c r="D805" s="15"/>
      <c r="E805" s="15"/>
    </row>
    <row r="10000" spans="52:52" hidden="1">
      <c r="AZ10000"/>
    </row>
  </sheetData>
  <autoFilter ref="A6:AH315" xr:uid="{00000000-0001-0000-0400-000000000000}"/>
  <mergeCells count="1">
    <mergeCell ref="A5:T5"/>
  </mergeCells>
  <dataValidations count="5">
    <dataValidation allowBlank="1" showInputMessage="1" showErrorMessage="1" sqref="G2 P7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3.85546875" style="14" customWidth="1"/>
    <col min="6" max="6" width="11.85546875" style="14" customWidth="1"/>
    <col min="7" max="7" width="11.5703125" style="15" customWidth="1"/>
    <col min="8" max="8" width="14.7109375" style="15" customWidth="1"/>
    <col min="9" max="9" width="12.7109375" style="15" bestFit="1" customWidth="1"/>
    <col min="10" max="10" width="31.140625" style="15" customWidth="1"/>
    <col min="11" max="11" width="14.7109375" style="15" customWidth="1"/>
    <col min="12" max="12" width="22.7109375" style="15" customWidth="1"/>
    <col min="13" max="13" width="26.85546875" style="15" customWidth="1"/>
    <col min="14" max="14" width="25.42578125" style="15" customWidth="1"/>
    <col min="15" max="15" width="7.7109375" style="15" hidden="1"/>
    <col min="16" max="16" width="7.140625" style="15" hidden="1"/>
    <col min="17" max="17" width="6" style="15" hidden="1"/>
    <col min="18" max="18" width="7.85546875" style="15" hidden="1"/>
    <col min="19" max="19" width="8.140625" style="15" hidden="1"/>
    <col min="20" max="20" width="6.28515625" style="15" hidden="1"/>
    <col min="21" max="21" width="8" style="15" hidden="1"/>
    <col min="22" max="22" width="8.7109375" style="15" hidden="1"/>
    <col min="23" max="23" width="10" style="15" hidden="1"/>
    <col min="24" max="24" width="9.5703125" style="15" hidden="1"/>
    <col min="25" max="25" width="6.140625" style="15" hidden="1"/>
    <col min="26" max="27" width="5.7109375" style="15" hidden="1"/>
    <col min="28" max="28" width="6.85546875" style="15" hidden="1"/>
    <col min="29" max="29" width="6.42578125" style="15" hidden="1"/>
    <col min="30" max="30" width="6.7109375" style="15" hidden="1"/>
    <col min="31" max="31" width="7.28515625" style="15" hidden="1"/>
    <col min="32" max="34" width="5.7109375" style="15" hidden="1"/>
    <col min="35" max="44" width="9.140625" style="15" hidden="1"/>
    <col min="45" max="52" width="0" style="15" hidden="1"/>
    <col min="53" max="16384" width="9.140625" style="15" hidden="1"/>
  </cols>
  <sheetData>
    <row r="1" spans="1:14" s="1" customFormat="1">
      <c r="A1" s="2" t="s">
        <v>0</v>
      </c>
      <c r="B1" s="65" t="s">
        <v>4889</v>
      </c>
    </row>
    <row r="2" spans="1:14" s="1" customFormat="1">
      <c r="A2" s="2" t="s">
        <v>1</v>
      </c>
      <c r="B2" s="11" t="s">
        <v>3480</v>
      </c>
    </row>
    <row r="3" spans="1:14" s="1" customFormat="1">
      <c r="A3" s="2" t="s">
        <v>2</v>
      </c>
      <c r="B3" s="22" t="s">
        <v>3481</v>
      </c>
    </row>
    <row r="4" spans="1:14">
      <c r="A4" s="2" t="s">
        <v>3</v>
      </c>
      <c r="B4" s="110" t="s">
        <v>4890</v>
      </c>
    </row>
    <row r="5" spans="1:14" ht="18.75">
      <c r="A5" s="93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14" s="17" customFormat="1">
      <c r="A6" s="36" t="s">
        <v>47</v>
      </c>
      <c r="B6" s="37" t="s">
        <v>48</v>
      </c>
      <c r="C6" s="126" t="s">
        <v>68</v>
      </c>
      <c r="D6" s="126" t="s">
        <v>81</v>
      </c>
      <c r="E6" s="126" t="s">
        <v>49</v>
      </c>
      <c r="F6" s="126" t="s">
        <v>82</v>
      </c>
      <c r="G6" s="126" t="s">
        <v>52</v>
      </c>
      <c r="H6" s="120" t="s">
        <v>157</v>
      </c>
      <c r="I6" s="120" t="s">
        <v>158</v>
      </c>
      <c r="J6" s="120" t="s">
        <v>162</v>
      </c>
      <c r="K6" s="120" t="s">
        <v>55</v>
      </c>
      <c r="L6" s="120" t="s">
        <v>71</v>
      </c>
      <c r="M6" s="120" t="s">
        <v>56</v>
      </c>
      <c r="N6" s="40" t="s">
        <v>153</v>
      </c>
    </row>
    <row r="7" spans="1:14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113" t="s">
        <v>4890</v>
      </c>
      <c r="G7" s="113" t="s">
        <v>4890</v>
      </c>
      <c r="H7" s="18" t="s">
        <v>154</v>
      </c>
      <c r="I7" s="113" t="s">
        <v>4890</v>
      </c>
      <c r="J7" s="18" t="s">
        <v>155</v>
      </c>
      <c r="K7" s="18" t="s">
        <v>6</v>
      </c>
      <c r="L7" s="18" t="s">
        <v>7</v>
      </c>
      <c r="M7" s="18" t="s">
        <v>7</v>
      </c>
      <c r="N7" s="33" t="s">
        <v>7</v>
      </c>
    </row>
    <row r="8" spans="1:14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27" t="s">
        <v>74</v>
      </c>
      <c r="M8" s="27" t="s">
        <v>75</v>
      </c>
      <c r="N8" s="27" t="s">
        <v>76</v>
      </c>
    </row>
    <row r="9" spans="1:14" s="19" customFormat="1" ht="20.25">
      <c r="A9" s="20" t="s">
        <v>90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115" t="s">
        <v>4890</v>
      </c>
      <c r="H9" s="57">
        <v>191759358.78400001</v>
      </c>
      <c r="I9" s="115" t="s">
        <v>4890</v>
      </c>
      <c r="J9" s="57">
        <v>3977.7220262800001</v>
      </c>
      <c r="K9" s="57">
        <v>4024197.6019047289</v>
      </c>
      <c r="L9" s="115" t="s">
        <v>4890</v>
      </c>
      <c r="M9" s="58">
        <v>1</v>
      </c>
      <c r="N9" s="58">
        <v>0.13930000000000001</v>
      </c>
    </row>
    <row r="10" spans="1:14">
      <c r="A10" s="61" t="s">
        <v>175</v>
      </c>
      <c r="B10" s="110" t="s">
        <v>4890</v>
      </c>
      <c r="C10" s="110" t="s">
        <v>4890</v>
      </c>
      <c r="D10" s="119" t="s">
        <v>4890</v>
      </c>
      <c r="E10" s="119" t="s">
        <v>4890</v>
      </c>
      <c r="F10" s="119" t="s">
        <v>4890</v>
      </c>
      <c r="G10" s="119" t="s">
        <v>4890</v>
      </c>
      <c r="H10" s="63">
        <v>182382883.78999999</v>
      </c>
      <c r="I10" s="119" t="s">
        <v>4890</v>
      </c>
      <c r="J10" s="63">
        <v>3670.9951962800001</v>
      </c>
      <c r="K10" s="63">
        <v>2963338.8390873508</v>
      </c>
      <c r="L10" s="119" t="s">
        <v>4890</v>
      </c>
      <c r="M10" s="62">
        <v>0.73640000000000005</v>
      </c>
      <c r="N10" s="62">
        <v>0.1026</v>
      </c>
    </row>
    <row r="11" spans="1:14">
      <c r="A11" s="61" t="s">
        <v>1058</v>
      </c>
      <c r="B11" s="110" t="s">
        <v>4890</v>
      </c>
      <c r="C11" s="110" t="s">
        <v>4890</v>
      </c>
      <c r="D11" s="119" t="s">
        <v>4890</v>
      </c>
      <c r="E11" s="119" t="s">
        <v>4890</v>
      </c>
      <c r="F11" s="119" t="s">
        <v>4890</v>
      </c>
      <c r="G11" s="119" t="s">
        <v>4890</v>
      </c>
      <c r="H11" s="63">
        <v>62171472.32</v>
      </c>
      <c r="I11" s="119" t="s">
        <v>4890</v>
      </c>
      <c r="J11" s="63">
        <v>1938.7226662800001</v>
      </c>
      <c r="K11" s="63">
        <v>1839643.27088718</v>
      </c>
      <c r="L11" s="119" t="s">
        <v>4890</v>
      </c>
      <c r="M11" s="62">
        <v>0.45710000000000001</v>
      </c>
      <c r="N11" s="62">
        <v>6.3700000000000007E-2</v>
      </c>
    </row>
    <row r="12" spans="1:14">
      <c r="A12" t="s">
        <v>1059</v>
      </c>
      <c r="B12" t="s">
        <v>1060</v>
      </c>
      <c r="C12" t="s">
        <v>98</v>
      </c>
      <c r="D12" t="s">
        <v>110</v>
      </c>
      <c r="E12" t="s">
        <v>654</v>
      </c>
      <c r="F12" t="s">
        <v>334</v>
      </c>
      <c r="G12" t="s">
        <v>100</v>
      </c>
      <c r="H12" s="59">
        <v>1400263.53</v>
      </c>
      <c r="I12" s="59">
        <v>2400</v>
      </c>
      <c r="J12" s="59">
        <v>0</v>
      </c>
      <c r="K12" s="59">
        <v>33606.324719999997</v>
      </c>
      <c r="L12" s="60">
        <v>6.1999999999999998E-3</v>
      </c>
      <c r="M12" s="60">
        <v>8.3999999999999995E-3</v>
      </c>
      <c r="N12" s="60">
        <v>1.1999999999999999E-3</v>
      </c>
    </row>
    <row r="13" spans="1:14">
      <c r="A13" t="s">
        <v>1061</v>
      </c>
      <c r="B13" t="s">
        <v>1062</v>
      </c>
      <c r="C13" t="s">
        <v>98</v>
      </c>
      <c r="D13" t="s">
        <v>110</v>
      </c>
      <c r="E13" t="s">
        <v>1063</v>
      </c>
      <c r="F13" t="s">
        <v>681</v>
      </c>
      <c r="G13" t="s">
        <v>100</v>
      </c>
      <c r="H13" s="59">
        <v>176386.54</v>
      </c>
      <c r="I13" s="59">
        <v>27680</v>
      </c>
      <c r="J13" s="59">
        <v>0</v>
      </c>
      <c r="K13" s="59">
        <v>48823.794271999999</v>
      </c>
      <c r="L13" s="60">
        <v>3.0999999999999999E-3</v>
      </c>
      <c r="M13" s="60">
        <v>1.21E-2</v>
      </c>
      <c r="N13" s="60">
        <v>1.6999999999999999E-3</v>
      </c>
    </row>
    <row r="14" spans="1:14">
      <c r="A14" t="s">
        <v>1064</v>
      </c>
      <c r="B14" t="s">
        <v>1065</v>
      </c>
      <c r="C14" t="s">
        <v>98</v>
      </c>
      <c r="D14" t="s">
        <v>110</v>
      </c>
      <c r="E14" t="s">
        <v>786</v>
      </c>
      <c r="F14" t="s">
        <v>681</v>
      </c>
      <c r="G14" t="s">
        <v>100</v>
      </c>
      <c r="H14" s="59">
        <v>585163.05000000005</v>
      </c>
      <c r="I14" s="59">
        <v>7120</v>
      </c>
      <c r="J14" s="59">
        <v>0</v>
      </c>
      <c r="K14" s="59">
        <v>41663.60916</v>
      </c>
      <c r="L14" s="60">
        <v>5.0000000000000001E-3</v>
      </c>
      <c r="M14" s="60">
        <v>1.04E-2</v>
      </c>
      <c r="N14" s="60">
        <v>1.4E-3</v>
      </c>
    </row>
    <row r="15" spans="1:14">
      <c r="A15" t="s">
        <v>1066</v>
      </c>
      <c r="B15" t="s">
        <v>1067</v>
      </c>
      <c r="C15" t="s">
        <v>98</v>
      </c>
      <c r="D15" t="s">
        <v>110</v>
      </c>
      <c r="E15" t="s">
        <v>789</v>
      </c>
      <c r="F15" t="s">
        <v>681</v>
      </c>
      <c r="G15" t="s">
        <v>100</v>
      </c>
      <c r="H15" s="59">
        <v>3249604.32</v>
      </c>
      <c r="I15" s="59">
        <v>1336</v>
      </c>
      <c r="J15" s="59">
        <v>0</v>
      </c>
      <c r="K15" s="59">
        <v>43414.7137152</v>
      </c>
      <c r="L15" s="60">
        <v>5.8999999999999999E-3</v>
      </c>
      <c r="M15" s="60">
        <v>1.0800000000000001E-2</v>
      </c>
      <c r="N15" s="60">
        <v>1.5E-3</v>
      </c>
    </row>
    <row r="16" spans="1:14">
      <c r="A16" t="s">
        <v>1068</v>
      </c>
      <c r="B16" t="s">
        <v>1069</v>
      </c>
      <c r="C16" t="s">
        <v>98</v>
      </c>
      <c r="D16" t="s">
        <v>110</v>
      </c>
      <c r="E16" t="s">
        <v>438</v>
      </c>
      <c r="F16" t="s">
        <v>439</v>
      </c>
      <c r="G16" t="s">
        <v>100</v>
      </c>
      <c r="H16" s="59">
        <v>916931.09</v>
      </c>
      <c r="I16" s="59">
        <v>3807</v>
      </c>
      <c r="J16" s="59">
        <v>0</v>
      </c>
      <c r="K16" s="59">
        <v>34907.566596299999</v>
      </c>
      <c r="L16" s="60">
        <v>3.5000000000000001E-3</v>
      </c>
      <c r="M16" s="60">
        <v>8.6999999999999994E-3</v>
      </c>
      <c r="N16" s="60">
        <v>1.1999999999999999E-3</v>
      </c>
    </row>
    <row r="17" spans="1:14">
      <c r="A17" t="s">
        <v>1070</v>
      </c>
      <c r="B17" t="s">
        <v>1071</v>
      </c>
      <c r="C17" t="s">
        <v>98</v>
      </c>
      <c r="D17" t="s">
        <v>110</v>
      </c>
      <c r="E17" t="s">
        <v>701</v>
      </c>
      <c r="F17" t="s">
        <v>439</v>
      </c>
      <c r="G17" t="s">
        <v>100</v>
      </c>
      <c r="H17" s="59">
        <v>758184.48</v>
      </c>
      <c r="I17" s="59">
        <v>2893</v>
      </c>
      <c r="J17" s="59">
        <v>0</v>
      </c>
      <c r="K17" s="59">
        <v>21934.2770064</v>
      </c>
      <c r="L17" s="60">
        <v>3.5999999999999999E-3</v>
      </c>
      <c r="M17" s="60">
        <v>5.4999999999999997E-3</v>
      </c>
      <c r="N17" s="60">
        <v>8.0000000000000004E-4</v>
      </c>
    </row>
    <row r="18" spans="1:14">
      <c r="A18" t="s">
        <v>1072</v>
      </c>
      <c r="B18" t="s">
        <v>1073</v>
      </c>
      <c r="C18" t="s">
        <v>98</v>
      </c>
      <c r="D18" t="s">
        <v>110</v>
      </c>
      <c r="E18" t="s">
        <v>832</v>
      </c>
      <c r="F18" t="s">
        <v>694</v>
      </c>
      <c r="G18" t="s">
        <v>100</v>
      </c>
      <c r="H18" s="59">
        <v>153136.82</v>
      </c>
      <c r="I18" s="59">
        <v>77500</v>
      </c>
      <c r="J18" s="59">
        <v>277.7901</v>
      </c>
      <c r="K18" s="59">
        <v>118958.8256</v>
      </c>
      <c r="L18" s="60">
        <v>3.5000000000000001E-3</v>
      </c>
      <c r="M18" s="60">
        <v>2.9600000000000001E-2</v>
      </c>
      <c r="N18" s="60">
        <v>4.1000000000000003E-3</v>
      </c>
    </row>
    <row r="19" spans="1:14">
      <c r="A19" t="s">
        <v>1074</v>
      </c>
      <c r="B19" t="s">
        <v>1075</v>
      </c>
      <c r="C19" t="s">
        <v>98</v>
      </c>
      <c r="D19" t="s">
        <v>110</v>
      </c>
      <c r="E19" t="s">
        <v>639</v>
      </c>
      <c r="F19" t="s">
        <v>557</v>
      </c>
      <c r="G19" t="s">
        <v>100</v>
      </c>
      <c r="H19" s="59">
        <v>86779.199999999997</v>
      </c>
      <c r="I19" s="59">
        <v>5701</v>
      </c>
      <c r="J19" s="59">
        <v>0</v>
      </c>
      <c r="K19" s="59">
        <v>4947.2821919999997</v>
      </c>
      <c r="L19" s="60">
        <v>8.9999999999999998E-4</v>
      </c>
      <c r="M19" s="60">
        <v>1.1999999999999999E-3</v>
      </c>
      <c r="N19" s="60">
        <v>2.0000000000000001E-4</v>
      </c>
    </row>
    <row r="20" spans="1:14">
      <c r="A20" t="s">
        <v>1076</v>
      </c>
      <c r="B20" t="s">
        <v>1077</v>
      </c>
      <c r="C20" t="s">
        <v>98</v>
      </c>
      <c r="D20" t="s">
        <v>110</v>
      </c>
      <c r="E20" t="s">
        <v>1078</v>
      </c>
      <c r="F20" t="s">
        <v>557</v>
      </c>
      <c r="G20" t="s">
        <v>100</v>
      </c>
      <c r="H20" s="59">
        <v>3105548.08</v>
      </c>
      <c r="I20" s="59">
        <v>1027</v>
      </c>
      <c r="J20" s="59">
        <v>0</v>
      </c>
      <c r="K20" s="59">
        <v>31893.978781599999</v>
      </c>
      <c r="L20" s="60">
        <v>6.4999999999999997E-3</v>
      </c>
      <c r="M20" s="60">
        <v>7.9000000000000008E-3</v>
      </c>
      <c r="N20" s="60">
        <v>1.1000000000000001E-3</v>
      </c>
    </row>
    <row r="21" spans="1:14">
      <c r="A21" t="s">
        <v>1079</v>
      </c>
      <c r="B21" t="s">
        <v>1080</v>
      </c>
      <c r="C21" t="s">
        <v>98</v>
      </c>
      <c r="D21" t="s">
        <v>110</v>
      </c>
      <c r="E21" t="s">
        <v>1081</v>
      </c>
      <c r="F21" t="s">
        <v>324</v>
      </c>
      <c r="G21" t="s">
        <v>100</v>
      </c>
      <c r="H21" s="59">
        <v>4245378.33</v>
      </c>
      <c r="I21" s="59">
        <v>1835</v>
      </c>
      <c r="J21" s="59">
        <v>0</v>
      </c>
      <c r="K21" s="59">
        <v>77902.692355499996</v>
      </c>
      <c r="L21" s="60">
        <v>3.3999999999999998E-3</v>
      </c>
      <c r="M21" s="60">
        <v>1.9400000000000001E-2</v>
      </c>
      <c r="N21" s="60">
        <v>2.7000000000000001E-3</v>
      </c>
    </row>
    <row r="22" spans="1:14">
      <c r="A22" t="s">
        <v>1082</v>
      </c>
      <c r="B22" t="s">
        <v>1083</v>
      </c>
      <c r="C22" t="s">
        <v>98</v>
      </c>
      <c r="D22" t="s">
        <v>110</v>
      </c>
      <c r="E22" t="s">
        <v>458</v>
      </c>
      <c r="F22" t="s">
        <v>324</v>
      </c>
      <c r="G22" t="s">
        <v>100</v>
      </c>
      <c r="H22" s="59">
        <v>5061770.83</v>
      </c>
      <c r="I22" s="59">
        <v>3290</v>
      </c>
      <c r="J22" s="59">
        <v>0</v>
      </c>
      <c r="K22" s="59">
        <v>166532.26030699999</v>
      </c>
      <c r="L22" s="60">
        <v>3.8E-3</v>
      </c>
      <c r="M22" s="60">
        <v>4.1399999999999999E-2</v>
      </c>
      <c r="N22" s="60">
        <v>5.7999999999999996E-3</v>
      </c>
    </row>
    <row r="23" spans="1:14">
      <c r="A23" t="s">
        <v>1084</v>
      </c>
      <c r="B23" t="s">
        <v>1085</v>
      </c>
      <c r="C23" t="s">
        <v>98</v>
      </c>
      <c r="D23" t="s">
        <v>110</v>
      </c>
      <c r="E23" t="s">
        <v>448</v>
      </c>
      <c r="F23" t="s">
        <v>324</v>
      </c>
      <c r="G23" t="s">
        <v>100</v>
      </c>
      <c r="H23" s="59">
        <v>5921436.25</v>
      </c>
      <c r="I23" s="59">
        <v>2950</v>
      </c>
      <c r="J23" s="59">
        <v>0</v>
      </c>
      <c r="K23" s="59">
        <v>174682.36937500001</v>
      </c>
      <c r="L23" s="60">
        <v>3.7000000000000002E-3</v>
      </c>
      <c r="M23" s="60">
        <v>4.3400000000000001E-2</v>
      </c>
      <c r="N23" s="60">
        <v>6.0000000000000001E-3</v>
      </c>
    </row>
    <row r="24" spans="1:14">
      <c r="A24" t="s">
        <v>1086</v>
      </c>
      <c r="B24" t="s">
        <v>1087</v>
      </c>
      <c r="C24" t="s">
        <v>98</v>
      </c>
      <c r="D24" t="s">
        <v>110</v>
      </c>
      <c r="E24" t="s">
        <v>851</v>
      </c>
      <c r="F24" t="s">
        <v>324</v>
      </c>
      <c r="G24" t="s">
        <v>100</v>
      </c>
      <c r="H24" s="59">
        <v>974664.29</v>
      </c>
      <c r="I24" s="59">
        <v>14260</v>
      </c>
      <c r="J24" s="59">
        <v>0</v>
      </c>
      <c r="K24" s="59">
        <v>138987.12775399999</v>
      </c>
      <c r="L24" s="60">
        <v>3.8E-3</v>
      </c>
      <c r="M24" s="60">
        <v>3.4500000000000003E-2</v>
      </c>
      <c r="N24" s="60">
        <v>4.7999999999999996E-3</v>
      </c>
    </row>
    <row r="25" spans="1:14">
      <c r="A25" t="s">
        <v>1088</v>
      </c>
      <c r="B25" t="s">
        <v>1089</v>
      </c>
      <c r="C25" t="s">
        <v>98</v>
      </c>
      <c r="D25" t="s">
        <v>110</v>
      </c>
      <c r="E25" t="s">
        <v>1090</v>
      </c>
      <c r="F25" t="s">
        <v>324</v>
      </c>
      <c r="G25" t="s">
        <v>100</v>
      </c>
      <c r="H25" s="59">
        <v>157559.18</v>
      </c>
      <c r="I25" s="59">
        <v>14990</v>
      </c>
      <c r="J25" s="59">
        <v>0</v>
      </c>
      <c r="K25" s="59">
        <v>23618.121082000001</v>
      </c>
      <c r="L25" s="60">
        <v>1.6000000000000001E-3</v>
      </c>
      <c r="M25" s="60">
        <v>5.8999999999999999E-3</v>
      </c>
      <c r="N25" s="60">
        <v>8.0000000000000004E-4</v>
      </c>
    </row>
    <row r="26" spans="1:14">
      <c r="A26" t="s">
        <v>1091</v>
      </c>
      <c r="B26" t="s">
        <v>1092</v>
      </c>
      <c r="C26" t="s">
        <v>98</v>
      </c>
      <c r="D26" t="s">
        <v>110</v>
      </c>
      <c r="E26" t="s">
        <v>1093</v>
      </c>
      <c r="F26" t="s">
        <v>105</v>
      </c>
      <c r="G26" t="s">
        <v>100</v>
      </c>
      <c r="H26" s="59">
        <v>37296.61</v>
      </c>
      <c r="I26" s="59">
        <v>152920</v>
      </c>
      <c r="J26" s="59">
        <v>0</v>
      </c>
      <c r="K26" s="59">
        <v>57033.976011999999</v>
      </c>
      <c r="L26" s="60">
        <v>9.7000000000000003E-3</v>
      </c>
      <c r="M26" s="60">
        <v>1.4200000000000001E-2</v>
      </c>
      <c r="N26" s="60">
        <v>2E-3</v>
      </c>
    </row>
    <row r="27" spans="1:14">
      <c r="A27" t="s">
        <v>1094</v>
      </c>
      <c r="B27" t="s">
        <v>1095</v>
      </c>
      <c r="C27" t="s">
        <v>98</v>
      </c>
      <c r="D27" t="s">
        <v>110</v>
      </c>
      <c r="E27" t="s">
        <v>1096</v>
      </c>
      <c r="F27" t="s">
        <v>105</v>
      </c>
      <c r="G27" t="s">
        <v>100</v>
      </c>
      <c r="H27" s="59">
        <v>17271</v>
      </c>
      <c r="I27" s="59">
        <v>91410</v>
      </c>
      <c r="J27" s="59">
        <v>0</v>
      </c>
      <c r="K27" s="59">
        <v>15787.4211</v>
      </c>
      <c r="L27" s="60">
        <v>2.3E-3</v>
      </c>
      <c r="M27" s="60">
        <v>3.8999999999999998E-3</v>
      </c>
      <c r="N27" s="60">
        <v>5.0000000000000001E-4</v>
      </c>
    </row>
    <row r="28" spans="1:14">
      <c r="A28" t="s">
        <v>1097</v>
      </c>
      <c r="B28" t="s">
        <v>1098</v>
      </c>
      <c r="C28" t="s">
        <v>98</v>
      </c>
      <c r="D28" t="s">
        <v>110</v>
      </c>
      <c r="E28" t="s">
        <v>1099</v>
      </c>
      <c r="F28" t="s">
        <v>1100</v>
      </c>
      <c r="G28" t="s">
        <v>100</v>
      </c>
      <c r="H28" s="59">
        <v>587290.65</v>
      </c>
      <c r="I28" s="59">
        <v>4850</v>
      </c>
      <c r="J28" s="59">
        <v>0</v>
      </c>
      <c r="K28" s="59">
        <v>28483.596525000001</v>
      </c>
      <c r="L28" s="60">
        <v>3.3E-3</v>
      </c>
      <c r="M28" s="60">
        <v>7.1000000000000004E-3</v>
      </c>
      <c r="N28" s="60">
        <v>1E-3</v>
      </c>
    </row>
    <row r="29" spans="1:14">
      <c r="A29" t="s">
        <v>1101</v>
      </c>
      <c r="B29" t="s">
        <v>1102</v>
      </c>
      <c r="C29" t="s">
        <v>98</v>
      </c>
      <c r="D29" t="s">
        <v>110</v>
      </c>
      <c r="E29" t="s">
        <v>1103</v>
      </c>
      <c r="F29" t="s">
        <v>1100</v>
      </c>
      <c r="G29" t="s">
        <v>100</v>
      </c>
      <c r="H29" s="59">
        <v>2629903.4700000002</v>
      </c>
      <c r="I29" s="59">
        <v>1040</v>
      </c>
      <c r="J29" s="59">
        <v>0</v>
      </c>
      <c r="K29" s="59">
        <v>27350.996088</v>
      </c>
      <c r="L29" s="60">
        <v>2.2000000000000001E-3</v>
      </c>
      <c r="M29" s="60">
        <v>6.7999999999999996E-3</v>
      </c>
      <c r="N29" s="60">
        <v>8.9999999999999998E-4</v>
      </c>
    </row>
    <row r="30" spans="1:14">
      <c r="A30" t="s">
        <v>1104</v>
      </c>
      <c r="B30" t="s">
        <v>1105</v>
      </c>
      <c r="C30" t="s">
        <v>98</v>
      </c>
      <c r="D30" t="s">
        <v>110</v>
      </c>
      <c r="E30" t="s">
        <v>1106</v>
      </c>
      <c r="F30" t="s">
        <v>1100</v>
      </c>
      <c r="G30" t="s">
        <v>100</v>
      </c>
      <c r="H30" s="59">
        <v>16302.66</v>
      </c>
      <c r="I30" s="59">
        <v>46450</v>
      </c>
      <c r="J30" s="59">
        <v>0</v>
      </c>
      <c r="K30" s="59">
        <v>7572.5855700000002</v>
      </c>
      <c r="L30" s="60">
        <v>8.9999999999999998E-4</v>
      </c>
      <c r="M30" s="60">
        <v>1.9E-3</v>
      </c>
      <c r="N30" s="60">
        <v>2.9999999999999997E-4</v>
      </c>
    </row>
    <row r="31" spans="1:14">
      <c r="A31" t="s">
        <v>1107</v>
      </c>
      <c r="B31" t="s">
        <v>1108</v>
      </c>
      <c r="C31" t="s">
        <v>98</v>
      </c>
      <c r="D31" t="s">
        <v>110</v>
      </c>
      <c r="E31" t="s">
        <v>847</v>
      </c>
      <c r="F31" t="s">
        <v>487</v>
      </c>
      <c r="G31" t="s">
        <v>100</v>
      </c>
      <c r="H31" s="59">
        <v>6410681.0300000003</v>
      </c>
      <c r="I31" s="59">
        <v>1818</v>
      </c>
      <c r="J31" s="59">
        <v>0</v>
      </c>
      <c r="K31" s="59">
        <v>116546.18112540001</v>
      </c>
      <c r="L31" s="60">
        <v>5.0000000000000001E-3</v>
      </c>
      <c r="M31" s="60">
        <v>2.9000000000000001E-2</v>
      </c>
      <c r="N31" s="60">
        <v>4.0000000000000001E-3</v>
      </c>
    </row>
    <row r="32" spans="1:14">
      <c r="A32" t="s">
        <v>1109</v>
      </c>
      <c r="B32" t="s">
        <v>1110</v>
      </c>
      <c r="C32" t="s">
        <v>98</v>
      </c>
      <c r="D32" t="s">
        <v>110</v>
      </c>
      <c r="E32" t="s">
        <v>1111</v>
      </c>
      <c r="F32" t="s">
        <v>1112</v>
      </c>
      <c r="G32" t="s">
        <v>100</v>
      </c>
      <c r="H32" s="59">
        <v>324129.5</v>
      </c>
      <c r="I32" s="59">
        <v>11090</v>
      </c>
      <c r="J32" s="59">
        <v>0</v>
      </c>
      <c r="K32" s="59">
        <v>35945.96155</v>
      </c>
      <c r="L32" s="60">
        <v>2.8999999999999998E-3</v>
      </c>
      <c r="M32" s="60">
        <v>8.8999999999999999E-3</v>
      </c>
      <c r="N32" s="60">
        <v>1.1999999999999999E-3</v>
      </c>
    </row>
    <row r="33" spans="1:14">
      <c r="A33" t="s">
        <v>1113</v>
      </c>
      <c r="B33" t="s">
        <v>1114</v>
      </c>
      <c r="C33" t="s">
        <v>98</v>
      </c>
      <c r="D33" t="s">
        <v>110</v>
      </c>
      <c r="E33" t="s">
        <v>1115</v>
      </c>
      <c r="F33" t="s">
        <v>1112</v>
      </c>
      <c r="G33" t="s">
        <v>100</v>
      </c>
      <c r="H33" s="59">
        <v>45709.86</v>
      </c>
      <c r="I33" s="59">
        <v>50140</v>
      </c>
      <c r="J33" s="59">
        <v>0</v>
      </c>
      <c r="K33" s="59">
        <v>22918.923803999998</v>
      </c>
      <c r="L33" s="60">
        <v>1.6000000000000001E-3</v>
      </c>
      <c r="M33" s="60">
        <v>5.7000000000000002E-3</v>
      </c>
      <c r="N33" s="60">
        <v>8.0000000000000004E-4</v>
      </c>
    </row>
    <row r="34" spans="1:14">
      <c r="A34" t="s">
        <v>1116</v>
      </c>
      <c r="B34" t="s">
        <v>1117</v>
      </c>
      <c r="C34" t="s">
        <v>98</v>
      </c>
      <c r="D34" t="s">
        <v>110</v>
      </c>
      <c r="E34" t="s">
        <v>1118</v>
      </c>
      <c r="F34" t="s">
        <v>1112</v>
      </c>
      <c r="G34" t="s">
        <v>100</v>
      </c>
      <c r="H34" s="59">
        <v>55855.07</v>
      </c>
      <c r="I34" s="59">
        <v>25190</v>
      </c>
      <c r="J34" s="59">
        <v>0</v>
      </c>
      <c r="K34" s="59">
        <v>14069.892132999999</v>
      </c>
      <c r="L34" s="60">
        <v>1.2999999999999999E-3</v>
      </c>
      <c r="M34" s="60">
        <v>3.5000000000000001E-3</v>
      </c>
      <c r="N34" s="60">
        <v>5.0000000000000001E-4</v>
      </c>
    </row>
    <row r="35" spans="1:14">
      <c r="A35" t="s">
        <v>1119</v>
      </c>
      <c r="B35" t="s">
        <v>1120</v>
      </c>
      <c r="C35" t="s">
        <v>98</v>
      </c>
      <c r="D35" t="s">
        <v>110</v>
      </c>
      <c r="E35" t="s">
        <v>1121</v>
      </c>
      <c r="F35" t="s">
        <v>1122</v>
      </c>
      <c r="G35" t="s">
        <v>100</v>
      </c>
      <c r="H35" s="59">
        <v>499295.96</v>
      </c>
      <c r="I35" s="59">
        <v>6850</v>
      </c>
      <c r="J35" s="59">
        <v>0</v>
      </c>
      <c r="K35" s="59">
        <v>34201.773260000002</v>
      </c>
      <c r="L35" s="60">
        <v>4.3E-3</v>
      </c>
      <c r="M35" s="60">
        <v>8.5000000000000006E-3</v>
      </c>
      <c r="N35" s="60">
        <v>1.1999999999999999E-3</v>
      </c>
    </row>
    <row r="36" spans="1:14">
      <c r="A36" t="s">
        <v>1123</v>
      </c>
      <c r="B36" t="s">
        <v>1124</v>
      </c>
      <c r="C36" t="s">
        <v>98</v>
      </c>
      <c r="D36" t="s">
        <v>110</v>
      </c>
      <c r="E36" t="s">
        <v>776</v>
      </c>
      <c r="F36" t="s">
        <v>777</v>
      </c>
      <c r="G36" t="s">
        <v>100</v>
      </c>
      <c r="H36" s="59">
        <v>2112573.2400000002</v>
      </c>
      <c r="I36" s="59">
        <v>2365</v>
      </c>
      <c r="J36" s="59">
        <v>0</v>
      </c>
      <c r="K36" s="59">
        <v>49962.357126000003</v>
      </c>
      <c r="L36" s="60">
        <v>5.8999999999999999E-3</v>
      </c>
      <c r="M36" s="60">
        <v>1.24E-2</v>
      </c>
      <c r="N36" s="60">
        <v>1.6999999999999999E-3</v>
      </c>
    </row>
    <row r="37" spans="1:14">
      <c r="A37" t="s">
        <v>1125</v>
      </c>
      <c r="B37" t="s">
        <v>1126</v>
      </c>
      <c r="C37" t="s">
        <v>98</v>
      </c>
      <c r="D37" t="s">
        <v>110</v>
      </c>
      <c r="E37" t="s">
        <v>416</v>
      </c>
      <c r="F37" t="s">
        <v>352</v>
      </c>
      <c r="G37" t="s">
        <v>100</v>
      </c>
      <c r="H37" s="59">
        <v>423988.45</v>
      </c>
      <c r="I37" s="59">
        <v>6200</v>
      </c>
      <c r="J37" s="59">
        <v>0</v>
      </c>
      <c r="K37" s="59">
        <v>26287.283899999999</v>
      </c>
      <c r="L37" s="60">
        <v>3.3999999999999998E-3</v>
      </c>
      <c r="M37" s="60">
        <v>6.4999999999999997E-3</v>
      </c>
      <c r="N37" s="60">
        <v>8.9999999999999998E-4</v>
      </c>
    </row>
    <row r="38" spans="1:14">
      <c r="A38" t="s">
        <v>1127</v>
      </c>
      <c r="B38" t="s">
        <v>1128</v>
      </c>
      <c r="C38" t="s">
        <v>98</v>
      </c>
      <c r="D38" t="s">
        <v>110</v>
      </c>
      <c r="E38" t="s">
        <v>419</v>
      </c>
      <c r="F38" t="s">
        <v>352</v>
      </c>
      <c r="G38" t="s">
        <v>100</v>
      </c>
      <c r="H38" s="59">
        <v>1382467.22</v>
      </c>
      <c r="I38" s="59">
        <v>2000</v>
      </c>
      <c r="J38" s="59">
        <v>0</v>
      </c>
      <c r="K38" s="59">
        <v>27649.344400000002</v>
      </c>
      <c r="L38" s="60">
        <v>2.8999999999999998E-3</v>
      </c>
      <c r="M38" s="60">
        <v>6.8999999999999999E-3</v>
      </c>
      <c r="N38" s="60">
        <v>1E-3</v>
      </c>
    </row>
    <row r="39" spans="1:14">
      <c r="A39" t="s">
        <v>1129</v>
      </c>
      <c r="B39" t="s">
        <v>1130</v>
      </c>
      <c r="C39" t="s">
        <v>98</v>
      </c>
      <c r="D39" t="s">
        <v>110</v>
      </c>
      <c r="E39" t="s">
        <v>430</v>
      </c>
      <c r="F39" t="s">
        <v>352</v>
      </c>
      <c r="G39" t="s">
        <v>100</v>
      </c>
      <c r="H39" s="59">
        <v>198573.31</v>
      </c>
      <c r="I39" s="59">
        <v>37170</v>
      </c>
      <c r="J39" s="59">
        <v>0</v>
      </c>
      <c r="K39" s="59">
        <v>73809.699326999995</v>
      </c>
      <c r="L39" s="60">
        <v>8.0999999999999996E-3</v>
      </c>
      <c r="M39" s="60">
        <v>1.83E-2</v>
      </c>
      <c r="N39" s="60">
        <v>2.5999999999999999E-3</v>
      </c>
    </row>
    <row r="40" spans="1:14">
      <c r="A40" t="s">
        <v>1131</v>
      </c>
      <c r="B40" t="s">
        <v>1132</v>
      </c>
      <c r="C40" t="s">
        <v>98</v>
      </c>
      <c r="D40" t="s">
        <v>110</v>
      </c>
      <c r="E40" t="s">
        <v>374</v>
      </c>
      <c r="F40" t="s">
        <v>352</v>
      </c>
      <c r="G40" t="s">
        <v>100</v>
      </c>
      <c r="H40" s="59">
        <v>6526933.5199999996</v>
      </c>
      <c r="I40" s="59">
        <v>1070</v>
      </c>
      <c r="J40" s="59">
        <v>0</v>
      </c>
      <c r="K40" s="59">
        <v>69838.188664000001</v>
      </c>
      <c r="L40" s="60">
        <v>8.6E-3</v>
      </c>
      <c r="M40" s="60">
        <v>1.7399999999999999E-2</v>
      </c>
      <c r="N40" s="60">
        <v>2.3999999999999998E-3</v>
      </c>
    </row>
    <row r="41" spans="1:14">
      <c r="A41" t="s">
        <v>1133</v>
      </c>
      <c r="B41" t="s">
        <v>1134</v>
      </c>
      <c r="C41" t="s">
        <v>98</v>
      </c>
      <c r="D41" t="s">
        <v>110</v>
      </c>
      <c r="E41" t="s">
        <v>387</v>
      </c>
      <c r="F41" t="s">
        <v>352</v>
      </c>
      <c r="G41" t="s">
        <v>100</v>
      </c>
      <c r="H41" s="59">
        <v>275831.90999999997</v>
      </c>
      <c r="I41" s="59">
        <v>28100</v>
      </c>
      <c r="J41" s="59">
        <v>0</v>
      </c>
      <c r="K41" s="59">
        <v>77508.766709999996</v>
      </c>
      <c r="L41" s="60">
        <v>5.7999999999999996E-3</v>
      </c>
      <c r="M41" s="60">
        <v>1.9300000000000001E-2</v>
      </c>
      <c r="N41" s="60">
        <v>2.7000000000000001E-3</v>
      </c>
    </row>
    <row r="42" spans="1:14">
      <c r="A42" t="s">
        <v>1135</v>
      </c>
      <c r="B42" t="s">
        <v>1136</v>
      </c>
      <c r="C42" t="s">
        <v>98</v>
      </c>
      <c r="D42" t="s">
        <v>110</v>
      </c>
      <c r="E42" t="s">
        <v>351</v>
      </c>
      <c r="F42" t="s">
        <v>352</v>
      </c>
      <c r="G42" t="s">
        <v>100</v>
      </c>
      <c r="H42" s="59">
        <v>267728.34999999998</v>
      </c>
      <c r="I42" s="59">
        <v>23780</v>
      </c>
      <c r="J42" s="59">
        <v>0</v>
      </c>
      <c r="K42" s="59">
        <v>63665.801630000002</v>
      </c>
      <c r="L42" s="60">
        <v>2.2000000000000001E-3</v>
      </c>
      <c r="M42" s="60">
        <v>1.5800000000000002E-2</v>
      </c>
      <c r="N42" s="60">
        <v>2.2000000000000001E-3</v>
      </c>
    </row>
    <row r="43" spans="1:14">
      <c r="A43" t="s">
        <v>1137</v>
      </c>
      <c r="B43" t="s">
        <v>1138</v>
      </c>
      <c r="C43" t="s">
        <v>98</v>
      </c>
      <c r="D43" t="s">
        <v>110</v>
      </c>
      <c r="E43" t="s">
        <v>859</v>
      </c>
      <c r="F43" t="s">
        <v>860</v>
      </c>
      <c r="G43" t="s">
        <v>100</v>
      </c>
      <c r="H43" s="59">
        <v>986510.64</v>
      </c>
      <c r="I43" s="59">
        <v>3815</v>
      </c>
      <c r="J43" s="59">
        <v>0</v>
      </c>
      <c r="K43" s="59">
        <v>37635.380916000002</v>
      </c>
      <c r="L43" s="60">
        <v>8.9999999999999998E-4</v>
      </c>
      <c r="M43" s="60">
        <v>9.4000000000000004E-3</v>
      </c>
      <c r="N43" s="60">
        <v>1.2999999999999999E-3</v>
      </c>
    </row>
    <row r="44" spans="1:14">
      <c r="A44" t="s">
        <v>1139</v>
      </c>
      <c r="B44" t="s">
        <v>1140</v>
      </c>
      <c r="C44" t="s">
        <v>98</v>
      </c>
      <c r="D44" t="s">
        <v>110</v>
      </c>
      <c r="E44" t="s">
        <v>859</v>
      </c>
      <c r="F44" t="s">
        <v>860</v>
      </c>
      <c r="G44" t="s">
        <v>102</v>
      </c>
      <c r="H44" s="59">
        <v>0</v>
      </c>
      <c r="I44" s="59">
        <v>0</v>
      </c>
      <c r="J44" s="59">
        <v>1660.9325662799999</v>
      </c>
      <c r="K44" s="59">
        <v>1660.9325662799999</v>
      </c>
      <c r="L44" s="60">
        <v>0</v>
      </c>
      <c r="M44" s="60">
        <v>4.0000000000000002E-4</v>
      </c>
      <c r="N44" s="60">
        <v>1E-4</v>
      </c>
    </row>
    <row r="45" spans="1:14">
      <c r="A45" t="s">
        <v>1141</v>
      </c>
      <c r="B45" t="s">
        <v>1142</v>
      </c>
      <c r="C45" t="s">
        <v>98</v>
      </c>
      <c r="D45" t="s">
        <v>110</v>
      </c>
      <c r="E45" t="s">
        <v>1143</v>
      </c>
      <c r="F45" t="s">
        <v>114</v>
      </c>
      <c r="G45" t="s">
        <v>100</v>
      </c>
      <c r="H45" s="59">
        <v>38287.15</v>
      </c>
      <c r="I45" s="59">
        <v>72500</v>
      </c>
      <c r="J45" s="59">
        <v>0</v>
      </c>
      <c r="K45" s="59">
        <v>27758.18375</v>
      </c>
      <c r="L45" s="60">
        <v>5.9999999999999995E-4</v>
      </c>
      <c r="M45" s="60">
        <v>6.8999999999999999E-3</v>
      </c>
      <c r="N45" s="60">
        <v>1E-3</v>
      </c>
    </row>
    <row r="46" spans="1:14">
      <c r="A46" t="s">
        <v>1144</v>
      </c>
      <c r="B46" t="s">
        <v>1145</v>
      </c>
      <c r="C46" t="s">
        <v>98</v>
      </c>
      <c r="D46" t="s">
        <v>110</v>
      </c>
      <c r="E46" t="s">
        <v>490</v>
      </c>
      <c r="F46" t="s">
        <v>115</v>
      </c>
      <c r="G46" t="s">
        <v>100</v>
      </c>
      <c r="H46" s="59">
        <v>12542036.73</v>
      </c>
      <c r="I46" s="59">
        <v>495</v>
      </c>
      <c r="J46" s="59">
        <v>0</v>
      </c>
      <c r="K46" s="59">
        <v>62083.081813500001</v>
      </c>
      <c r="L46" s="60">
        <v>4.4999999999999997E-3</v>
      </c>
      <c r="M46" s="60">
        <v>1.54E-2</v>
      </c>
      <c r="N46" s="60">
        <v>2.0999999999999999E-3</v>
      </c>
    </row>
    <row r="47" spans="1:14">
      <c r="A47" s="61" t="s">
        <v>1146</v>
      </c>
      <c r="B47" s="110" t="s">
        <v>4890</v>
      </c>
      <c r="C47" s="110" t="s">
        <v>4890</v>
      </c>
      <c r="D47" s="119" t="s">
        <v>4890</v>
      </c>
      <c r="E47" s="119" t="s">
        <v>4890</v>
      </c>
      <c r="F47" s="119" t="s">
        <v>4890</v>
      </c>
      <c r="G47" s="119" t="s">
        <v>4890</v>
      </c>
      <c r="H47" s="63">
        <v>76790001.75</v>
      </c>
      <c r="I47" s="119" t="s">
        <v>4890</v>
      </c>
      <c r="J47" s="63">
        <v>1458.55576</v>
      </c>
      <c r="K47" s="63">
        <v>941408.85258474923</v>
      </c>
      <c r="L47" s="119" t="s">
        <v>4890</v>
      </c>
      <c r="M47" s="62">
        <v>0.2339</v>
      </c>
      <c r="N47" s="62">
        <v>3.2599999999999997E-2</v>
      </c>
    </row>
    <row r="48" spans="1:14">
      <c r="A48" t="s">
        <v>1147</v>
      </c>
      <c r="B48" t="s">
        <v>1148</v>
      </c>
      <c r="C48" t="s">
        <v>98</v>
      </c>
      <c r="D48" t="s">
        <v>110</v>
      </c>
      <c r="E48" t="s">
        <v>1149</v>
      </c>
      <c r="F48" t="s">
        <v>99</v>
      </c>
      <c r="G48" t="s">
        <v>100</v>
      </c>
      <c r="H48" s="59">
        <v>81029.45</v>
      </c>
      <c r="I48" s="59">
        <v>16440</v>
      </c>
      <c r="J48" s="59">
        <v>0</v>
      </c>
      <c r="K48" s="59">
        <v>13321.24158</v>
      </c>
      <c r="L48" s="60">
        <v>3.2000000000000002E-3</v>
      </c>
      <c r="M48" s="60">
        <v>3.3E-3</v>
      </c>
      <c r="N48" s="60">
        <v>5.0000000000000001E-4</v>
      </c>
    </row>
    <row r="49" spans="1:14">
      <c r="A49" t="s">
        <v>1150</v>
      </c>
      <c r="B49" t="s">
        <v>1151</v>
      </c>
      <c r="C49" t="s">
        <v>98</v>
      </c>
      <c r="D49" t="s">
        <v>110</v>
      </c>
      <c r="E49" t="s">
        <v>1152</v>
      </c>
      <c r="F49" t="s">
        <v>1153</v>
      </c>
      <c r="G49" t="s">
        <v>100</v>
      </c>
      <c r="H49" s="59">
        <v>197410.24</v>
      </c>
      <c r="I49" s="59">
        <v>5575</v>
      </c>
      <c r="J49" s="59">
        <v>0</v>
      </c>
      <c r="K49" s="59">
        <v>11005.62088</v>
      </c>
      <c r="L49" s="60">
        <v>8.0000000000000002E-3</v>
      </c>
      <c r="M49" s="60">
        <v>2.7000000000000001E-3</v>
      </c>
      <c r="N49" s="60">
        <v>4.0000000000000002E-4</v>
      </c>
    </row>
    <row r="50" spans="1:14">
      <c r="A50" t="s">
        <v>1154</v>
      </c>
      <c r="B50" t="s">
        <v>1155</v>
      </c>
      <c r="C50" t="s">
        <v>98</v>
      </c>
      <c r="D50" t="s">
        <v>110</v>
      </c>
      <c r="E50" t="s">
        <v>1156</v>
      </c>
      <c r="F50" t="s">
        <v>334</v>
      </c>
      <c r="G50" t="s">
        <v>100</v>
      </c>
      <c r="H50" s="59">
        <v>8271290.7400000002</v>
      </c>
      <c r="I50" s="59">
        <v>124</v>
      </c>
      <c r="J50" s="59">
        <v>0</v>
      </c>
      <c r="K50" s="59">
        <v>10256.400517599999</v>
      </c>
      <c r="L50" s="60">
        <v>2.5999999999999999E-3</v>
      </c>
      <c r="M50" s="60">
        <v>2.5000000000000001E-3</v>
      </c>
      <c r="N50" s="60">
        <v>4.0000000000000002E-4</v>
      </c>
    </row>
    <row r="51" spans="1:14">
      <c r="A51" t="s">
        <v>1157</v>
      </c>
      <c r="B51" t="s">
        <v>1158</v>
      </c>
      <c r="C51" t="s">
        <v>98</v>
      </c>
      <c r="D51" t="s">
        <v>110</v>
      </c>
      <c r="E51" t="s">
        <v>690</v>
      </c>
      <c r="F51" t="s">
        <v>334</v>
      </c>
      <c r="G51" t="s">
        <v>100</v>
      </c>
      <c r="H51" s="59">
        <v>1649129.36</v>
      </c>
      <c r="I51" s="59">
        <v>316</v>
      </c>
      <c r="J51" s="59">
        <v>0</v>
      </c>
      <c r="K51" s="59">
        <v>5211.2487775999998</v>
      </c>
      <c r="L51" s="60">
        <v>2.8999999999999998E-3</v>
      </c>
      <c r="M51" s="60">
        <v>1.2999999999999999E-3</v>
      </c>
      <c r="N51" s="60">
        <v>2.0000000000000001E-4</v>
      </c>
    </row>
    <row r="52" spans="1:14">
      <c r="A52" t="s">
        <v>1159</v>
      </c>
      <c r="B52" t="s">
        <v>1160</v>
      </c>
      <c r="C52" t="s">
        <v>98</v>
      </c>
      <c r="D52" t="s">
        <v>110</v>
      </c>
      <c r="E52" t="s">
        <v>1161</v>
      </c>
      <c r="F52" t="s">
        <v>334</v>
      </c>
      <c r="G52" t="s">
        <v>100</v>
      </c>
      <c r="H52" s="59">
        <v>88549.14</v>
      </c>
      <c r="I52" s="59">
        <v>8280</v>
      </c>
      <c r="J52" s="59">
        <v>0</v>
      </c>
      <c r="K52" s="59">
        <v>7331.8687920000002</v>
      </c>
      <c r="L52" s="60">
        <v>7.1000000000000004E-3</v>
      </c>
      <c r="M52" s="60">
        <v>1.8E-3</v>
      </c>
      <c r="N52" s="60">
        <v>2.9999999999999997E-4</v>
      </c>
    </row>
    <row r="53" spans="1:14">
      <c r="A53" t="s">
        <v>1162</v>
      </c>
      <c r="B53" t="s">
        <v>1163</v>
      </c>
      <c r="C53" t="s">
        <v>98</v>
      </c>
      <c r="D53" t="s">
        <v>110</v>
      </c>
      <c r="E53" t="s">
        <v>576</v>
      </c>
      <c r="F53" t="s">
        <v>334</v>
      </c>
      <c r="G53" t="s">
        <v>100</v>
      </c>
      <c r="H53" s="59">
        <v>80854.36</v>
      </c>
      <c r="I53" s="59">
        <v>29920</v>
      </c>
      <c r="J53" s="59">
        <v>569.73176999999998</v>
      </c>
      <c r="K53" s="59">
        <v>24761.356282000001</v>
      </c>
      <c r="L53" s="60">
        <v>7.6E-3</v>
      </c>
      <c r="M53" s="60">
        <v>6.1999999999999998E-3</v>
      </c>
      <c r="N53" s="60">
        <v>8.9999999999999998E-4</v>
      </c>
    </row>
    <row r="54" spans="1:14">
      <c r="A54" t="s">
        <v>1164</v>
      </c>
      <c r="B54" t="s">
        <v>1165</v>
      </c>
      <c r="C54" t="s">
        <v>98</v>
      </c>
      <c r="D54" t="s">
        <v>110</v>
      </c>
      <c r="E54" t="s">
        <v>819</v>
      </c>
      <c r="F54" t="s">
        <v>334</v>
      </c>
      <c r="G54" t="s">
        <v>100</v>
      </c>
      <c r="H54" s="59">
        <v>4858079.12</v>
      </c>
      <c r="I54" s="59">
        <v>295.7</v>
      </c>
      <c r="J54" s="59">
        <v>0</v>
      </c>
      <c r="K54" s="59">
        <v>14365.33995784</v>
      </c>
      <c r="L54" s="60">
        <v>5.3E-3</v>
      </c>
      <c r="M54" s="60">
        <v>3.5999999999999999E-3</v>
      </c>
      <c r="N54" s="60">
        <v>5.0000000000000001E-4</v>
      </c>
    </row>
    <row r="55" spans="1:14">
      <c r="A55" t="s">
        <v>1166</v>
      </c>
      <c r="B55" t="s">
        <v>1167</v>
      </c>
      <c r="C55" t="s">
        <v>98</v>
      </c>
      <c r="D55" t="s">
        <v>110</v>
      </c>
      <c r="E55" t="s">
        <v>680</v>
      </c>
      <c r="F55" t="s">
        <v>681</v>
      </c>
      <c r="G55" t="s">
        <v>100</v>
      </c>
      <c r="H55" s="59">
        <v>184818.05</v>
      </c>
      <c r="I55" s="59">
        <v>9675</v>
      </c>
      <c r="J55" s="59">
        <v>0</v>
      </c>
      <c r="K55" s="59">
        <v>17881.146337499998</v>
      </c>
      <c r="L55" s="60">
        <v>5.1999999999999998E-3</v>
      </c>
      <c r="M55" s="60">
        <v>4.4000000000000003E-3</v>
      </c>
      <c r="N55" s="60">
        <v>5.9999999999999995E-4</v>
      </c>
    </row>
    <row r="56" spans="1:14">
      <c r="A56" t="s">
        <v>1168</v>
      </c>
      <c r="B56" t="s">
        <v>1169</v>
      </c>
      <c r="C56" t="s">
        <v>98</v>
      </c>
      <c r="D56" t="s">
        <v>110</v>
      </c>
      <c r="E56" t="s">
        <v>1170</v>
      </c>
      <c r="F56" t="s">
        <v>681</v>
      </c>
      <c r="G56" t="s">
        <v>100</v>
      </c>
      <c r="H56" s="59">
        <v>806999.62</v>
      </c>
      <c r="I56" s="59">
        <v>865.1</v>
      </c>
      <c r="J56" s="59">
        <v>0</v>
      </c>
      <c r="K56" s="59">
        <v>6981.3537126199999</v>
      </c>
      <c r="L56" s="60">
        <v>4.4999999999999997E-3</v>
      </c>
      <c r="M56" s="60">
        <v>1.6999999999999999E-3</v>
      </c>
      <c r="N56" s="60">
        <v>2.0000000000000001E-4</v>
      </c>
    </row>
    <row r="57" spans="1:14">
      <c r="A57" t="s">
        <v>1171</v>
      </c>
      <c r="B57" t="s">
        <v>1172</v>
      </c>
      <c r="C57" t="s">
        <v>98</v>
      </c>
      <c r="D57" t="s">
        <v>110</v>
      </c>
      <c r="E57" t="s">
        <v>604</v>
      </c>
      <c r="F57" t="s">
        <v>605</v>
      </c>
      <c r="G57" t="s">
        <v>100</v>
      </c>
      <c r="H57" s="59">
        <v>18487.55</v>
      </c>
      <c r="I57" s="59">
        <v>41750</v>
      </c>
      <c r="J57" s="59">
        <v>0</v>
      </c>
      <c r="K57" s="59">
        <v>7718.5521250000002</v>
      </c>
      <c r="L57" s="60">
        <v>6.3E-3</v>
      </c>
      <c r="M57" s="60">
        <v>1.9E-3</v>
      </c>
      <c r="N57" s="60">
        <v>2.9999999999999997E-4</v>
      </c>
    </row>
    <row r="58" spans="1:14">
      <c r="A58" t="s">
        <v>1173</v>
      </c>
      <c r="B58" t="s">
        <v>1174</v>
      </c>
      <c r="C58" t="s">
        <v>98</v>
      </c>
      <c r="D58" t="s">
        <v>110</v>
      </c>
      <c r="E58" t="s">
        <v>1175</v>
      </c>
      <c r="F58" t="s">
        <v>439</v>
      </c>
      <c r="G58" t="s">
        <v>100</v>
      </c>
      <c r="H58" s="59">
        <v>45716.14</v>
      </c>
      <c r="I58" s="59">
        <v>9747</v>
      </c>
      <c r="J58" s="59">
        <v>0</v>
      </c>
      <c r="K58" s="59">
        <v>4455.9521658000003</v>
      </c>
      <c r="L58" s="60">
        <v>3.0999999999999999E-3</v>
      </c>
      <c r="M58" s="60">
        <v>1.1000000000000001E-3</v>
      </c>
      <c r="N58" s="60">
        <v>2.0000000000000001E-4</v>
      </c>
    </row>
    <row r="59" spans="1:14">
      <c r="A59" t="s">
        <v>1176</v>
      </c>
      <c r="B59" t="s">
        <v>1177</v>
      </c>
      <c r="C59" t="s">
        <v>98</v>
      </c>
      <c r="D59" t="s">
        <v>110</v>
      </c>
      <c r="E59" t="s">
        <v>724</v>
      </c>
      <c r="F59" t="s">
        <v>439</v>
      </c>
      <c r="G59" t="s">
        <v>100</v>
      </c>
      <c r="H59" s="59">
        <v>248133.99</v>
      </c>
      <c r="I59" s="59">
        <v>5850</v>
      </c>
      <c r="J59" s="59">
        <v>0</v>
      </c>
      <c r="K59" s="59">
        <v>14515.838415</v>
      </c>
      <c r="L59" s="60">
        <v>3.0999999999999999E-3</v>
      </c>
      <c r="M59" s="60">
        <v>3.5999999999999999E-3</v>
      </c>
      <c r="N59" s="60">
        <v>5.0000000000000001E-4</v>
      </c>
    </row>
    <row r="60" spans="1:14">
      <c r="A60" t="s">
        <v>1178</v>
      </c>
      <c r="B60" t="s">
        <v>1179</v>
      </c>
      <c r="C60" t="s">
        <v>98</v>
      </c>
      <c r="D60" t="s">
        <v>110</v>
      </c>
      <c r="E60" t="s">
        <v>1180</v>
      </c>
      <c r="F60" t="s">
        <v>439</v>
      </c>
      <c r="G60" t="s">
        <v>100</v>
      </c>
      <c r="H60" s="59">
        <v>227330.23</v>
      </c>
      <c r="I60" s="59">
        <v>9332</v>
      </c>
      <c r="J60" s="59">
        <v>0</v>
      </c>
      <c r="K60" s="59">
        <v>21214.457063599999</v>
      </c>
      <c r="L60" s="60">
        <v>3.7000000000000002E-3</v>
      </c>
      <c r="M60" s="60">
        <v>5.3E-3</v>
      </c>
      <c r="N60" s="60">
        <v>6.9999999999999999E-4</v>
      </c>
    </row>
    <row r="61" spans="1:14">
      <c r="A61" t="s">
        <v>1181</v>
      </c>
      <c r="B61" t="s">
        <v>1182</v>
      </c>
      <c r="C61" t="s">
        <v>98</v>
      </c>
      <c r="D61" t="s">
        <v>110</v>
      </c>
      <c r="E61" t="s">
        <v>1183</v>
      </c>
      <c r="F61" t="s">
        <v>557</v>
      </c>
      <c r="G61" t="s">
        <v>100</v>
      </c>
      <c r="H61" s="59">
        <v>562590.01</v>
      </c>
      <c r="I61" s="59">
        <v>1040</v>
      </c>
      <c r="J61" s="59">
        <v>0</v>
      </c>
      <c r="K61" s="59">
        <v>5850.9361040000003</v>
      </c>
      <c r="L61" s="60">
        <v>2.0999999999999999E-3</v>
      </c>
      <c r="M61" s="60">
        <v>1.5E-3</v>
      </c>
      <c r="N61" s="60">
        <v>2.0000000000000001E-4</v>
      </c>
    </row>
    <row r="62" spans="1:14">
      <c r="A62" t="s">
        <v>1184</v>
      </c>
      <c r="B62" t="s">
        <v>1185</v>
      </c>
      <c r="C62" t="s">
        <v>98</v>
      </c>
      <c r="D62" t="s">
        <v>110</v>
      </c>
      <c r="E62" t="s">
        <v>781</v>
      </c>
      <c r="F62" t="s">
        <v>557</v>
      </c>
      <c r="G62" t="s">
        <v>100</v>
      </c>
      <c r="H62" s="59">
        <v>1143940.69</v>
      </c>
      <c r="I62" s="59">
        <v>1488</v>
      </c>
      <c r="J62" s="59">
        <v>0</v>
      </c>
      <c r="K62" s="59">
        <v>17021.837467199999</v>
      </c>
      <c r="L62" s="60">
        <v>5.4000000000000003E-3</v>
      </c>
      <c r="M62" s="60">
        <v>4.1999999999999997E-3</v>
      </c>
      <c r="N62" s="60">
        <v>5.9999999999999995E-4</v>
      </c>
    </row>
    <row r="63" spans="1:14">
      <c r="A63" t="s">
        <v>1186</v>
      </c>
      <c r="B63" t="s">
        <v>1187</v>
      </c>
      <c r="C63" t="s">
        <v>98</v>
      </c>
      <c r="D63" t="s">
        <v>110</v>
      </c>
      <c r="E63" t="s">
        <v>1188</v>
      </c>
      <c r="F63" t="s">
        <v>557</v>
      </c>
      <c r="G63" t="s">
        <v>100</v>
      </c>
      <c r="H63" s="59">
        <v>110146.3</v>
      </c>
      <c r="I63" s="59">
        <v>19150</v>
      </c>
      <c r="J63" s="59">
        <v>0</v>
      </c>
      <c r="K63" s="59">
        <v>21093.016449999999</v>
      </c>
      <c r="L63" s="60">
        <v>8.6999999999999994E-3</v>
      </c>
      <c r="M63" s="60">
        <v>5.1999999999999998E-3</v>
      </c>
      <c r="N63" s="60">
        <v>6.9999999999999999E-4</v>
      </c>
    </row>
    <row r="64" spans="1:14">
      <c r="A64" t="s">
        <v>1189</v>
      </c>
      <c r="B64" t="s">
        <v>1190</v>
      </c>
      <c r="C64" t="s">
        <v>98</v>
      </c>
      <c r="D64" t="s">
        <v>110</v>
      </c>
      <c r="E64" t="s">
        <v>1191</v>
      </c>
      <c r="F64" t="s">
        <v>557</v>
      </c>
      <c r="G64" t="s">
        <v>100</v>
      </c>
      <c r="H64" s="59">
        <v>66786.7</v>
      </c>
      <c r="I64" s="59">
        <v>10140</v>
      </c>
      <c r="J64" s="59">
        <v>85.373410000000007</v>
      </c>
      <c r="K64" s="59">
        <v>6857.5447899999999</v>
      </c>
      <c r="L64" s="60">
        <v>2.0999999999999999E-3</v>
      </c>
      <c r="M64" s="60">
        <v>1.6999999999999999E-3</v>
      </c>
      <c r="N64" s="60">
        <v>2.0000000000000001E-4</v>
      </c>
    </row>
    <row r="65" spans="1:14">
      <c r="A65" t="s">
        <v>1192</v>
      </c>
      <c r="B65" t="s">
        <v>1193</v>
      </c>
      <c r="C65" t="s">
        <v>98</v>
      </c>
      <c r="D65" t="s">
        <v>110</v>
      </c>
      <c r="E65" t="s">
        <v>556</v>
      </c>
      <c r="F65" t="s">
        <v>557</v>
      </c>
      <c r="G65" t="s">
        <v>100</v>
      </c>
      <c r="H65" s="59">
        <v>85700.71</v>
      </c>
      <c r="I65" s="59">
        <v>26000</v>
      </c>
      <c r="J65" s="59">
        <v>0</v>
      </c>
      <c r="K65" s="59">
        <v>22282.184600000001</v>
      </c>
      <c r="L65" s="60">
        <v>4.5999999999999999E-3</v>
      </c>
      <c r="M65" s="60">
        <v>5.4999999999999997E-3</v>
      </c>
      <c r="N65" s="60">
        <v>8.0000000000000004E-4</v>
      </c>
    </row>
    <row r="66" spans="1:14">
      <c r="A66" t="s">
        <v>1194</v>
      </c>
      <c r="B66" t="s">
        <v>1195</v>
      </c>
      <c r="C66" t="s">
        <v>98</v>
      </c>
      <c r="D66" t="s">
        <v>110</v>
      </c>
      <c r="E66" t="s">
        <v>1196</v>
      </c>
      <c r="F66" t="s">
        <v>557</v>
      </c>
      <c r="G66" t="s">
        <v>100</v>
      </c>
      <c r="H66" s="59">
        <v>1349033.79</v>
      </c>
      <c r="I66" s="59">
        <v>1082</v>
      </c>
      <c r="J66" s="59">
        <v>0</v>
      </c>
      <c r="K66" s="59">
        <v>14596.545607800001</v>
      </c>
      <c r="L66" s="60">
        <v>4.4999999999999997E-3</v>
      </c>
      <c r="M66" s="60">
        <v>3.5999999999999999E-3</v>
      </c>
      <c r="N66" s="60">
        <v>5.0000000000000001E-4</v>
      </c>
    </row>
    <row r="67" spans="1:14">
      <c r="A67" t="s">
        <v>1197</v>
      </c>
      <c r="B67" t="s">
        <v>1198</v>
      </c>
      <c r="C67" t="s">
        <v>98</v>
      </c>
      <c r="D67" t="s">
        <v>110</v>
      </c>
      <c r="E67" t="s">
        <v>1199</v>
      </c>
      <c r="F67" t="s">
        <v>557</v>
      </c>
      <c r="G67" t="s">
        <v>100</v>
      </c>
      <c r="H67" s="59">
        <v>84475.38</v>
      </c>
      <c r="I67" s="59">
        <v>8105</v>
      </c>
      <c r="J67" s="59">
        <v>0</v>
      </c>
      <c r="K67" s="59">
        <v>6846.7295489999997</v>
      </c>
      <c r="L67" s="60">
        <v>4.0000000000000001E-3</v>
      </c>
      <c r="M67" s="60">
        <v>1.6999999999999999E-3</v>
      </c>
      <c r="N67" s="60">
        <v>2.0000000000000001E-4</v>
      </c>
    </row>
    <row r="68" spans="1:14">
      <c r="A68" t="s">
        <v>1200</v>
      </c>
      <c r="B68" t="s">
        <v>1201</v>
      </c>
      <c r="C68" t="s">
        <v>98</v>
      </c>
      <c r="D68" t="s">
        <v>110</v>
      </c>
      <c r="E68" t="s">
        <v>813</v>
      </c>
      <c r="F68" t="s">
        <v>557</v>
      </c>
      <c r="G68" t="s">
        <v>100</v>
      </c>
      <c r="H68" s="59">
        <v>55356.32</v>
      </c>
      <c r="I68" s="59">
        <v>3946</v>
      </c>
      <c r="J68" s="59">
        <v>0</v>
      </c>
      <c r="K68" s="59">
        <v>2184.3603871999999</v>
      </c>
      <c r="L68" s="60">
        <v>1E-3</v>
      </c>
      <c r="M68" s="60">
        <v>5.0000000000000001E-4</v>
      </c>
      <c r="N68" s="60">
        <v>1E-4</v>
      </c>
    </row>
    <row r="69" spans="1:14">
      <c r="A69" t="s">
        <v>1202</v>
      </c>
      <c r="B69" t="s">
        <v>1203</v>
      </c>
      <c r="C69" t="s">
        <v>98</v>
      </c>
      <c r="D69" t="s">
        <v>110</v>
      </c>
      <c r="E69" t="s">
        <v>808</v>
      </c>
      <c r="F69" t="s">
        <v>557</v>
      </c>
      <c r="G69" t="s">
        <v>100</v>
      </c>
      <c r="H69" s="59">
        <v>330288.28999999998</v>
      </c>
      <c r="I69" s="59">
        <v>2604.998756</v>
      </c>
      <c r="J69" s="59">
        <v>0</v>
      </c>
      <c r="K69" s="59">
        <v>8604.0058457136893</v>
      </c>
      <c r="L69" s="60">
        <v>6.1000000000000004E-3</v>
      </c>
      <c r="M69" s="60">
        <v>2.0999999999999999E-3</v>
      </c>
      <c r="N69" s="60">
        <v>2.9999999999999997E-4</v>
      </c>
    </row>
    <row r="70" spans="1:14">
      <c r="A70" t="s">
        <v>1204</v>
      </c>
      <c r="B70" t="s">
        <v>1205</v>
      </c>
      <c r="C70" t="s">
        <v>98</v>
      </c>
      <c r="D70" t="s">
        <v>110</v>
      </c>
      <c r="E70" t="s">
        <v>1206</v>
      </c>
      <c r="F70" t="s">
        <v>324</v>
      </c>
      <c r="G70" t="s">
        <v>100</v>
      </c>
      <c r="H70" s="59">
        <v>5391.51</v>
      </c>
      <c r="I70" s="59">
        <v>16000</v>
      </c>
      <c r="J70" s="59">
        <v>0</v>
      </c>
      <c r="K70" s="59">
        <v>862.64160000000004</v>
      </c>
      <c r="L70" s="60">
        <v>2.0000000000000001E-4</v>
      </c>
      <c r="M70" s="60">
        <v>2.0000000000000001E-4</v>
      </c>
      <c r="N70" s="60">
        <v>0</v>
      </c>
    </row>
    <row r="71" spans="1:14">
      <c r="A71" t="s">
        <v>1207</v>
      </c>
      <c r="B71" t="s">
        <v>1208</v>
      </c>
      <c r="C71" t="s">
        <v>98</v>
      </c>
      <c r="D71" t="s">
        <v>110</v>
      </c>
      <c r="E71" t="s">
        <v>1209</v>
      </c>
      <c r="F71" t="s">
        <v>105</v>
      </c>
      <c r="G71" t="s">
        <v>100</v>
      </c>
      <c r="H71" s="59">
        <v>85498.28</v>
      </c>
      <c r="I71" s="59">
        <v>11060</v>
      </c>
      <c r="J71" s="59">
        <v>0</v>
      </c>
      <c r="K71" s="59">
        <v>9456.1097680000003</v>
      </c>
      <c r="L71" s="60">
        <v>2.3999999999999998E-3</v>
      </c>
      <c r="M71" s="60">
        <v>2.3E-3</v>
      </c>
      <c r="N71" s="60">
        <v>2.9999999999999997E-4</v>
      </c>
    </row>
    <row r="72" spans="1:14">
      <c r="A72" t="s">
        <v>1210</v>
      </c>
      <c r="B72" t="s">
        <v>1211</v>
      </c>
      <c r="C72" t="s">
        <v>98</v>
      </c>
      <c r="D72" t="s">
        <v>110</v>
      </c>
      <c r="E72" t="s">
        <v>1212</v>
      </c>
      <c r="F72" t="s">
        <v>105</v>
      </c>
      <c r="G72" t="s">
        <v>100</v>
      </c>
      <c r="H72" s="59">
        <v>60690.14</v>
      </c>
      <c r="I72" s="59">
        <v>46400</v>
      </c>
      <c r="J72" s="59">
        <v>0</v>
      </c>
      <c r="K72" s="59">
        <v>28160.22496</v>
      </c>
      <c r="L72" s="60">
        <v>8.8999999999999999E-3</v>
      </c>
      <c r="M72" s="60">
        <v>7.0000000000000001E-3</v>
      </c>
      <c r="N72" s="60">
        <v>1E-3</v>
      </c>
    </row>
    <row r="73" spans="1:14">
      <c r="A73" t="s">
        <v>1213</v>
      </c>
      <c r="B73" t="s">
        <v>1214</v>
      </c>
      <c r="C73" t="s">
        <v>98</v>
      </c>
      <c r="D73" t="s">
        <v>110</v>
      </c>
      <c r="E73" t="s">
        <v>1215</v>
      </c>
      <c r="F73" t="s">
        <v>105</v>
      </c>
      <c r="G73" t="s">
        <v>100</v>
      </c>
      <c r="H73" s="59">
        <v>137992.44</v>
      </c>
      <c r="I73" s="59">
        <v>7554</v>
      </c>
      <c r="J73" s="59">
        <v>0</v>
      </c>
      <c r="K73" s="59">
        <v>10423.948917600001</v>
      </c>
      <c r="L73" s="60">
        <v>5.4999999999999997E-3</v>
      </c>
      <c r="M73" s="60">
        <v>2.5999999999999999E-3</v>
      </c>
      <c r="N73" s="60">
        <v>4.0000000000000002E-4</v>
      </c>
    </row>
    <row r="74" spans="1:14">
      <c r="A74" t="s">
        <v>1216</v>
      </c>
      <c r="B74" t="s">
        <v>1217</v>
      </c>
      <c r="C74" t="s">
        <v>98</v>
      </c>
      <c r="D74" t="s">
        <v>110</v>
      </c>
      <c r="E74" t="s">
        <v>1218</v>
      </c>
      <c r="F74" t="s">
        <v>1100</v>
      </c>
      <c r="G74" t="s">
        <v>100</v>
      </c>
      <c r="H74" s="59">
        <v>27332531.190000001</v>
      </c>
      <c r="I74" s="59">
        <v>150.69999999999999</v>
      </c>
      <c r="J74" s="59">
        <v>0</v>
      </c>
      <c r="K74" s="59">
        <v>41190.12450333</v>
      </c>
      <c r="L74" s="60">
        <v>1.06E-2</v>
      </c>
      <c r="M74" s="60">
        <v>1.0200000000000001E-2</v>
      </c>
      <c r="N74" s="60">
        <v>1.4E-3</v>
      </c>
    </row>
    <row r="75" spans="1:14">
      <c r="A75" t="s">
        <v>1219</v>
      </c>
      <c r="B75" t="s">
        <v>1220</v>
      </c>
      <c r="C75" t="s">
        <v>98</v>
      </c>
      <c r="D75" t="s">
        <v>110</v>
      </c>
      <c r="E75" t="s">
        <v>1221</v>
      </c>
      <c r="F75" t="s">
        <v>1100</v>
      </c>
      <c r="G75" t="s">
        <v>100</v>
      </c>
      <c r="H75" s="59">
        <v>269217.59999999998</v>
      </c>
      <c r="I75" s="59">
        <v>3253</v>
      </c>
      <c r="J75" s="59">
        <v>0</v>
      </c>
      <c r="K75" s="59">
        <v>8757.6485279999997</v>
      </c>
      <c r="L75" s="60">
        <v>2.8999999999999998E-3</v>
      </c>
      <c r="M75" s="60">
        <v>2.2000000000000001E-3</v>
      </c>
      <c r="N75" s="60">
        <v>2.9999999999999997E-4</v>
      </c>
    </row>
    <row r="76" spans="1:14">
      <c r="A76" t="s">
        <v>1222</v>
      </c>
      <c r="B76" t="s">
        <v>1223</v>
      </c>
      <c r="C76" t="s">
        <v>98</v>
      </c>
      <c r="D76" t="s">
        <v>110</v>
      </c>
      <c r="E76" t="s">
        <v>1224</v>
      </c>
      <c r="F76" t="s">
        <v>1100</v>
      </c>
      <c r="G76" t="s">
        <v>100</v>
      </c>
      <c r="H76" s="59">
        <v>577932.44999999995</v>
      </c>
      <c r="I76" s="59">
        <v>1817.0005100000001</v>
      </c>
      <c r="J76" s="59">
        <v>0</v>
      </c>
      <c r="K76" s="59">
        <v>10501.0355639555</v>
      </c>
      <c r="L76" s="60">
        <v>6.1000000000000004E-3</v>
      </c>
      <c r="M76" s="60">
        <v>2.5999999999999999E-3</v>
      </c>
      <c r="N76" s="60">
        <v>4.0000000000000002E-4</v>
      </c>
    </row>
    <row r="77" spans="1:14">
      <c r="A77" t="s">
        <v>1225</v>
      </c>
      <c r="B77" t="s">
        <v>1226</v>
      </c>
      <c r="C77" t="s">
        <v>98</v>
      </c>
      <c r="D77" t="s">
        <v>110</v>
      </c>
      <c r="E77" t="s">
        <v>1227</v>
      </c>
      <c r="F77" t="s">
        <v>1100</v>
      </c>
      <c r="G77" t="s">
        <v>100</v>
      </c>
      <c r="H77" s="59">
        <v>3582117.77</v>
      </c>
      <c r="I77" s="59">
        <v>299.60000000000002</v>
      </c>
      <c r="J77" s="59">
        <v>0</v>
      </c>
      <c r="K77" s="59">
        <v>10732.024838920001</v>
      </c>
      <c r="L77" s="60">
        <v>3.2000000000000002E-3</v>
      </c>
      <c r="M77" s="60">
        <v>2.7000000000000001E-3</v>
      </c>
      <c r="N77" s="60">
        <v>4.0000000000000002E-4</v>
      </c>
    </row>
    <row r="78" spans="1:14">
      <c r="A78" t="s">
        <v>1228</v>
      </c>
      <c r="B78" t="s">
        <v>1229</v>
      </c>
      <c r="C78" t="s">
        <v>98</v>
      </c>
      <c r="D78" t="s">
        <v>110</v>
      </c>
      <c r="E78" t="s">
        <v>1230</v>
      </c>
      <c r="F78" t="s">
        <v>487</v>
      </c>
      <c r="G78" t="s">
        <v>100</v>
      </c>
      <c r="H78" s="59">
        <v>47224.63</v>
      </c>
      <c r="I78" s="59">
        <v>14100</v>
      </c>
      <c r="J78" s="59">
        <v>0</v>
      </c>
      <c r="K78" s="59">
        <v>6658.6728300000004</v>
      </c>
      <c r="L78" s="60">
        <v>4.8999999999999998E-3</v>
      </c>
      <c r="M78" s="60">
        <v>1.6999999999999999E-3</v>
      </c>
      <c r="N78" s="60">
        <v>2.0000000000000001E-4</v>
      </c>
    </row>
    <row r="79" spans="1:14">
      <c r="A79" t="s">
        <v>1231</v>
      </c>
      <c r="B79" t="s">
        <v>1232</v>
      </c>
      <c r="C79" t="s">
        <v>98</v>
      </c>
      <c r="D79" t="s">
        <v>110</v>
      </c>
      <c r="E79" t="s">
        <v>1233</v>
      </c>
      <c r="F79" t="s">
        <v>623</v>
      </c>
      <c r="G79" t="s">
        <v>100</v>
      </c>
      <c r="H79" s="59">
        <v>27567.19</v>
      </c>
      <c r="I79" s="59">
        <v>6944</v>
      </c>
      <c r="J79" s="59">
        <v>0</v>
      </c>
      <c r="K79" s="59">
        <v>1914.2656735999999</v>
      </c>
      <c r="L79" s="60">
        <v>1.6999999999999999E-3</v>
      </c>
      <c r="M79" s="60">
        <v>5.0000000000000001E-4</v>
      </c>
      <c r="N79" s="60">
        <v>1E-4</v>
      </c>
    </row>
    <row r="80" spans="1:14">
      <c r="A80" t="s">
        <v>1234</v>
      </c>
      <c r="B80" t="s">
        <v>1235</v>
      </c>
      <c r="C80" t="s">
        <v>98</v>
      </c>
      <c r="D80" t="s">
        <v>110</v>
      </c>
      <c r="E80" t="s">
        <v>622</v>
      </c>
      <c r="F80" t="s">
        <v>623</v>
      </c>
      <c r="G80" t="s">
        <v>100</v>
      </c>
      <c r="H80" s="59">
        <v>135292.41</v>
      </c>
      <c r="I80" s="59">
        <v>39900</v>
      </c>
      <c r="J80" s="59">
        <v>0</v>
      </c>
      <c r="K80" s="59">
        <v>53981.671589999998</v>
      </c>
      <c r="L80" s="60">
        <v>8.2000000000000007E-3</v>
      </c>
      <c r="M80" s="60">
        <v>1.34E-2</v>
      </c>
      <c r="N80" s="60">
        <v>1.9E-3</v>
      </c>
    </row>
    <row r="81" spans="1:14">
      <c r="A81" t="s">
        <v>1236</v>
      </c>
      <c r="B81" t="s">
        <v>1237</v>
      </c>
      <c r="C81" t="s">
        <v>98</v>
      </c>
      <c r="D81" t="s">
        <v>110</v>
      </c>
      <c r="E81" t="s">
        <v>1238</v>
      </c>
      <c r="F81" t="s">
        <v>739</v>
      </c>
      <c r="G81" t="s">
        <v>100</v>
      </c>
      <c r="H81" s="59">
        <v>86027.44</v>
      </c>
      <c r="I81" s="59">
        <v>10760</v>
      </c>
      <c r="J81" s="59">
        <v>0</v>
      </c>
      <c r="K81" s="59">
        <v>9256.5525440000001</v>
      </c>
      <c r="L81" s="60">
        <v>7.0000000000000001E-3</v>
      </c>
      <c r="M81" s="60">
        <v>2.3E-3</v>
      </c>
      <c r="N81" s="60">
        <v>2.9999999999999997E-4</v>
      </c>
    </row>
    <row r="82" spans="1:14">
      <c r="A82" t="s">
        <v>1239</v>
      </c>
      <c r="B82" t="s">
        <v>1240</v>
      </c>
      <c r="C82" t="s">
        <v>98</v>
      </c>
      <c r="D82" t="s">
        <v>110</v>
      </c>
      <c r="E82" t="s">
        <v>1241</v>
      </c>
      <c r="F82" t="s">
        <v>739</v>
      </c>
      <c r="G82" t="s">
        <v>100</v>
      </c>
      <c r="H82" s="59">
        <v>51996.09</v>
      </c>
      <c r="I82" s="59">
        <v>26550</v>
      </c>
      <c r="J82" s="59">
        <v>0</v>
      </c>
      <c r="K82" s="59">
        <v>13804.961895</v>
      </c>
      <c r="L82" s="60">
        <v>6.1000000000000004E-3</v>
      </c>
      <c r="M82" s="60">
        <v>3.3999999999999998E-3</v>
      </c>
      <c r="N82" s="60">
        <v>5.0000000000000001E-4</v>
      </c>
    </row>
    <row r="83" spans="1:14">
      <c r="A83" t="s">
        <v>1242</v>
      </c>
      <c r="B83" t="s">
        <v>1243</v>
      </c>
      <c r="C83" t="s">
        <v>98</v>
      </c>
      <c r="D83" t="s">
        <v>110</v>
      </c>
      <c r="E83" t="s">
        <v>1244</v>
      </c>
      <c r="F83" t="s">
        <v>777</v>
      </c>
      <c r="G83" t="s">
        <v>100</v>
      </c>
      <c r="H83" s="59">
        <v>1196682.67</v>
      </c>
      <c r="I83" s="59">
        <v>1064</v>
      </c>
      <c r="J83" s="59">
        <v>0</v>
      </c>
      <c r="K83" s="59">
        <v>12732.7036088</v>
      </c>
      <c r="L83" s="60">
        <v>9.5999999999999992E-3</v>
      </c>
      <c r="M83" s="60">
        <v>3.2000000000000002E-3</v>
      </c>
      <c r="N83" s="60">
        <v>4.0000000000000002E-4</v>
      </c>
    </row>
    <row r="84" spans="1:14">
      <c r="A84" t="s">
        <v>1245</v>
      </c>
      <c r="B84" t="s">
        <v>1246</v>
      </c>
      <c r="C84" t="s">
        <v>98</v>
      </c>
      <c r="D84" t="s">
        <v>110</v>
      </c>
      <c r="E84" t="s">
        <v>1247</v>
      </c>
      <c r="F84" t="s">
        <v>777</v>
      </c>
      <c r="G84" t="s">
        <v>100</v>
      </c>
      <c r="H84" s="59">
        <v>807382.61</v>
      </c>
      <c r="I84" s="59">
        <v>459.3</v>
      </c>
      <c r="J84" s="59">
        <v>0</v>
      </c>
      <c r="K84" s="59">
        <v>3708.3083277300002</v>
      </c>
      <c r="L84" s="60">
        <v>2.8E-3</v>
      </c>
      <c r="M84" s="60">
        <v>8.9999999999999998E-4</v>
      </c>
      <c r="N84" s="60">
        <v>1E-4</v>
      </c>
    </row>
    <row r="85" spans="1:14">
      <c r="A85" t="s">
        <v>1248</v>
      </c>
      <c r="B85" t="s">
        <v>1249</v>
      </c>
      <c r="C85" t="s">
        <v>98</v>
      </c>
      <c r="D85" t="s">
        <v>110</v>
      </c>
      <c r="E85" t="s">
        <v>1250</v>
      </c>
      <c r="F85" t="s">
        <v>628</v>
      </c>
      <c r="G85" t="s">
        <v>100</v>
      </c>
      <c r="H85" s="59">
        <v>90730.25</v>
      </c>
      <c r="I85" s="59">
        <v>4150</v>
      </c>
      <c r="J85" s="59">
        <v>0</v>
      </c>
      <c r="K85" s="59">
        <v>3765.3053749999999</v>
      </c>
      <c r="L85" s="60">
        <v>1.6000000000000001E-3</v>
      </c>
      <c r="M85" s="60">
        <v>8.9999999999999998E-4</v>
      </c>
      <c r="N85" s="60">
        <v>1E-4</v>
      </c>
    </row>
    <row r="86" spans="1:14">
      <c r="A86" t="s">
        <v>1251</v>
      </c>
      <c r="B86" t="s">
        <v>1252</v>
      </c>
      <c r="C86" t="s">
        <v>98</v>
      </c>
      <c r="D86" t="s">
        <v>110</v>
      </c>
      <c r="E86" t="s">
        <v>645</v>
      </c>
      <c r="F86" t="s">
        <v>628</v>
      </c>
      <c r="G86" t="s">
        <v>100</v>
      </c>
      <c r="H86" s="59">
        <v>1590105.65</v>
      </c>
      <c r="I86" s="59">
        <v>1210</v>
      </c>
      <c r="J86" s="59">
        <v>0</v>
      </c>
      <c r="K86" s="59">
        <v>19240.278364999998</v>
      </c>
      <c r="L86" s="60">
        <v>8.8999999999999999E-3</v>
      </c>
      <c r="M86" s="60">
        <v>4.7999999999999996E-3</v>
      </c>
      <c r="N86" s="60">
        <v>6.9999999999999999E-4</v>
      </c>
    </row>
    <row r="87" spans="1:14">
      <c r="A87" t="s">
        <v>1253</v>
      </c>
      <c r="B87" t="s">
        <v>1254</v>
      </c>
      <c r="C87" t="s">
        <v>98</v>
      </c>
      <c r="D87" t="s">
        <v>110</v>
      </c>
      <c r="E87" t="s">
        <v>1255</v>
      </c>
      <c r="F87" t="s">
        <v>628</v>
      </c>
      <c r="G87" t="s">
        <v>100</v>
      </c>
      <c r="H87" s="59">
        <v>214601.93</v>
      </c>
      <c r="I87" s="59">
        <v>5400</v>
      </c>
      <c r="J87" s="59">
        <v>0</v>
      </c>
      <c r="K87" s="59">
        <v>11588.504220000001</v>
      </c>
      <c r="L87" s="60">
        <v>2.8999999999999998E-3</v>
      </c>
      <c r="M87" s="60">
        <v>2.8999999999999998E-3</v>
      </c>
      <c r="N87" s="60">
        <v>4.0000000000000002E-4</v>
      </c>
    </row>
    <row r="88" spans="1:14">
      <c r="A88" t="s">
        <v>1256</v>
      </c>
      <c r="B88" t="s">
        <v>1257</v>
      </c>
      <c r="C88" t="s">
        <v>98</v>
      </c>
      <c r="D88" t="s">
        <v>110</v>
      </c>
      <c r="E88" t="s">
        <v>1258</v>
      </c>
      <c r="F88" t="s">
        <v>352</v>
      </c>
      <c r="G88" t="s">
        <v>100</v>
      </c>
      <c r="H88" s="59">
        <v>374388.61</v>
      </c>
      <c r="I88" s="59">
        <v>3024</v>
      </c>
      <c r="J88" s="59">
        <v>0</v>
      </c>
      <c r="K88" s="59">
        <v>11321.5115664</v>
      </c>
      <c r="L88" s="60">
        <v>2.0999999999999999E-3</v>
      </c>
      <c r="M88" s="60">
        <v>2.8E-3</v>
      </c>
      <c r="N88" s="60">
        <v>4.0000000000000002E-4</v>
      </c>
    </row>
    <row r="89" spans="1:14">
      <c r="A89" t="s">
        <v>1259</v>
      </c>
      <c r="B89" t="s">
        <v>1260</v>
      </c>
      <c r="C89" t="s">
        <v>98</v>
      </c>
      <c r="D89" t="s">
        <v>110</v>
      </c>
      <c r="E89" t="s">
        <v>648</v>
      </c>
      <c r="F89" t="s">
        <v>352</v>
      </c>
      <c r="G89" t="s">
        <v>100</v>
      </c>
      <c r="H89" s="59">
        <v>97121.75</v>
      </c>
      <c r="I89" s="59">
        <v>3447</v>
      </c>
      <c r="J89" s="59">
        <v>0</v>
      </c>
      <c r="K89" s="59">
        <v>3347.7867225</v>
      </c>
      <c r="L89" s="60">
        <v>2.5999999999999999E-3</v>
      </c>
      <c r="M89" s="60">
        <v>8.0000000000000004E-4</v>
      </c>
      <c r="N89" s="60">
        <v>1E-4</v>
      </c>
    </row>
    <row r="90" spans="1:14">
      <c r="A90" t="s">
        <v>1261</v>
      </c>
      <c r="B90" t="s">
        <v>1262</v>
      </c>
      <c r="C90" t="s">
        <v>98</v>
      </c>
      <c r="D90" t="s">
        <v>110</v>
      </c>
      <c r="E90" t="s">
        <v>443</v>
      </c>
      <c r="F90" t="s">
        <v>352</v>
      </c>
      <c r="G90" t="s">
        <v>100</v>
      </c>
      <c r="H90" s="59">
        <v>19610.61</v>
      </c>
      <c r="I90" s="59">
        <v>76070</v>
      </c>
      <c r="J90" s="59">
        <v>0</v>
      </c>
      <c r="K90" s="59">
        <v>14917.791026999999</v>
      </c>
      <c r="L90" s="60">
        <v>3.7000000000000002E-3</v>
      </c>
      <c r="M90" s="60">
        <v>3.7000000000000002E-3</v>
      </c>
      <c r="N90" s="60">
        <v>5.0000000000000001E-4</v>
      </c>
    </row>
    <row r="91" spans="1:14">
      <c r="A91" t="s">
        <v>1263</v>
      </c>
      <c r="B91" t="s">
        <v>1264</v>
      </c>
      <c r="C91" t="s">
        <v>98</v>
      </c>
      <c r="D91" t="s">
        <v>110</v>
      </c>
      <c r="E91" t="s">
        <v>1265</v>
      </c>
      <c r="F91" t="s">
        <v>352</v>
      </c>
      <c r="G91" t="s">
        <v>100</v>
      </c>
      <c r="H91" s="59">
        <v>665538.56000000006</v>
      </c>
      <c r="I91" s="59">
        <v>884</v>
      </c>
      <c r="J91" s="59">
        <v>0</v>
      </c>
      <c r="K91" s="59">
        <v>5883.3608703999998</v>
      </c>
      <c r="L91" s="60">
        <v>4.4000000000000003E-3</v>
      </c>
      <c r="M91" s="60">
        <v>1.5E-3</v>
      </c>
      <c r="N91" s="60">
        <v>2.0000000000000001E-4</v>
      </c>
    </row>
    <row r="92" spans="1:14">
      <c r="A92" t="s">
        <v>1266</v>
      </c>
      <c r="B92" t="s">
        <v>1267</v>
      </c>
      <c r="C92" t="s">
        <v>98</v>
      </c>
      <c r="D92" t="s">
        <v>110</v>
      </c>
      <c r="E92" t="s">
        <v>477</v>
      </c>
      <c r="F92" t="s">
        <v>352</v>
      </c>
      <c r="G92" t="s">
        <v>100</v>
      </c>
      <c r="H92" s="59">
        <v>258697.49</v>
      </c>
      <c r="I92" s="59">
        <v>8550</v>
      </c>
      <c r="J92" s="59">
        <v>0</v>
      </c>
      <c r="K92" s="59">
        <v>22118.635395000001</v>
      </c>
      <c r="L92" s="60">
        <v>7.1000000000000004E-3</v>
      </c>
      <c r="M92" s="60">
        <v>5.4999999999999997E-3</v>
      </c>
      <c r="N92" s="60">
        <v>8.0000000000000004E-4</v>
      </c>
    </row>
    <row r="93" spans="1:14">
      <c r="A93" t="s">
        <v>1268</v>
      </c>
      <c r="B93" t="s">
        <v>1269</v>
      </c>
      <c r="C93" t="s">
        <v>98</v>
      </c>
      <c r="D93" t="s">
        <v>110</v>
      </c>
      <c r="E93" t="s">
        <v>615</v>
      </c>
      <c r="F93" t="s">
        <v>352</v>
      </c>
      <c r="G93" t="s">
        <v>100</v>
      </c>
      <c r="H93" s="59">
        <v>8382722.1799999997</v>
      </c>
      <c r="I93" s="59">
        <v>169</v>
      </c>
      <c r="J93" s="59">
        <v>0</v>
      </c>
      <c r="K93" s="59">
        <v>14166.800484199999</v>
      </c>
      <c r="L93" s="60">
        <v>1.21E-2</v>
      </c>
      <c r="M93" s="60">
        <v>3.5000000000000001E-3</v>
      </c>
      <c r="N93" s="60">
        <v>5.0000000000000001E-4</v>
      </c>
    </row>
    <row r="94" spans="1:14">
      <c r="A94" t="s">
        <v>1270</v>
      </c>
      <c r="B94" t="s">
        <v>1271</v>
      </c>
      <c r="C94" t="s">
        <v>98</v>
      </c>
      <c r="D94" t="s">
        <v>110</v>
      </c>
      <c r="E94" t="s">
        <v>404</v>
      </c>
      <c r="F94" t="s">
        <v>352</v>
      </c>
      <c r="G94" t="s">
        <v>100</v>
      </c>
      <c r="H94" s="59">
        <v>98014.28</v>
      </c>
      <c r="I94" s="59">
        <v>23770</v>
      </c>
      <c r="J94" s="59">
        <v>803.45057999999995</v>
      </c>
      <c r="K94" s="59">
        <v>24101.444936</v>
      </c>
      <c r="L94" s="60">
        <v>8.0000000000000002E-3</v>
      </c>
      <c r="M94" s="60">
        <v>6.0000000000000001E-3</v>
      </c>
      <c r="N94" s="60">
        <v>8.0000000000000004E-4</v>
      </c>
    </row>
    <row r="95" spans="1:14">
      <c r="A95" t="s">
        <v>1272</v>
      </c>
      <c r="B95" t="s">
        <v>1273</v>
      </c>
      <c r="C95" t="s">
        <v>98</v>
      </c>
      <c r="D95" t="s">
        <v>110</v>
      </c>
      <c r="E95" t="s">
        <v>407</v>
      </c>
      <c r="F95" t="s">
        <v>352</v>
      </c>
      <c r="G95" t="s">
        <v>100</v>
      </c>
      <c r="H95" s="59">
        <v>1406967.4</v>
      </c>
      <c r="I95" s="59">
        <v>1700</v>
      </c>
      <c r="J95" s="59">
        <v>0</v>
      </c>
      <c r="K95" s="59">
        <v>23918.445800000001</v>
      </c>
      <c r="L95" s="60">
        <v>7.1999999999999998E-3</v>
      </c>
      <c r="M95" s="60">
        <v>5.8999999999999999E-3</v>
      </c>
      <c r="N95" s="60">
        <v>8.0000000000000004E-4</v>
      </c>
    </row>
    <row r="96" spans="1:14">
      <c r="A96" t="s">
        <v>1274</v>
      </c>
      <c r="B96" t="s">
        <v>1275</v>
      </c>
      <c r="C96" t="s">
        <v>98</v>
      </c>
      <c r="D96" t="s">
        <v>110</v>
      </c>
      <c r="E96" t="s">
        <v>1276</v>
      </c>
      <c r="F96" t="s">
        <v>111</v>
      </c>
      <c r="G96" t="s">
        <v>100</v>
      </c>
      <c r="H96" s="59">
        <v>357058.67</v>
      </c>
      <c r="I96" s="59">
        <v>1990</v>
      </c>
      <c r="J96" s="59">
        <v>0</v>
      </c>
      <c r="K96" s="59">
        <v>7105.467533</v>
      </c>
      <c r="L96" s="60">
        <v>2.7000000000000001E-3</v>
      </c>
      <c r="M96" s="60">
        <v>1.8E-3</v>
      </c>
      <c r="N96" s="60">
        <v>2.0000000000000001E-4</v>
      </c>
    </row>
    <row r="97" spans="1:14">
      <c r="A97" t="s">
        <v>1277</v>
      </c>
      <c r="B97" t="s">
        <v>1278</v>
      </c>
      <c r="C97" t="s">
        <v>98</v>
      </c>
      <c r="D97" t="s">
        <v>110</v>
      </c>
      <c r="E97" t="s">
        <v>1279</v>
      </c>
      <c r="F97" t="s">
        <v>1280</v>
      </c>
      <c r="G97" t="s">
        <v>100</v>
      </c>
      <c r="H97" s="59">
        <v>489653.38</v>
      </c>
      <c r="I97" s="59">
        <v>4109</v>
      </c>
      <c r="J97" s="59">
        <v>0</v>
      </c>
      <c r="K97" s="59">
        <v>20119.857384200001</v>
      </c>
      <c r="L97" s="60">
        <v>4.4999999999999997E-3</v>
      </c>
      <c r="M97" s="60">
        <v>5.0000000000000001E-3</v>
      </c>
      <c r="N97" s="60">
        <v>6.9999999999999999E-4</v>
      </c>
    </row>
    <row r="98" spans="1:14">
      <c r="A98" t="s">
        <v>1281</v>
      </c>
      <c r="B98" t="s">
        <v>1282</v>
      </c>
      <c r="C98" t="s">
        <v>98</v>
      </c>
      <c r="D98" t="s">
        <v>110</v>
      </c>
      <c r="E98" t="s">
        <v>1283</v>
      </c>
      <c r="F98" t="s">
        <v>1284</v>
      </c>
      <c r="G98" t="s">
        <v>100</v>
      </c>
      <c r="H98" s="59">
        <v>170456.51</v>
      </c>
      <c r="I98" s="59">
        <v>7405</v>
      </c>
      <c r="J98" s="59">
        <v>0</v>
      </c>
      <c r="K98" s="59">
        <v>12622.304565500001</v>
      </c>
      <c r="L98" s="60">
        <v>7.9000000000000008E-3</v>
      </c>
      <c r="M98" s="60">
        <v>3.0999999999999999E-3</v>
      </c>
      <c r="N98" s="60">
        <v>4.0000000000000002E-4</v>
      </c>
    </row>
    <row r="99" spans="1:14">
      <c r="A99" t="s">
        <v>1285</v>
      </c>
      <c r="B99" t="s">
        <v>1286</v>
      </c>
      <c r="C99" t="s">
        <v>98</v>
      </c>
      <c r="D99" t="s">
        <v>110</v>
      </c>
      <c r="E99" t="s">
        <v>1287</v>
      </c>
      <c r="F99" t="s">
        <v>1284</v>
      </c>
      <c r="G99" t="s">
        <v>100</v>
      </c>
      <c r="H99" s="59">
        <v>92105.13</v>
      </c>
      <c r="I99" s="59">
        <v>15690</v>
      </c>
      <c r="J99" s="59">
        <v>0</v>
      </c>
      <c r="K99" s="59">
        <v>14451.294897</v>
      </c>
      <c r="L99" s="60">
        <v>6.4000000000000003E-3</v>
      </c>
      <c r="M99" s="60">
        <v>3.5999999999999999E-3</v>
      </c>
      <c r="N99" s="60">
        <v>5.0000000000000001E-4</v>
      </c>
    </row>
    <row r="100" spans="1:14">
      <c r="A100" t="s">
        <v>1288</v>
      </c>
      <c r="B100" t="s">
        <v>1289</v>
      </c>
      <c r="C100" t="s">
        <v>98</v>
      </c>
      <c r="D100" t="s">
        <v>110</v>
      </c>
      <c r="E100" t="s">
        <v>1290</v>
      </c>
      <c r="F100" t="s">
        <v>1284</v>
      </c>
      <c r="G100" t="s">
        <v>100</v>
      </c>
      <c r="H100" s="59">
        <v>39305.879999999997</v>
      </c>
      <c r="I100" s="59">
        <v>24060</v>
      </c>
      <c r="J100" s="59">
        <v>0</v>
      </c>
      <c r="K100" s="59">
        <v>9456.9947279999997</v>
      </c>
      <c r="L100" s="60">
        <v>2.8999999999999998E-3</v>
      </c>
      <c r="M100" s="60">
        <v>2.3999999999999998E-3</v>
      </c>
      <c r="N100" s="60">
        <v>2.9999999999999997E-4</v>
      </c>
    </row>
    <row r="101" spans="1:14">
      <c r="A101" t="s">
        <v>1291</v>
      </c>
      <c r="B101" t="s">
        <v>1292</v>
      </c>
      <c r="C101" t="s">
        <v>98</v>
      </c>
      <c r="D101" t="s">
        <v>110</v>
      </c>
      <c r="E101" t="s">
        <v>1293</v>
      </c>
      <c r="F101" t="s">
        <v>1284</v>
      </c>
      <c r="G101" t="s">
        <v>100</v>
      </c>
      <c r="H101" s="59">
        <v>180504.89</v>
      </c>
      <c r="I101" s="59">
        <v>7154</v>
      </c>
      <c r="J101" s="59">
        <v>0</v>
      </c>
      <c r="K101" s="59">
        <v>12913.319830599999</v>
      </c>
      <c r="L101" s="60">
        <v>3.7000000000000002E-3</v>
      </c>
      <c r="M101" s="60">
        <v>3.2000000000000002E-3</v>
      </c>
      <c r="N101" s="60">
        <v>4.0000000000000002E-4</v>
      </c>
    </row>
    <row r="102" spans="1:14">
      <c r="A102" t="s">
        <v>1294</v>
      </c>
      <c r="B102" t="s">
        <v>1295</v>
      </c>
      <c r="C102" t="s">
        <v>98</v>
      </c>
      <c r="D102" t="s">
        <v>110</v>
      </c>
      <c r="E102" t="s">
        <v>1296</v>
      </c>
      <c r="F102" t="s">
        <v>1284</v>
      </c>
      <c r="G102" t="s">
        <v>100</v>
      </c>
      <c r="H102" s="59">
        <v>36011.06</v>
      </c>
      <c r="I102" s="59">
        <v>20210</v>
      </c>
      <c r="J102" s="59">
        <v>0</v>
      </c>
      <c r="K102" s="59">
        <v>7277.8352260000001</v>
      </c>
      <c r="L102" s="60">
        <v>2.5999999999999999E-3</v>
      </c>
      <c r="M102" s="60">
        <v>1.8E-3</v>
      </c>
      <c r="N102" s="60">
        <v>2.9999999999999997E-4</v>
      </c>
    </row>
    <row r="103" spans="1:14">
      <c r="A103" t="s">
        <v>1297</v>
      </c>
      <c r="B103" t="s">
        <v>1298</v>
      </c>
      <c r="C103" t="s">
        <v>98</v>
      </c>
      <c r="D103" t="s">
        <v>110</v>
      </c>
      <c r="E103" t="s">
        <v>1299</v>
      </c>
      <c r="F103" t="s">
        <v>1284</v>
      </c>
      <c r="G103" t="s">
        <v>100</v>
      </c>
      <c r="H103" s="59">
        <v>2679187.6800000002</v>
      </c>
      <c r="I103" s="59">
        <v>1709</v>
      </c>
      <c r="J103" s="59">
        <v>0</v>
      </c>
      <c r="K103" s="59">
        <v>45787.317451199997</v>
      </c>
      <c r="L103" s="60">
        <v>9.7999999999999997E-3</v>
      </c>
      <c r="M103" s="60">
        <v>1.14E-2</v>
      </c>
      <c r="N103" s="60">
        <v>1.6000000000000001E-3</v>
      </c>
    </row>
    <row r="104" spans="1:14">
      <c r="A104" t="s">
        <v>1300</v>
      </c>
      <c r="B104" t="s">
        <v>1301</v>
      </c>
      <c r="C104" t="s">
        <v>98</v>
      </c>
      <c r="D104" t="s">
        <v>110</v>
      </c>
      <c r="E104" t="s">
        <v>1302</v>
      </c>
      <c r="F104" t="s">
        <v>1303</v>
      </c>
      <c r="G104" t="s">
        <v>100</v>
      </c>
      <c r="H104" s="59">
        <v>754611.62</v>
      </c>
      <c r="I104" s="59">
        <v>4651</v>
      </c>
      <c r="J104" s="59">
        <v>0</v>
      </c>
      <c r="K104" s="59">
        <v>35096.986446199997</v>
      </c>
      <c r="L104" s="60">
        <v>1.06E-2</v>
      </c>
      <c r="M104" s="60">
        <v>8.6999999999999994E-3</v>
      </c>
      <c r="N104" s="60">
        <v>1.1999999999999999E-3</v>
      </c>
    </row>
    <row r="105" spans="1:14">
      <c r="A105" t="s">
        <v>1304</v>
      </c>
      <c r="B105" t="s">
        <v>1305</v>
      </c>
      <c r="C105" t="s">
        <v>98</v>
      </c>
      <c r="D105" t="s">
        <v>110</v>
      </c>
      <c r="E105" t="s">
        <v>1306</v>
      </c>
      <c r="F105" t="s">
        <v>1303</v>
      </c>
      <c r="G105" t="s">
        <v>100</v>
      </c>
      <c r="H105" s="59">
        <v>180515.14</v>
      </c>
      <c r="I105" s="59">
        <v>19210</v>
      </c>
      <c r="J105" s="59">
        <v>0</v>
      </c>
      <c r="K105" s="59">
        <v>34676.958394000001</v>
      </c>
      <c r="L105" s="60">
        <v>7.7000000000000002E-3</v>
      </c>
      <c r="M105" s="60">
        <v>8.6E-3</v>
      </c>
      <c r="N105" s="60">
        <v>1.1999999999999999E-3</v>
      </c>
    </row>
    <row r="106" spans="1:14">
      <c r="A106" t="s">
        <v>1307</v>
      </c>
      <c r="B106" t="s">
        <v>1308</v>
      </c>
      <c r="C106" t="s">
        <v>98</v>
      </c>
      <c r="D106" t="s">
        <v>110</v>
      </c>
      <c r="E106" t="s">
        <v>1309</v>
      </c>
      <c r="F106" t="s">
        <v>1303</v>
      </c>
      <c r="G106" t="s">
        <v>100</v>
      </c>
      <c r="H106" s="59">
        <v>507270.04</v>
      </c>
      <c r="I106" s="59">
        <v>6799</v>
      </c>
      <c r="J106" s="59">
        <v>0</v>
      </c>
      <c r="K106" s="59">
        <v>34489.290019599997</v>
      </c>
      <c r="L106" s="60">
        <v>8.0000000000000002E-3</v>
      </c>
      <c r="M106" s="60">
        <v>8.6E-3</v>
      </c>
      <c r="N106" s="60">
        <v>1.1999999999999999E-3</v>
      </c>
    </row>
    <row r="107" spans="1:14">
      <c r="A107" t="s">
        <v>1310</v>
      </c>
      <c r="B107" t="s">
        <v>1311</v>
      </c>
      <c r="C107" t="s">
        <v>98</v>
      </c>
      <c r="D107" t="s">
        <v>110</v>
      </c>
      <c r="E107" t="s">
        <v>1312</v>
      </c>
      <c r="F107" t="s">
        <v>112</v>
      </c>
      <c r="G107" t="s">
        <v>100</v>
      </c>
      <c r="H107" s="59">
        <v>49841.17</v>
      </c>
      <c r="I107" s="59">
        <v>30260</v>
      </c>
      <c r="J107" s="59">
        <v>0</v>
      </c>
      <c r="K107" s="59">
        <v>15081.938042</v>
      </c>
      <c r="L107" s="60">
        <v>8.6E-3</v>
      </c>
      <c r="M107" s="60">
        <v>3.7000000000000002E-3</v>
      </c>
      <c r="N107" s="60">
        <v>5.0000000000000001E-4</v>
      </c>
    </row>
    <row r="108" spans="1:14">
      <c r="A108" t="s">
        <v>1313</v>
      </c>
      <c r="B108" t="s">
        <v>1314</v>
      </c>
      <c r="C108" t="s">
        <v>98</v>
      </c>
      <c r="D108" t="s">
        <v>110</v>
      </c>
      <c r="E108" t="s">
        <v>1315</v>
      </c>
      <c r="F108" t="s">
        <v>113</v>
      </c>
      <c r="G108" t="s">
        <v>100</v>
      </c>
      <c r="H108" s="59">
        <v>179791.54</v>
      </c>
      <c r="I108" s="59">
        <v>509.6</v>
      </c>
      <c r="J108" s="59">
        <v>0</v>
      </c>
      <c r="K108" s="59">
        <v>916.21768784000005</v>
      </c>
      <c r="L108" s="60">
        <v>8.9999999999999998E-4</v>
      </c>
      <c r="M108" s="60">
        <v>2.0000000000000001E-4</v>
      </c>
      <c r="N108" s="60">
        <v>0</v>
      </c>
    </row>
    <row r="109" spans="1:14">
      <c r="A109" t="s">
        <v>1316</v>
      </c>
      <c r="B109" t="s">
        <v>1317</v>
      </c>
      <c r="C109" t="s">
        <v>98</v>
      </c>
      <c r="D109" t="s">
        <v>110</v>
      </c>
      <c r="E109" t="s">
        <v>1318</v>
      </c>
      <c r="F109" t="s">
        <v>113</v>
      </c>
      <c r="G109" t="s">
        <v>100</v>
      </c>
      <c r="H109" s="59">
        <v>355773.62</v>
      </c>
      <c r="I109" s="59">
        <v>1320</v>
      </c>
      <c r="J109" s="59">
        <v>0</v>
      </c>
      <c r="K109" s="59">
        <v>4696.2117840000001</v>
      </c>
      <c r="L109" s="60">
        <v>1.8E-3</v>
      </c>
      <c r="M109" s="60">
        <v>1.1999999999999999E-3</v>
      </c>
      <c r="N109" s="60">
        <v>2.0000000000000001E-4</v>
      </c>
    </row>
    <row r="110" spans="1:14">
      <c r="A110" t="s">
        <v>1319</v>
      </c>
      <c r="B110" t="s">
        <v>1320</v>
      </c>
      <c r="C110" t="s">
        <v>98</v>
      </c>
      <c r="D110" t="s">
        <v>110</v>
      </c>
      <c r="E110" t="s">
        <v>1321</v>
      </c>
      <c r="F110" t="s">
        <v>114</v>
      </c>
      <c r="G110" t="s">
        <v>100</v>
      </c>
      <c r="H110" s="59">
        <v>56958.35</v>
      </c>
      <c r="I110" s="59">
        <v>7011</v>
      </c>
      <c r="J110" s="59">
        <v>0</v>
      </c>
      <c r="K110" s="59">
        <v>3993.3499185000001</v>
      </c>
      <c r="L110" s="60">
        <v>1.6999999999999999E-3</v>
      </c>
      <c r="M110" s="60">
        <v>1E-3</v>
      </c>
      <c r="N110" s="60">
        <v>1E-4</v>
      </c>
    </row>
    <row r="111" spans="1:14">
      <c r="A111" t="s">
        <v>1322</v>
      </c>
      <c r="B111" t="s">
        <v>1323</v>
      </c>
      <c r="C111" t="s">
        <v>98</v>
      </c>
      <c r="D111" t="s">
        <v>110</v>
      </c>
      <c r="E111" t="s">
        <v>1324</v>
      </c>
      <c r="F111" t="s">
        <v>114</v>
      </c>
      <c r="G111" t="s">
        <v>100</v>
      </c>
      <c r="H111" s="59">
        <v>2754.07</v>
      </c>
      <c r="I111" s="59">
        <v>11150</v>
      </c>
      <c r="J111" s="59">
        <v>0</v>
      </c>
      <c r="K111" s="59">
        <v>307.07880499999999</v>
      </c>
      <c r="L111" s="60">
        <v>1E-4</v>
      </c>
      <c r="M111" s="60">
        <v>1E-4</v>
      </c>
      <c r="N111" s="60">
        <v>0</v>
      </c>
    </row>
    <row r="112" spans="1:14">
      <c r="A112" t="s">
        <v>1325</v>
      </c>
      <c r="B112" t="s">
        <v>1326</v>
      </c>
      <c r="C112" t="s">
        <v>98</v>
      </c>
      <c r="D112" t="s">
        <v>110</v>
      </c>
      <c r="E112" t="s">
        <v>760</v>
      </c>
      <c r="F112" t="s">
        <v>115</v>
      </c>
      <c r="G112" t="s">
        <v>100</v>
      </c>
      <c r="H112" s="59">
        <v>1331752.6399999999</v>
      </c>
      <c r="I112" s="59">
        <v>1798</v>
      </c>
      <c r="J112" s="59">
        <v>0</v>
      </c>
      <c r="K112" s="59">
        <v>23944.9124672</v>
      </c>
      <c r="L112" s="60">
        <v>7.1999999999999998E-3</v>
      </c>
      <c r="M112" s="60">
        <v>6.0000000000000001E-3</v>
      </c>
      <c r="N112" s="60">
        <v>8.0000000000000004E-4</v>
      </c>
    </row>
    <row r="113" spans="1:14">
      <c r="A113" t="s">
        <v>1327</v>
      </c>
      <c r="B113" t="s">
        <v>1328</v>
      </c>
      <c r="C113" t="s">
        <v>98</v>
      </c>
      <c r="D113" t="s">
        <v>110</v>
      </c>
      <c r="E113" t="s">
        <v>573</v>
      </c>
      <c r="F113" t="s">
        <v>115</v>
      </c>
      <c r="G113" t="s">
        <v>100</v>
      </c>
      <c r="H113" s="59">
        <v>1178261.05</v>
      </c>
      <c r="I113" s="59">
        <v>1494</v>
      </c>
      <c r="J113" s="59">
        <v>0</v>
      </c>
      <c r="K113" s="59">
        <v>17603.220087000002</v>
      </c>
      <c r="L113" s="60">
        <v>7.1000000000000004E-3</v>
      </c>
      <c r="M113" s="60">
        <v>4.4000000000000003E-3</v>
      </c>
      <c r="N113" s="60">
        <v>5.9999999999999995E-4</v>
      </c>
    </row>
    <row r="114" spans="1:14">
      <c r="A114" s="61" t="s">
        <v>1329</v>
      </c>
      <c r="B114" s="110" t="s">
        <v>4890</v>
      </c>
      <c r="C114" s="110" t="s">
        <v>4890</v>
      </c>
      <c r="D114" s="119" t="s">
        <v>4890</v>
      </c>
      <c r="E114" s="119" t="s">
        <v>4890</v>
      </c>
      <c r="F114" s="119" t="s">
        <v>4890</v>
      </c>
      <c r="G114" s="119" t="s">
        <v>4890</v>
      </c>
      <c r="H114" s="63">
        <v>43421409.719999999</v>
      </c>
      <c r="I114" s="119" t="s">
        <v>4890</v>
      </c>
      <c r="J114" s="63">
        <v>273.71677</v>
      </c>
      <c r="K114" s="63">
        <v>182286.71561542177</v>
      </c>
      <c r="L114" s="119" t="s">
        <v>4890</v>
      </c>
      <c r="M114" s="62">
        <v>4.53E-2</v>
      </c>
      <c r="N114" s="62">
        <v>6.3E-3</v>
      </c>
    </row>
    <row r="115" spans="1:14">
      <c r="A115" t="s">
        <v>1330</v>
      </c>
      <c r="B115" t="s">
        <v>1331</v>
      </c>
      <c r="C115" t="s">
        <v>98</v>
      </c>
      <c r="D115" t="s">
        <v>110</v>
      </c>
      <c r="E115" t="s">
        <v>1332</v>
      </c>
      <c r="F115" t="s">
        <v>1153</v>
      </c>
      <c r="G115" t="s">
        <v>100</v>
      </c>
      <c r="H115" s="59">
        <v>88483.57</v>
      </c>
      <c r="I115" s="59">
        <v>113.3</v>
      </c>
      <c r="J115" s="59">
        <v>0</v>
      </c>
      <c r="K115" s="59">
        <v>100.25188481000001</v>
      </c>
      <c r="L115" s="60">
        <v>3.0000000000000001E-3</v>
      </c>
      <c r="M115" s="60">
        <v>0</v>
      </c>
      <c r="N115" s="60">
        <v>0</v>
      </c>
    </row>
    <row r="116" spans="1:14">
      <c r="A116" t="s">
        <v>1333</v>
      </c>
      <c r="B116" t="s">
        <v>1334</v>
      </c>
      <c r="C116" t="s">
        <v>98</v>
      </c>
      <c r="D116" t="s">
        <v>110</v>
      </c>
      <c r="E116" t="s">
        <v>1335</v>
      </c>
      <c r="F116" t="s">
        <v>334</v>
      </c>
      <c r="G116" t="s">
        <v>100</v>
      </c>
      <c r="H116" s="59">
        <v>112108.39</v>
      </c>
      <c r="I116" s="59">
        <v>2602</v>
      </c>
      <c r="J116" s="59">
        <v>0</v>
      </c>
      <c r="K116" s="59">
        <v>2917.0603077999999</v>
      </c>
      <c r="L116" s="60">
        <v>7.0000000000000001E-3</v>
      </c>
      <c r="M116" s="60">
        <v>6.9999999999999999E-4</v>
      </c>
      <c r="N116" s="60">
        <v>1E-4</v>
      </c>
    </row>
    <row r="117" spans="1:14">
      <c r="A117" t="s">
        <v>1336</v>
      </c>
      <c r="B117" t="s">
        <v>1337</v>
      </c>
      <c r="C117" t="s">
        <v>98</v>
      </c>
      <c r="D117" t="s">
        <v>110</v>
      </c>
      <c r="E117" t="s">
        <v>822</v>
      </c>
      <c r="F117" t="s">
        <v>681</v>
      </c>
      <c r="G117" t="s">
        <v>100</v>
      </c>
      <c r="H117" s="59">
        <v>17382.87</v>
      </c>
      <c r="I117" s="59">
        <v>5400</v>
      </c>
      <c r="J117" s="59">
        <v>0</v>
      </c>
      <c r="K117" s="59">
        <v>938.67498000000001</v>
      </c>
      <c r="L117" s="60">
        <v>1.4E-3</v>
      </c>
      <c r="M117" s="60">
        <v>2.0000000000000001E-4</v>
      </c>
      <c r="N117" s="60">
        <v>0</v>
      </c>
    </row>
    <row r="118" spans="1:14">
      <c r="A118" t="s">
        <v>1338</v>
      </c>
      <c r="B118" t="s">
        <v>1339</v>
      </c>
      <c r="C118" t="s">
        <v>98</v>
      </c>
      <c r="D118" t="s">
        <v>110</v>
      </c>
      <c r="E118" t="s">
        <v>1340</v>
      </c>
      <c r="F118" t="s">
        <v>681</v>
      </c>
      <c r="G118" t="s">
        <v>100</v>
      </c>
      <c r="H118" s="59">
        <v>179418.36</v>
      </c>
      <c r="I118" s="59">
        <v>1600</v>
      </c>
      <c r="J118" s="59">
        <v>0</v>
      </c>
      <c r="K118" s="59">
        <v>2870.6937600000001</v>
      </c>
      <c r="L118" s="60">
        <v>3.8999999999999998E-3</v>
      </c>
      <c r="M118" s="60">
        <v>6.9999999999999999E-4</v>
      </c>
      <c r="N118" s="60">
        <v>1E-4</v>
      </c>
    </row>
    <row r="119" spans="1:14">
      <c r="A119" t="s">
        <v>1341</v>
      </c>
      <c r="B119" t="s">
        <v>1342</v>
      </c>
      <c r="C119" t="s">
        <v>98</v>
      </c>
      <c r="D119" t="s">
        <v>110</v>
      </c>
      <c r="E119" t="s">
        <v>1343</v>
      </c>
      <c r="F119" t="s">
        <v>681</v>
      </c>
      <c r="G119" t="s">
        <v>100</v>
      </c>
      <c r="H119" s="59">
        <v>205364.6</v>
      </c>
      <c r="I119" s="59">
        <v>720.6</v>
      </c>
      <c r="J119" s="59">
        <v>0</v>
      </c>
      <c r="K119" s="59">
        <v>1479.8573076</v>
      </c>
      <c r="L119" s="60">
        <v>2.8E-3</v>
      </c>
      <c r="M119" s="60">
        <v>4.0000000000000002E-4</v>
      </c>
      <c r="N119" s="60">
        <v>1E-4</v>
      </c>
    </row>
    <row r="120" spans="1:14">
      <c r="A120" t="s">
        <v>1344</v>
      </c>
      <c r="B120" t="s">
        <v>1345</v>
      </c>
      <c r="C120" t="s">
        <v>98</v>
      </c>
      <c r="D120" t="s">
        <v>110</v>
      </c>
      <c r="E120" t="s">
        <v>1346</v>
      </c>
      <c r="F120" t="s">
        <v>681</v>
      </c>
      <c r="G120" t="s">
        <v>100</v>
      </c>
      <c r="H120" s="59">
        <v>193935.39</v>
      </c>
      <c r="I120" s="59">
        <v>576.70000000000005</v>
      </c>
      <c r="J120" s="59">
        <v>0</v>
      </c>
      <c r="K120" s="59">
        <v>1118.4253941300001</v>
      </c>
      <c r="L120" s="60">
        <v>3.3E-3</v>
      </c>
      <c r="M120" s="60">
        <v>2.9999999999999997E-4</v>
      </c>
      <c r="N120" s="60">
        <v>0</v>
      </c>
    </row>
    <row r="121" spans="1:14">
      <c r="A121" t="s">
        <v>1347</v>
      </c>
      <c r="B121" t="s">
        <v>1348</v>
      </c>
      <c r="C121" t="s">
        <v>98</v>
      </c>
      <c r="D121" t="s">
        <v>110</v>
      </c>
      <c r="E121" t="s">
        <v>1349</v>
      </c>
      <c r="F121" t="s">
        <v>605</v>
      </c>
      <c r="G121" t="s">
        <v>100</v>
      </c>
      <c r="H121" s="59">
        <v>2006156.92</v>
      </c>
      <c r="I121" s="59">
        <v>145.80000000000001</v>
      </c>
      <c r="J121" s="59">
        <v>0</v>
      </c>
      <c r="K121" s="59">
        <v>2924.9767893600001</v>
      </c>
      <c r="L121" s="60">
        <v>8.8000000000000005E-3</v>
      </c>
      <c r="M121" s="60">
        <v>6.9999999999999999E-4</v>
      </c>
      <c r="N121" s="60">
        <v>1E-4</v>
      </c>
    </row>
    <row r="122" spans="1:14">
      <c r="A122" t="s">
        <v>1350</v>
      </c>
      <c r="B122" t="s">
        <v>1351</v>
      </c>
      <c r="C122" t="s">
        <v>98</v>
      </c>
      <c r="D122" t="s">
        <v>110</v>
      </c>
      <c r="E122" t="s">
        <v>1352</v>
      </c>
      <c r="F122" t="s">
        <v>1353</v>
      </c>
      <c r="G122" t="s">
        <v>100</v>
      </c>
      <c r="H122" s="59">
        <v>59537.74</v>
      </c>
      <c r="I122" s="59">
        <v>2227</v>
      </c>
      <c r="J122" s="59">
        <v>0</v>
      </c>
      <c r="K122" s="59">
        <v>1325.9054698</v>
      </c>
      <c r="L122" s="60">
        <v>1.2999999999999999E-3</v>
      </c>
      <c r="M122" s="60">
        <v>2.9999999999999997E-4</v>
      </c>
      <c r="N122" s="60">
        <v>0</v>
      </c>
    </row>
    <row r="123" spans="1:14">
      <c r="A123" t="s">
        <v>1354</v>
      </c>
      <c r="B123" t="s">
        <v>1355</v>
      </c>
      <c r="C123" t="s">
        <v>98</v>
      </c>
      <c r="D123" t="s">
        <v>110</v>
      </c>
      <c r="E123" t="s">
        <v>1356</v>
      </c>
      <c r="F123" t="s">
        <v>557</v>
      </c>
      <c r="G123" t="s">
        <v>100</v>
      </c>
      <c r="H123" s="59">
        <v>44148.57</v>
      </c>
      <c r="I123" s="59">
        <v>29590</v>
      </c>
      <c r="J123" s="59">
        <v>0</v>
      </c>
      <c r="K123" s="59">
        <v>13063.561863000001</v>
      </c>
      <c r="L123" s="60">
        <v>1.21E-2</v>
      </c>
      <c r="M123" s="60">
        <v>3.2000000000000002E-3</v>
      </c>
      <c r="N123" s="60">
        <v>5.0000000000000001E-4</v>
      </c>
    </row>
    <row r="124" spans="1:14">
      <c r="A124" t="s">
        <v>1357</v>
      </c>
      <c r="B124" t="s">
        <v>1358</v>
      </c>
      <c r="C124" t="s">
        <v>98</v>
      </c>
      <c r="D124" t="s">
        <v>110</v>
      </c>
      <c r="E124" t="s">
        <v>1359</v>
      </c>
      <c r="F124" t="s">
        <v>557</v>
      </c>
      <c r="G124" t="s">
        <v>100</v>
      </c>
      <c r="H124" s="59">
        <v>1371.92</v>
      </c>
      <c r="I124" s="59">
        <v>164.4</v>
      </c>
      <c r="J124" s="59">
        <v>0</v>
      </c>
      <c r="K124" s="59">
        <v>2.2554364800000002</v>
      </c>
      <c r="L124" s="60">
        <v>2.0000000000000001E-4</v>
      </c>
      <c r="M124" s="60">
        <v>0</v>
      </c>
      <c r="N124" s="60">
        <v>0</v>
      </c>
    </row>
    <row r="125" spans="1:14">
      <c r="A125" t="s">
        <v>1360</v>
      </c>
      <c r="B125" t="s">
        <v>1361</v>
      </c>
      <c r="C125" t="s">
        <v>98</v>
      </c>
      <c r="D125" t="s">
        <v>110</v>
      </c>
      <c r="E125" t="s">
        <v>1362</v>
      </c>
      <c r="F125" t="s">
        <v>557</v>
      </c>
      <c r="G125" t="s">
        <v>100</v>
      </c>
      <c r="H125" s="59">
        <v>29433.94</v>
      </c>
      <c r="I125" s="59">
        <v>2774.000031</v>
      </c>
      <c r="J125" s="59">
        <v>0</v>
      </c>
      <c r="K125" s="59">
        <v>816.49750472452297</v>
      </c>
      <c r="L125" s="60">
        <v>1.5E-3</v>
      </c>
      <c r="M125" s="60">
        <v>2.0000000000000001E-4</v>
      </c>
      <c r="N125" s="60">
        <v>0</v>
      </c>
    </row>
    <row r="126" spans="1:14">
      <c r="A126" t="s">
        <v>1363</v>
      </c>
      <c r="B126" t="s">
        <v>1364</v>
      </c>
      <c r="C126" t="s">
        <v>98</v>
      </c>
      <c r="D126" t="s">
        <v>110</v>
      </c>
      <c r="E126" t="s">
        <v>816</v>
      </c>
      <c r="F126" t="s">
        <v>557</v>
      </c>
      <c r="G126" t="s">
        <v>100</v>
      </c>
      <c r="H126" s="59">
        <v>905725.19</v>
      </c>
      <c r="I126" s="59">
        <v>420.000001</v>
      </c>
      <c r="J126" s="59">
        <v>0</v>
      </c>
      <c r="K126" s="59">
        <v>3804.0458070572499</v>
      </c>
      <c r="L126" s="60">
        <v>4.8999999999999998E-3</v>
      </c>
      <c r="M126" s="60">
        <v>8.9999999999999998E-4</v>
      </c>
      <c r="N126" s="60">
        <v>1E-4</v>
      </c>
    </row>
    <row r="127" spans="1:14">
      <c r="A127" t="s">
        <v>1365</v>
      </c>
      <c r="B127" t="s">
        <v>1366</v>
      </c>
      <c r="C127" t="s">
        <v>98</v>
      </c>
      <c r="D127" t="s">
        <v>110</v>
      </c>
      <c r="E127" t="s">
        <v>1367</v>
      </c>
      <c r="F127" t="s">
        <v>557</v>
      </c>
      <c r="G127" t="s">
        <v>100</v>
      </c>
      <c r="H127" s="59">
        <v>205810.71</v>
      </c>
      <c r="I127" s="59">
        <v>3575</v>
      </c>
      <c r="J127" s="59">
        <v>0</v>
      </c>
      <c r="K127" s="59">
        <v>7357.7328825000004</v>
      </c>
      <c r="L127" s="60">
        <v>5.7999999999999996E-3</v>
      </c>
      <c r="M127" s="60">
        <v>1.8E-3</v>
      </c>
      <c r="N127" s="60">
        <v>2.9999999999999997E-4</v>
      </c>
    </row>
    <row r="128" spans="1:14">
      <c r="A128" t="s">
        <v>1368</v>
      </c>
      <c r="B128" t="s">
        <v>1369</v>
      </c>
      <c r="C128" t="s">
        <v>98</v>
      </c>
      <c r="D128" t="s">
        <v>110</v>
      </c>
      <c r="E128" t="s">
        <v>1370</v>
      </c>
      <c r="F128" t="s">
        <v>1371</v>
      </c>
      <c r="G128" t="s">
        <v>100</v>
      </c>
      <c r="H128" s="59">
        <v>29958.36</v>
      </c>
      <c r="I128" s="59">
        <v>1558</v>
      </c>
      <c r="J128" s="59">
        <v>0</v>
      </c>
      <c r="K128" s="59">
        <v>466.75124879999998</v>
      </c>
      <c r="L128" s="60">
        <v>6.7000000000000002E-3</v>
      </c>
      <c r="M128" s="60">
        <v>1E-4</v>
      </c>
      <c r="N128" s="60">
        <v>0</v>
      </c>
    </row>
    <row r="129" spans="1:14">
      <c r="A129" t="s">
        <v>1372</v>
      </c>
      <c r="B129" t="s">
        <v>1373</v>
      </c>
      <c r="C129" t="s">
        <v>98</v>
      </c>
      <c r="D129" t="s">
        <v>110</v>
      </c>
      <c r="E129" t="s">
        <v>1374</v>
      </c>
      <c r="F129" t="s">
        <v>1371</v>
      </c>
      <c r="G129" t="s">
        <v>100</v>
      </c>
      <c r="H129" s="59">
        <v>117757.61</v>
      </c>
      <c r="I129" s="59">
        <v>627.29999999999995</v>
      </c>
      <c r="J129" s="59">
        <v>0</v>
      </c>
      <c r="K129" s="59">
        <v>738.69348752999997</v>
      </c>
      <c r="L129" s="60">
        <v>2.3E-3</v>
      </c>
      <c r="M129" s="60">
        <v>2.0000000000000001E-4</v>
      </c>
      <c r="N129" s="60">
        <v>0</v>
      </c>
    </row>
    <row r="130" spans="1:14">
      <c r="A130" t="s">
        <v>1375</v>
      </c>
      <c r="B130" t="s">
        <v>1376</v>
      </c>
      <c r="C130" t="s">
        <v>98</v>
      </c>
      <c r="D130" t="s">
        <v>110</v>
      </c>
      <c r="E130" t="s">
        <v>1377</v>
      </c>
      <c r="F130" t="s">
        <v>105</v>
      </c>
      <c r="G130" t="s">
        <v>100</v>
      </c>
      <c r="H130" s="59">
        <v>123445.12</v>
      </c>
      <c r="I130" s="59">
        <v>2300</v>
      </c>
      <c r="J130" s="59">
        <v>0</v>
      </c>
      <c r="K130" s="59">
        <v>2839.23776</v>
      </c>
      <c r="L130" s="60">
        <v>4.4000000000000003E-3</v>
      </c>
      <c r="M130" s="60">
        <v>6.9999999999999999E-4</v>
      </c>
      <c r="N130" s="60">
        <v>1E-4</v>
      </c>
    </row>
    <row r="131" spans="1:14">
      <c r="A131" t="s">
        <v>1378</v>
      </c>
      <c r="B131" t="s">
        <v>1379</v>
      </c>
      <c r="C131" t="s">
        <v>98</v>
      </c>
      <c r="D131" t="s">
        <v>110</v>
      </c>
      <c r="E131" t="s">
        <v>1380</v>
      </c>
      <c r="F131" t="s">
        <v>105</v>
      </c>
      <c r="G131" t="s">
        <v>100</v>
      </c>
      <c r="H131" s="59">
        <v>28730.080000000002</v>
      </c>
      <c r="I131" s="59">
        <v>9550</v>
      </c>
      <c r="J131" s="59">
        <v>0</v>
      </c>
      <c r="K131" s="59">
        <v>2743.72264</v>
      </c>
      <c r="L131" s="60">
        <v>5.7000000000000002E-3</v>
      </c>
      <c r="M131" s="60">
        <v>6.9999999999999999E-4</v>
      </c>
      <c r="N131" s="60">
        <v>1E-4</v>
      </c>
    </row>
    <row r="132" spans="1:14">
      <c r="A132" t="s">
        <v>1381</v>
      </c>
      <c r="B132" t="s">
        <v>1382</v>
      </c>
      <c r="C132" t="s">
        <v>98</v>
      </c>
      <c r="D132" t="s">
        <v>110</v>
      </c>
      <c r="E132" t="s">
        <v>552</v>
      </c>
      <c r="F132" t="s">
        <v>105</v>
      </c>
      <c r="G132" t="s">
        <v>100</v>
      </c>
      <c r="H132" s="59">
        <v>14084314.41</v>
      </c>
      <c r="I132" s="59">
        <v>65.599999999999994</v>
      </c>
      <c r="J132" s="59">
        <v>0</v>
      </c>
      <c r="K132" s="59">
        <v>9239.3102529600001</v>
      </c>
      <c r="L132" s="60">
        <v>1.11E-2</v>
      </c>
      <c r="M132" s="60">
        <v>2.3E-3</v>
      </c>
      <c r="N132" s="60">
        <v>2.9999999999999997E-4</v>
      </c>
    </row>
    <row r="133" spans="1:14">
      <c r="A133" t="s">
        <v>1383</v>
      </c>
      <c r="B133" t="s">
        <v>1384</v>
      </c>
      <c r="C133" t="s">
        <v>98</v>
      </c>
      <c r="D133" t="s">
        <v>110</v>
      </c>
      <c r="E133" t="s">
        <v>1385</v>
      </c>
      <c r="F133" t="s">
        <v>105</v>
      </c>
      <c r="G133" t="s">
        <v>100</v>
      </c>
      <c r="H133" s="59">
        <v>678380.8</v>
      </c>
      <c r="I133" s="59">
        <v>507.8</v>
      </c>
      <c r="J133" s="59">
        <v>0</v>
      </c>
      <c r="K133" s="59">
        <v>3444.8177024000001</v>
      </c>
      <c r="L133" s="60">
        <v>4.4000000000000003E-3</v>
      </c>
      <c r="M133" s="60">
        <v>8.9999999999999998E-4</v>
      </c>
      <c r="N133" s="60">
        <v>1E-4</v>
      </c>
    </row>
    <row r="134" spans="1:14">
      <c r="A134" t="s">
        <v>1386</v>
      </c>
      <c r="B134" t="s">
        <v>1387</v>
      </c>
      <c r="C134" t="s">
        <v>98</v>
      </c>
      <c r="D134" t="s">
        <v>110</v>
      </c>
      <c r="E134" t="s">
        <v>684</v>
      </c>
      <c r="F134" t="s">
        <v>105</v>
      </c>
      <c r="G134" t="s">
        <v>100</v>
      </c>
      <c r="H134" s="59">
        <v>96158.39</v>
      </c>
      <c r="I134" s="59">
        <v>4.9000000000000004</v>
      </c>
      <c r="J134" s="59">
        <v>0</v>
      </c>
      <c r="K134" s="59">
        <v>4.7117611100000003</v>
      </c>
      <c r="L134" s="60">
        <v>3.8999999999999998E-3</v>
      </c>
      <c r="M134" s="60">
        <v>0</v>
      </c>
      <c r="N134" s="60">
        <v>0</v>
      </c>
    </row>
    <row r="135" spans="1:14">
      <c r="A135" t="s">
        <v>1388</v>
      </c>
      <c r="B135" t="s">
        <v>1389</v>
      </c>
      <c r="C135" t="s">
        <v>98</v>
      </c>
      <c r="D135" t="s">
        <v>110</v>
      </c>
      <c r="E135" t="s">
        <v>1390</v>
      </c>
      <c r="F135" t="s">
        <v>1100</v>
      </c>
      <c r="G135" t="s">
        <v>100</v>
      </c>
      <c r="H135" s="59">
        <v>142682.46</v>
      </c>
      <c r="I135" s="59">
        <v>1336</v>
      </c>
      <c r="J135" s="59">
        <v>0</v>
      </c>
      <c r="K135" s="59">
        <v>1906.2376655999999</v>
      </c>
      <c r="L135" s="60">
        <v>7.1000000000000004E-3</v>
      </c>
      <c r="M135" s="60">
        <v>5.0000000000000001E-4</v>
      </c>
      <c r="N135" s="60">
        <v>1E-4</v>
      </c>
    </row>
    <row r="136" spans="1:14">
      <c r="A136" t="s">
        <v>1391</v>
      </c>
      <c r="B136" t="s">
        <v>1392</v>
      </c>
      <c r="C136" t="s">
        <v>98</v>
      </c>
      <c r="D136" t="s">
        <v>110</v>
      </c>
      <c r="E136" t="s">
        <v>1393</v>
      </c>
      <c r="F136" t="s">
        <v>1394</v>
      </c>
      <c r="G136" t="s">
        <v>100</v>
      </c>
      <c r="H136" s="59">
        <v>196198.18</v>
      </c>
      <c r="I136" s="59">
        <v>574</v>
      </c>
      <c r="J136" s="59">
        <v>0</v>
      </c>
      <c r="K136" s="59">
        <v>1126.1775531999999</v>
      </c>
      <c r="L136" s="60">
        <v>1.01E-2</v>
      </c>
      <c r="M136" s="60">
        <v>2.9999999999999997E-4</v>
      </c>
      <c r="N136" s="60">
        <v>0</v>
      </c>
    </row>
    <row r="137" spans="1:14">
      <c r="A137" t="s">
        <v>1395</v>
      </c>
      <c r="B137" t="s">
        <v>1396</v>
      </c>
      <c r="C137" t="s">
        <v>98</v>
      </c>
      <c r="D137" t="s">
        <v>110</v>
      </c>
      <c r="E137" t="s">
        <v>1397</v>
      </c>
      <c r="F137" t="s">
        <v>487</v>
      </c>
      <c r="G137" t="s">
        <v>100</v>
      </c>
      <c r="H137" s="59">
        <v>242814.45</v>
      </c>
      <c r="I137" s="59">
        <v>900</v>
      </c>
      <c r="J137" s="59">
        <v>0</v>
      </c>
      <c r="K137" s="59">
        <v>2185.33005</v>
      </c>
      <c r="L137" s="60">
        <v>7.1000000000000004E-3</v>
      </c>
      <c r="M137" s="60">
        <v>5.0000000000000001E-4</v>
      </c>
      <c r="N137" s="60">
        <v>1E-4</v>
      </c>
    </row>
    <row r="138" spans="1:14">
      <c r="A138" t="s">
        <v>1398</v>
      </c>
      <c r="B138" t="s">
        <v>1399</v>
      </c>
      <c r="C138" t="s">
        <v>98</v>
      </c>
      <c r="D138" t="s">
        <v>110</v>
      </c>
      <c r="E138" t="s">
        <v>1400</v>
      </c>
      <c r="F138" t="s">
        <v>487</v>
      </c>
      <c r="G138" t="s">
        <v>100</v>
      </c>
      <c r="H138" s="59">
        <v>151594.98000000001</v>
      </c>
      <c r="I138" s="59">
        <v>951.2</v>
      </c>
      <c r="J138" s="59">
        <v>0</v>
      </c>
      <c r="K138" s="59">
        <v>1441.97144976</v>
      </c>
      <c r="L138" s="60">
        <v>0.01</v>
      </c>
      <c r="M138" s="60">
        <v>4.0000000000000002E-4</v>
      </c>
      <c r="N138" s="60">
        <v>0</v>
      </c>
    </row>
    <row r="139" spans="1:14">
      <c r="A139" t="s">
        <v>1401</v>
      </c>
      <c r="B139" t="s">
        <v>1402</v>
      </c>
      <c r="C139" t="s">
        <v>98</v>
      </c>
      <c r="D139" t="s">
        <v>110</v>
      </c>
      <c r="E139" t="s">
        <v>1403</v>
      </c>
      <c r="F139" t="s">
        <v>487</v>
      </c>
      <c r="G139" t="s">
        <v>100</v>
      </c>
      <c r="H139" s="59">
        <v>66232.92</v>
      </c>
      <c r="I139" s="59">
        <v>417.2</v>
      </c>
      <c r="J139" s="59">
        <v>0</v>
      </c>
      <c r="K139" s="59">
        <v>276.32374224</v>
      </c>
      <c r="L139" s="60">
        <v>4.4000000000000003E-3</v>
      </c>
      <c r="M139" s="60">
        <v>1E-4</v>
      </c>
      <c r="N139" s="60">
        <v>0</v>
      </c>
    </row>
    <row r="140" spans="1:14">
      <c r="A140" t="s">
        <v>1404</v>
      </c>
      <c r="B140" t="s">
        <v>1405</v>
      </c>
      <c r="C140" t="s">
        <v>98</v>
      </c>
      <c r="D140" t="s">
        <v>110</v>
      </c>
      <c r="E140" t="s">
        <v>1406</v>
      </c>
      <c r="F140" t="s">
        <v>487</v>
      </c>
      <c r="G140" t="s">
        <v>100</v>
      </c>
      <c r="H140" s="59">
        <v>1156386.82</v>
      </c>
      <c r="I140" s="59">
        <v>1100</v>
      </c>
      <c r="J140" s="59">
        <v>194.78057000000001</v>
      </c>
      <c r="K140" s="59">
        <v>12915.03559</v>
      </c>
      <c r="L140" s="60">
        <v>1.0800000000000001E-2</v>
      </c>
      <c r="M140" s="60">
        <v>3.2000000000000002E-3</v>
      </c>
      <c r="N140" s="60">
        <v>4.0000000000000002E-4</v>
      </c>
    </row>
    <row r="141" spans="1:14">
      <c r="A141" t="s">
        <v>1407</v>
      </c>
      <c r="B141" t="s">
        <v>1408</v>
      </c>
      <c r="C141" t="s">
        <v>98</v>
      </c>
      <c r="D141" t="s">
        <v>110</v>
      </c>
      <c r="E141" t="s">
        <v>1409</v>
      </c>
      <c r="F141" t="s">
        <v>487</v>
      </c>
      <c r="G141" t="s">
        <v>100</v>
      </c>
      <c r="H141" s="59">
        <v>145312.48000000001</v>
      </c>
      <c r="I141" s="59">
        <v>3813</v>
      </c>
      <c r="J141" s="59">
        <v>0</v>
      </c>
      <c r="K141" s="59">
        <v>5540.7648624000003</v>
      </c>
      <c r="L141" s="60">
        <v>5.5999999999999999E-3</v>
      </c>
      <c r="M141" s="60">
        <v>1.4E-3</v>
      </c>
      <c r="N141" s="60">
        <v>2.0000000000000001E-4</v>
      </c>
    </row>
    <row r="142" spans="1:14">
      <c r="A142" t="s">
        <v>1410</v>
      </c>
      <c r="B142" t="s">
        <v>1411</v>
      </c>
      <c r="C142" t="s">
        <v>98</v>
      </c>
      <c r="D142" t="s">
        <v>110</v>
      </c>
      <c r="E142" t="s">
        <v>1412</v>
      </c>
      <c r="F142" t="s">
        <v>487</v>
      </c>
      <c r="G142" t="s">
        <v>100</v>
      </c>
      <c r="H142" s="59">
        <v>742768.84</v>
      </c>
      <c r="I142" s="59">
        <v>311.2</v>
      </c>
      <c r="J142" s="59">
        <v>0</v>
      </c>
      <c r="K142" s="59">
        <v>2311.4966300800002</v>
      </c>
      <c r="L142" s="60">
        <v>8.6999999999999994E-3</v>
      </c>
      <c r="M142" s="60">
        <v>5.9999999999999995E-4</v>
      </c>
      <c r="N142" s="60">
        <v>1E-4</v>
      </c>
    </row>
    <row r="143" spans="1:14">
      <c r="A143" t="s">
        <v>1413</v>
      </c>
      <c r="B143" t="s">
        <v>1414</v>
      </c>
      <c r="C143" t="s">
        <v>98</v>
      </c>
      <c r="D143" t="s">
        <v>110</v>
      </c>
      <c r="E143" t="s">
        <v>1415</v>
      </c>
      <c r="F143" t="s">
        <v>487</v>
      </c>
      <c r="G143" t="s">
        <v>100</v>
      </c>
      <c r="H143" s="59">
        <v>44854.61</v>
      </c>
      <c r="I143" s="59">
        <v>5397</v>
      </c>
      <c r="J143" s="59">
        <v>0</v>
      </c>
      <c r="K143" s="59">
        <v>2420.8033016999998</v>
      </c>
      <c r="L143" s="60">
        <v>5.3E-3</v>
      </c>
      <c r="M143" s="60">
        <v>5.9999999999999995E-4</v>
      </c>
      <c r="N143" s="60">
        <v>1E-4</v>
      </c>
    </row>
    <row r="144" spans="1:14">
      <c r="A144" t="s">
        <v>1416</v>
      </c>
      <c r="B144" t="s">
        <v>1417</v>
      </c>
      <c r="C144" t="s">
        <v>98</v>
      </c>
      <c r="D144" t="s">
        <v>110</v>
      </c>
      <c r="E144" t="s">
        <v>1418</v>
      </c>
      <c r="F144" t="s">
        <v>487</v>
      </c>
      <c r="G144" t="s">
        <v>100</v>
      </c>
      <c r="H144" s="59">
        <v>175883.09</v>
      </c>
      <c r="I144" s="59">
        <v>1035</v>
      </c>
      <c r="J144" s="59">
        <v>0</v>
      </c>
      <c r="K144" s="59">
        <v>1820.3899815</v>
      </c>
      <c r="L144" s="60">
        <v>1.0500000000000001E-2</v>
      </c>
      <c r="M144" s="60">
        <v>5.0000000000000001E-4</v>
      </c>
      <c r="N144" s="60">
        <v>1E-4</v>
      </c>
    </row>
    <row r="145" spans="1:14">
      <c r="A145" t="s">
        <v>1419</v>
      </c>
      <c r="B145" t="s">
        <v>1420</v>
      </c>
      <c r="C145" t="s">
        <v>98</v>
      </c>
      <c r="D145" t="s">
        <v>110</v>
      </c>
      <c r="E145" t="s">
        <v>1421</v>
      </c>
      <c r="F145" t="s">
        <v>1122</v>
      </c>
      <c r="G145" t="s">
        <v>100</v>
      </c>
      <c r="H145" s="59">
        <v>105161.12</v>
      </c>
      <c r="I145" s="59">
        <v>2373</v>
      </c>
      <c r="J145" s="59">
        <v>0</v>
      </c>
      <c r="K145" s="59">
        <v>2495.4733775999998</v>
      </c>
      <c r="L145" s="60">
        <v>7.4000000000000003E-3</v>
      </c>
      <c r="M145" s="60">
        <v>5.9999999999999995E-4</v>
      </c>
      <c r="N145" s="60">
        <v>1E-4</v>
      </c>
    </row>
    <row r="146" spans="1:14">
      <c r="A146" t="s">
        <v>1422</v>
      </c>
      <c r="B146" t="s">
        <v>1423</v>
      </c>
      <c r="C146" t="s">
        <v>98</v>
      </c>
      <c r="D146" t="s">
        <v>110</v>
      </c>
      <c r="E146" t="s">
        <v>1424</v>
      </c>
      <c r="F146" t="s">
        <v>1122</v>
      </c>
      <c r="G146" t="s">
        <v>100</v>
      </c>
      <c r="H146" s="59">
        <v>4434.8999999999996</v>
      </c>
      <c r="I146" s="59">
        <v>14000</v>
      </c>
      <c r="J146" s="59">
        <v>0</v>
      </c>
      <c r="K146" s="59">
        <v>620.88599999999997</v>
      </c>
      <c r="L146" s="60">
        <v>1.2999999999999999E-3</v>
      </c>
      <c r="M146" s="60">
        <v>2.0000000000000001E-4</v>
      </c>
      <c r="N146" s="60">
        <v>0</v>
      </c>
    </row>
    <row r="147" spans="1:14">
      <c r="A147" t="s">
        <v>1425</v>
      </c>
      <c r="B147" t="s">
        <v>1426</v>
      </c>
      <c r="C147" t="s">
        <v>98</v>
      </c>
      <c r="D147" t="s">
        <v>110</v>
      </c>
      <c r="E147" t="s">
        <v>1427</v>
      </c>
      <c r="F147" t="s">
        <v>1122</v>
      </c>
      <c r="G147" t="s">
        <v>100</v>
      </c>
      <c r="H147" s="59">
        <v>76561.2</v>
      </c>
      <c r="I147" s="59">
        <v>6480</v>
      </c>
      <c r="J147" s="59">
        <v>0</v>
      </c>
      <c r="K147" s="59">
        <v>4961.1657599999999</v>
      </c>
      <c r="L147" s="60">
        <v>6.1000000000000004E-3</v>
      </c>
      <c r="M147" s="60">
        <v>1.1999999999999999E-3</v>
      </c>
      <c r="N147" s="60">
        <v>2.0000000000000001E-4</v>
      </c>
    </row>
    <row r="148" spans="1:14">
      <c r="A148" t="s">
        <v>1428</v>
      </c>
      <c r="B148" t="s">
        <v>1429</v>
      </c>
      <c r="C148" t="s">
        <v>98</v>
      </c>
      <c r="D148" t="s">
        <v>110</v>
      </c>
      <c r="E148" t="s">
        <v>1430</v>
      </c>
      <c r="F148" t="s">
        <v>1122</v>
      </c>
      <c r="G148" t="s">
        <v>100</v>
      </c>
      <c r="H148" s="59">
        <v>486146.77</v>
      </c>
      <c r="I148" s="59">
        <v>1411</v>
      </c>
      <c r="J148" s="59">
        <v>0</v>
      </c>
      <c r="K148" s="59">
        <v>6859.5309246999996</v>
      </c>
      <c r="L148" s="60">
        <v>4.8999999999999998E-3</v>
      </c>
      <c r="M148" s="60">
        <v>1.6999999999999999E-3</v>
      </c>
      <c r="N148" s="60">
        <v>2.0000000000000001E-4</v>
      </c>
    </row>
    <row r="149" spans="1:14">
      <c r="A149" t="s">
        <v>1431</v>
      </c>
      <c r="B149" t="s">
        <v>1432</v>
      </c>
      <c r="C149" t="s">
        <v>98</v>
      </c>
      <c r="D149" t="s">
        <v>110</v>
      </c>
      <c r="E149" t="s">
        <v>1433</v>
      </c>
      <c r="F149" t="s">
        <v>1434</v>
      </c>
      <c r="G149" t="s">
        <v>100</v>
      </c>
      <c r="H149" s="59">
        <v>145777.42000000001</v>
      </c>
      <c r="I149" s="59">
        <v>710.8</v>
      </c>
      <c r="J149" s="59">
        <v>0</v>
      </c>
      <c r="K149" s="59">
        <v>1036.1859013599999</v>
      </c>
      <c r="L149" s="60">
        <v>2.8999999999999998E-3</v>
      </c>
      <c r="M149" s="60">
        <v>2.9999999999999997E-4</v>
      </c>
      <c r="N149" s="60">
        <v>0</v>
      </c>
    </row>
    <row r="150" spans="1:14">
      <c r="A150" t="s">
        <v>1435</v>
      </c>
      <c r="B150" t="s">
        <v>1436</v>
      </c>
      <c r="C150" t="s">
        <v>98</v>
      </c>
      <c r="D150" t="s">
        <v>110</v>
      </c>
      <c r="E150" t="s">
        <v>1437</v>
      </c>
      <c r="F150" t="s">
        <v>623</v>
      </c>
      <c r="G150" t="s">
        <v>100</v>
      </c>
      <c r="H150" s="59">
        <v>72346.16</v>
      </c>
      <c r="I150" s="59">
        <v>7000</v>
      </c>
      <c r="J150" s="59">
        <v>0</v>
      </c>
      <c r="K150" s="59">
        <v>5064.2312000000002</v>
      </c>
      <c r="L150" s="60">
        <v>1.1999999999999999E-3</v>
      </c>
      <c r="M150" s="60">
        <v>1.2999999999999999E-3</v>
      </c>
      <c r="N150" s="60">
        <v>2.0000000000000001E-4</v>
      </c>
    </row>
    <row r="151" spans="1:14">
      <c r="A151" t="s">
        <v>1438</v>
      </c>
      <c r="B151" t="s">
        <v>1439</v>
      </c>
      <c r="C151" t="s">
        <v>98</v>
      </c>
      <c r="D151" t="s">
        <v>110</v>
      </c>
      <c r="E151" t="s">
        <v>1440</v>
      </c>
      <c r="F151" t="s">
        <v>739</v>
      </c>
      <c r="G151" t="s">
        <v>100</v>
      </c>
      <c r="H151" s="59">
        <v>215302.05</v>
      </c>
      <c r="I151" s="59">
        <v>468</v>
      </c>
      <c r="J151" s="59">
        <v>0</v>
      </c>
      <c r="K151" s="59">
        <v>1007.613594</v>
      </c>
      <c r="L151" s="60">
        <v>3.8E-3</v>
      </c>
      <c r="M151" s="60">
        <v>2.9999999999999997E-4</v>
      </c>
      <c r="N151" s="60">
        <v>0</v>
      </c>
    </row>
    <row r="152" spans="1:14">
      <c r="A152" t="s">
        <v>1441</v>
      </c>
      <c r="B152" t="s">
        <v>1442</v>
      </c>
      <c r="C152" t="s">
        <v>98</v>
      </c>
      <c r="D152" t="s">
        <v>110</v>
      </c>
      <c r="E152" t="s">
        <v>1443</v>
      </c>
      <c r="F152" t="s">
        <v>739</v>
      </c>
      <c r="G152" t="s">
        <v>100</v>
      </c>
      <c r="H152" s="59">
        <v>742791.99</v>
      </c>
      <c r="I152" s="59">
        <v>230.2</v>
      </c>
      <c r="J152" s="59">
        <v>0</v>
      </c>
      <c r="K152" s="59">
        <v>1709.9071609800001</v>
      </c>
      <c r="L152" s="60">
        <v>5.0000000000000001E-3</v>
      </c>
      <c r="M152" s="60">
        <v>4.0000000000000002E-4</v>
      </c>
      <c r="N152" s="60">
        <v>1E-4</v>
      </c>
    </row>
    <row r="153" spans="1:14">
      <c r="A153" t="s">
        <v>1444</v>
      </c>
      <c r="B153" t="s">
        <v>1445</v>
      </c>
      <c r="C153" t="s">
        <v>98</v>
      </c>
      <c r="D153" t="s">
        <v>110</v>
      </c>
      <c r="E153" t="s">
        <v>1446</v>
      </c>
      <c r="F153" t="s">
        <v>739</v>
      </c>
      <c r="G153" t="s">
        <v>100</v>
      </c>
      <c r="H153" s="59">
        <v>285209.07</v>
      </c>
      <c r="I153" s="59">
        <v>776.5</v>
      </c>
      <c r="J153" s="59">
        <v>0</v>
      </c>
      <c r="K153" s="59">
        <v>2214.6484285500001</v>
      </c>
      <c r="L153" s="60">
        <v>7.1999999999999998E-3</v>
      </c>
      <c r="M153" s="60">
        <v>5.9999999999999995E-4</v>
      </c>
      <c r="N153" s="60">
        <v>1E-4</v>
      </c>
    </row>
    <row r="154" spans="1:14">
      <c r="A154" t="s">
        <v>1447</v>
      </c>
      <c r="B154" t="s">
        <v>1448</v>
      </c>
      <c r="C154" t="s">
        <v>98</v>
      </c>
      <c r="D154" t="s">
        <v>110</v>
      </c>
      <c r="E154" t="s">
        <v>1449</v>
      </c>
      <c r="F154" t="s">
        <v>777</v>
      </c>
      <c r="G154" t="s">
        <v>100</v>
      </c>
      <c r="H154" s="59">
        <v>59847.7</v>
      </c>
      <c r="I154" s="59">
        <v>11590</v>
      </c>
      <c r="J154" s="59">
        <v>0</v>
      </c>
      <c r="K154" s="59">
        <v>6936.34843</v>
      </c>
      <c r="L154" s="60">
        <v>6.7999999999999996E-3</v>
      </c>
      <c r="M154" s="60">
        <v>1.6999999999999999E-3</v>
      </c>
      <c r="N154" s="60">
        <v>2.0000000000000001E-4</v>
      </c>
    </row>
    <row r="155" spans="1:14">
      <c r="A155" t="s">
        <v>1450</v>
      </c>
      <c r="B155" t="s">
        <v>1451</v>
      </c>
      <c r="C155" t="s">
        <v>98</v>
      </c>
      <c r="D155" t="s">
        <v>110</v>
      </c>
      <c r="E155" t="s">
        <v>1452</v>
      </c>
      <c r="F155" t="s">
        <v>777</v>
      </c>
      <c r="G155" t="s">
        <v>100</v>
      </c>
      <c r="H155" s="59">
        <v>12594.88</v>
      </c>
      <c r="I155" s="59">
        <v>19800</v>
      </c>
      <c r="J155" s="59">
        <v>0</v>
      </c>
      <c r="K155" s="59">
        <v>2493.7862399999999</v>
      </c>
      <c r="L155" s="60">
        <v>5.5999999999999999E-3</v>
      </c>
      <c r="M155" s="60">
        <v>5.9999999999999995E-4</v>
      </c>
      <c r="N155" s="60">
        <v>1E-4</v>
      </c>
    </row>
    <row r="156" spans="1:14">
      <c r="A156" t="s">
        <v>1453</v>
      </c>
      <c r="B156" t="s">
        <v>1454</v>
      </c>
      <c r="C156" t="s">
        <v>98</v>
      </c>
      <c r="D156" t="s">
        <v>110</v>
      </c>
      <c r="E156" t="s">
        <v>1455</v>
      </c>
      <c r="F156" t="s">
        <v>777</v>
      </c>
      <c r="G156" t="s">
        <v>100</v>
      </c>
      <c r="H156" s="59">
        <v>90906.3</v>
      </c>
      <c r="I156" s="59">
        <v>233.7</v>
      </c>
      <c r="J156" s="59">
        <v>0</v>
      </c>
      <c r="K156" s="59">
        <v>212.4480231</v>
      </c>
      <c r="L156" s="60">
        <v>1.1999999999999999E-3</v>
      </c>
      <c r="M156" s="60">
        <v>1E-4</v>
      </c>
      <c r="N156" s="60">
        <v>0</v>
      </c>
    </row>
    <row r="157" spans="1:14">
      <c r="A157" t="s">
        <v>1456</v>
      </c>
      <c r="B157" t="s">
        <v>1457</v>
      </c>
      <c r="C157" t="s">
        <v>98</v>
      </c>
      <c r="D157" t="s">
        <v>110</v>
      </c>
      <c r="E157" t="s">
        <v>1458</v>
      </c>
      <c r="F157" t="s">
        <v>628</v>
      </c>
      <c r="G157" t="s">
        <v>100</v>
      </c>
      <c r="H157" s="59">
        <v>879064.07</v>
      </c>
      <c r="I157" s="59">
        <v>512</v>
      </c>
      <c r="J157" s="59">
        <v>0</v>
      </c>
      <c r="K157" s="59">
        <v>4500.8080384000004</v>
      </c>
      <c r="L157" s="60">
        <v>5.3E-3</v>
      </c>
      <c r="M157" s="60">
        <v>1.1000000000000001E-3</v>
      </c>
      <c r="N157" s="60">
        <v>2.0000000000000001E-4</v>
      </c>
    </row>
    <row r="158" spans="1:14">
      <c r="A158" t="s">
        <v>1459</v>
      </c>
      <c r="B158" t="s">
        <v>1460</v>
      </c>
      <c r="C158" t="s">
        <v>98</v>
      </c>
      <c r="D158" t="s">
        <v>110</v>
      </c>
      <c r="E158" t="s">
        <v>1461</v>
      </c>
      <c r="F158" t="s">
        <v>628</v>
      </c>
      <c r="G158" t="s">
        <v>100</v>
      </c>
      <c r="H158" s="59">
        <v>16112.75</v>
      </c>
      <c r="I158" s="59">
        <v>6898</v>
      </c>
      <c r="J158" s="59">
        <v>0</v>
      </c>
      <c r="K158" s="59">
        <v>1111.4574950000001</v>
      </c>
      <c r="L158" s="60">
        <v>8.9999999999999998E-4</v>
      </c>
      <c r="M158" s="60">
        <v>2.9999999999999997E-4</v>
      </c>
      <c r="N158" s="60">
        <v>0</v>
      </c>
    </row>
    <row r="159" spans="1:14">
      <c r="A159" t="s">
        <v>1462</v>
      </c>
      <c r="B159" t="s">
        <v>1463</v>
      </c>
      <c r="C159" t="s">
        <v>98</v>
      </c>
      <c r="D159" t="s">
        <v>110</v>
      </c>
      <c r="E159" t="s">
        <v>829</v>
      </c>
      <c r="F159" t="s">
        <v>352</v>
      </c>
      <c r="G159" t="s">
        <v>100</v>
      </c>
      <c r="H159" s="59">
        <v>1364576.24</v>
      </c>
      <c r="I159" s="59">
        <v>394</v>
      </c>
      <c r="J159" s="59">
        <v>0</v>
      </c>
      <c r="K159" s="59">
        <v>5376.4303855999997</v>
      </c>
      <c r="L159" s="60">
        <v>1.9199999999999998E-2</v>
      </c>
      <c r="M159" s="60">
        <v>1.2999999999999999E-3</v>
      </c>
      <c r="N159" s="60">
        <v>2.0000000000000001E-4</v>
      </c>
    </row>
    <row r="160" spans="1:14">
      <c r="A160" t="s">
        <v>1464</v>
      </c>
      <c r="B160" t="s">
        <v>1465</v>
      </c>
      <c r="C160" t="s">
        <v>98</v>
      </c>
      <c r="D160" t="s">
        <v>110</v>
      </c>
      <c r="E160" t="s">
        <v>1466</v>
      </c>
      <c r="F160" t="s">
        <v>1467</v>
      </c>
      <c r="G160" t="s">
        <v>100</v>
      </c>
      <c r="H160" s="59">
        <v>2169992.42</v>
      </c>
      <c r="I160" s="59">
        <v>160.30000000000001</v>
      </c>
      <c r="J160" s="59">
        <v>0</v>
      </c>
      <c r="K160" s="59">
        <v>3478.4978492599998</v>
      </c>
      <c r="L160" s="60">
        <v>7.3000000000000001E-3</v>
      </c>
      <c r="M160" s="60">
        <v>8.9999999999999998E-4</v>
      </c>
      <c r="N160" s="60">
        <v>1E-4</v>
      </c>
    </row>
    <row r="161" spans="1:14">
      <c r="A161" t="s">
        <v>1468</v>
      </c>
      <c r="B161" t="s">
        <v>1469</v>
      </c>
      <c r="C161" t="s">
        <v>98</v>
      </c>
      <c r="D161" t="s">
        <v>110</v>
      </c>
      <c r="E161" t="s">
        <v>1470</v>
      </c>
      <c r="F161" t="s">
        <v>1471</v>
      </c>
      <c r="G161" t="s">
        <v>100</v>
      </c>
      <c r="H161" s="59">
        <v>884559.48</v>
      </c>
      <c r="I161" s="59">
        <v>592.4</v>
      </c>
      <c r="J161" s="59">
        <v>0</v>
      </c>
      <c r="K161" s="59">
        <v>5240.1303595199997</v>
      </c>
      <c r="L161" s="60">
        <v>9.4000000000000004E-3</v>
      </c>
      <c r="M161" s="60">
        <v>1.2999999999999999E-3</v>
      </c>
      <c r="N161" s="60">
        <v>2.0000000000000001E-4</v>
      </c>
    </row>
    <row r="162" spans="1:14">
      <c r="A162" t="s">
        <v>1472</v>
      </c>
      <c r="B162" t="s">
        <v>1473</v>
      </c>
      <c r="C162" t="s">
        <v>98</v>
      </c>
      <c r="D162" t="s">
        <v>110</v>
      </c>
      <c r="E162" t="s">
        <v>1474</v>
      </c>
      <c r="F162" t="s">
        <v>111</v>
      </c>
      <c r="G162" t="s">
        <v>100</v>
      </c>
      <c r="H162" s="59">
        <v>4193.01</v>
      </c>
      <c r="I162" s="59">
        <v>7941</v>
      </c>
      <c r="J162" s="59">
        <v>0</v>
      </c>
      <c r="K162" s="59">
        <v>332.96692410000003</v>
      </c>
      <c r="L162" s="60">
        <v>4.0000000000000002E-4</v>
      </c>
      <c r="M162" s="60">
        <v>1E-4</v>
      </c>
      <c r="N162" s="60">
        <v>0</v>
      </c>
    </row>
    <row r="163" spans="1:14">
      <c r="A163" t="s">
        <v>1475</v>
      </c>
      <c r="B163" t="s">
        <v>1476</v>
      </c>
      <c r="C163" t="s">
        <v>98</v>
      </c>
      <c r="D163" t="s">
        <v>110</v>
      </c>
      <c r="E163" t="s">
        <v>1477</v>
      </c>
      <c r="F163" t="s">
        <v>111</v>
      </c>
      <c r="G163" t="s">
        <v>100</v>
      </c>
      <c r="H163" s="59">
        <v>724008.6</v>
      </c>
      <c r="I163" s="59">
        <v>130.1</v>
      </c>
      <c r="J163" s="59">
        <v>0</v>
      </c>
      <c r="K163" s="59">
        <v>941.93518859999995</v>
      </c>
      <c r="L163" s="60">
        <v>6.7000000000000002E-3</v>
      </c>
      <c r="M163" s="60">
        <v>2.0000000000000001E-4</v>
      </c>
      <c r="N163" s="60">
        <v>0</v>
      </c>
    </row>
    <row r="164" spans="1:14">
      <c r="A164" t="s">
        <v>1478</v>
      </c>
      <c r="B164" t="s">
        <v>1479</v>
      </c>
      <c r="C164" t="s">
        <v>98</v>
      </c>
      <c r="D164" t="s">
        <v>110</v>
      </c>
      <c r="E164" t="s">
        <v>1480</v>
      </c>
      <c r="F164" t="s">
        <v>111</v>
      </c>
      <c r="G164" t="s">
        <v>100</v>
      </c>
      <c r="H164" s="59">
        <v>182342.86</v>
      </c>
      <c r="I164" s="59">
        <v>392.7</v>
      </c>
      <c r="J164" s="59">
        <v>0</v>
      </c>
      <c r="K164" s="59">
        <v>716.06041121999999</v>
      </c>
      <c r="L164" s="60">
        <v>7.6E-3</v>
      </c>
      <c r="M164" s="60">
        <v>2.0000000000000001E-4</v>
      </c>
      <c r="N164" s="60">
        <v>0</v>
      </c>
    </row>
    <row r="165" spans="1:14">
      <c r="A165" t="s">
        <v>1481</v>
      </c>
      <c r="B165" t="s">
        <v>1482</v>
      </c>
      <c r="C165" t="s">
        <v>98</v>
      </c>
      <c r="D165" t="s">
        <v>110</v>
      </c>
      <c r="E165" t="s">
        <v>1483</v>
      </c>
      <c r="F165" t="s">
        <v>111</v>
      </c>
      <c r="G165" t="s">
        <v>100</v>
      </c>
      <c r="H165" s="59">
        <v>59208.07</v>
      </c>
      <c r="I165" s="59">
        <v>243.2</v>
      </c>
      <c r="J165" s="59">
        <v>0</v>
      </c>
      <c r="K165" s="59">
        <v>143.99402624000001</v>
      </c>
      <c r="L165" s="60">
        <v>7.7999999999999996E-3</v>
      </c>
      <c r="M165" s="60">
        <v>0</v>
      </c>
      <c r="N165" s="60">
        <v>0</v>
      </c>
    </row>
    <row r="166" spans="1:14">
      <c r="A166" t="s">
        <v>1484</v>
      </c>
      <c r="B166" t="s">
        <v>1485</v>
      </c>
      <c r="C166" t="s">
        <v>98</v>
      </c>
      <c r="D166" t="s">
        <v>110</v>
      </c>
      <c r="E166" t="s">
        <v>1486</v>
      </c>
      <c r="F166" t="s">
        <v>111</v>
      </c>
      <c r="G166" t="s">
        <v>100</v>
      </c>
      <c r="H166" s="59">
        <v>482644.43</v>
      </c>
      <c r="I166" s="59">
        <v>460.1</v>
      </c>
      <c r="J166" s="59">
        <v>0</v>
      </c>
      <c r="K166" s="59">
        <v>2220.6470224300001</v>
      </c>
      <c r="L166" s="60">
        <v>6.3E-3</v>
      </c>
      <c r="M166" s="60">
        <v>5.9999999999999995E-4</v>
      </c>
      <c r="N166" s="60">
        <v>1E-4</v>
      </c>
    </row>
    <row r="167" spans="1:14">
      <c r="A167" t="s">
        <v>1487</v>
      </c>
      <c r="B167" t="s">
        <v>1488</v>
      </c>
      <c r="C167" t="s">
        <v>98</v>
      </c>
      <c r="D167" t="s">
        <v>110</v>
      </c>
      <c r="E167" t="s">
        <v>1489</v>
      </c>
      <c r="F167" t="s">
        <v>1280</v>
      </c>
      <c r="G167" t="s">
        <v>100</v>
      </c>
      <c r="H167" s="59">
        <v>181797.18</v>
      </c>
      <c r="I167" s="59">
        <v>160.1</v>
      </c>
      <c r="J167" s="59">
        <v>0</v>
      </c>
      <c r="K167" s="59">
        <v>291.05728518000001</v>
      </c>
      <c r="L167" s="60">
        <v>1.8E-3</v>
      </c>
      <c r="M167" s="60">
        <v>1E-4</v>
      </c>
      <c r="N167" s="60">
        <v>0</v>
      </c>
    </row>
    <row r="168" spans="1:14">
      <c r="A168" t="s">
        <v>1490</v>
      </c>
      <c r="B168" t="s">
        <v>1491</v>
      </c>
      <c r="C168" t="s">
        <v>98</v>
      </c>
      <c r="D168" t="s">
        <v>110</v>
      </c>
      <c r="E168" t="s">
        <v>1492</v>
      </c>
      <c r="F168" t="s">
        <v>1280</v>
      </c>
      <c r="G168" t="s">
        <v>100</v>
      </c>
      <c r="H168" s="59">
        <v>75483.91</v>
      </c>
      <c r="I168" s="59">
        <v>108.4</v>
      </c>
      <c r="J168" s="59">
        <v>0</v>
      </c>
      <c r="K168" s="59">
        <v>81.824558440000004</v>
      </c>
      <c r="L168" s="60">
        <v>4.1000000000000003E-3</v>
      </c>
      <c r="M168" s="60">
        <v>0</v>
      </c>
      <c r="N168" s="60">
        <v>0</v>
      </c>
    </row>
    <row r="169" spans="1:14">
      <c r="A169" t="s">
        <v>1493</v>
      </c>
      <c r="B169" t="s">
        <v>1494</v>
      </c>
      <c r="C169" t="s">
        <v>98</v>
      </c>
      <c r="D169" t="s">
        <v>110</v>
      </c>
      <c r="E169" t="s">
        <v>1495</v>
      </c>
      <c r="F169" t="s">
        <v>1280</v>
      </c>
      <c r="G169" t="s">
        <v>100</v>
      </c>
      <c r="H169" s="59">
        <v>120976.23</v>
      </c>
      <c r="I169" s="59">
        <v>565.20000000000005</v>
      </c>
      <c r="J169" s="59">
        <v>0</v>
      </c>
      <c r="K169" s="59">
        <v>683.75765195999998</v>
      </c>
      <c r="L169" s="60">
        <v>5.4999999999999997E-3</v>
      </c>
      <c r="M169" s="60">
        <v>2.0000000000000001E-4</v>
      </c>
      <c r="N169" s="60">
        <v>0</v>
      </c>
    </row>
    <row r="170" spans="1:14">
      <c r="A170" t="s">
        <v>1496</v>
      </c>
      <c r="B170" t="s">
        <v>1497</v>
      </c>
      <c r="C170" t="s">
        <v>98</v>
      </c>
      <c r="D170" t="s">
        <v>110</v>
      </c>
      <c r="E170" t="s">
        <v>1498</v>
      </c>
      <c r="F170" t="s">
        <v>1284</v>
      </c>
      <c r="G170" t="s">
        <v>100</v>
      </c>
      <c r="H170" s="59">
        <v>453497.2</v>
      </c>
      <c r="I170" s="59">
        <v>101.4</v>
      </c>
      <c r="J170" s="59">
        <v>0</v>
      </c>
      <c r="K170" s="59">
        <v>459.84616080000001</v>
      </c>
      <c r="L170" s="60">
        <v>2.5999999999999999E-3</v>
      </c>
      <c r="M170" s="60">
        <v>1E-4</v>
      </c>
      <c r="N170" s="60">
        <v>0</v>
      </c>
    </row>
    <row r="171" spans="1:14">
      <c r="A171" t="s">
        <v>1499</v>
      </c>
      <c r="B171" t="s">
        <v>1500</v>
      </c>
      <c r="C171" t="s">
        <v>98</v>
      </c>
      <c r="D171" t="s">
        <v>110</v>
      </c>
      <c r="E171" t="s">
        <v>1501</v>
      </c>
      <c r="F171" t="s">
        <v>1284</v>
      </c>
      <c r="G171" t="s">
        <v>100</v>
      </c>
      <c r="H171" s="59">
        <v>301569.07</v>
      </c>
      <c r="I171" s="59">
        <v>293.60000000000002</v>
      </c>
      <c r="J171" s="59">
        <v>0</v>
      </c>
      <c r="K171" s="59">
        <v>885.40678951999996</v>
      </c>
      <c r="L171" s="60">
        <v>2.3999999999999998E-3</v>
      </c>
      <c r="M171" s="60">
        <v>2.0000000000000001E-4</v>
      </c>
      <c r="N171" s="60">
        <v>0</v>
      </c>
    </row>
    <row r="172" spans="1:14">
      <c r="A172" t="s">
        <v>1502</v>
      </c>
      <c r="B172" t="s">
        <v>1503</v>
      </c>
      <c r="C172" t="s">
        <v>98</v>
      </c>
      <c r="D172" t="s">
        <v>110</v>
      </c>
      <c r="E172" t="s">
        <v>1504</v>
      </c>
      <c r="F172" t="s">
        <v>1284</v>
      </c>
      <c r="G172" t="s">
        <v>100</v>
      </c>
      <c r="H172" s="59">
        <v>401141.48</v>
      </c>
      <c r="I172" s="59">
        <v>705</v>
      </c>
      <c r="J172" s="59">
        <v>0</v>
      </c>
      <c r="K172" s="59">
        <v>2828.0474340000001</v>
      </c>
      <c r="L172" s="60">
        <v>2.8999999999999998E-3</v>
      </c>
      <c r="M172" s="60">
        <v>6.9999999999999999E-4</v>
      </c>
      <c r="N172" s="60">
        <v>1E-4</v>
      </c>
    </row>
    <row r="173" spans="1:14">
      <c r="A173" t="s">
        <v>1505</v>
      </c>
      <c r="B173" t="s">
        <v>1506</v>
      </c>
      <c r="C173" t="s">
        <v>98</v>
      </c>
      <c r="D173" t="s">
        <v>110</v>
      </c>
      <c r="E173" t="s">
        <v>1507</v>
      </c>
      <c r="F173" t="s">
        <v>112</v>
      </c>
      <c r="G173" t="s">
        <v>100</v>
      </c>
      <c r="H173" s="59">
        <v>391588.1</v>
      </c>
      <c r="I173" s="59">
        <v>433</v>
      </c>
      <c r="J173" s="59">
        <v>0</v>
      </c>
      <c r="K173" s="59">
        <v>1695.5764730000001</v>
      </c>
      <c r="L173" s="60">
        <v>7.1000000000000004E-3</v>
      </c>
      <c r="M173" s="60">
        <v>4.0000000000000002E-4</v>
      </c>
      <c r="N173" s="60">
        <v>1E-4</v>
      </c>
    </row>
    <row r="174" spans="1:14">
      <c r="A174" t="s">
        <v>1508</v>
      </c>
      <c r="B174" t="s">
        <v>1509</v>
      </c>
      <c r="C174" t="s">
        <v>98</v>
      </c>
      <c r="D174" t="s">
        <v>110</v>
      </c>
      <c r="E174" t="s">
        <v>1510</v>
      </c>
      <c r="F174" t="s">
        <v>112</v>
      </c>
      <c r="G174" t="s">
        <v>100</v>
      </c>
      <c r="H174" s="59">
        <v>172193.36</v>
      </c>
      <c r="I174" s="59">
        <v>1999</v>
      </c>
      <c r="J174" s="59">
        <v>0</v>
      </c>
      <c r="K174" s="59">
        <v>3442.1452663999999</v>
      </c>
      <c r="L174" s="60">
        <v>1.0200000000000001E-2</v>
      </c>
      <c r="M174" s="60">
        <v>8.9999999999999998E-4</v>
      </c>
      <c r="N174" s="60">
        <v>1E-4</v>
      </c>
    </row>
    <row r="175" spans="1:14">
      <c r="A175" t="s">
        <v>1511</v>
      </c>
      <c r="B175" t="s">
        <v>1512</v>
      </c>
      <c r="C175" t="s">
        <v>98</v>
      </c>
      <c r="D175" t="s">
        <v>110</v>
      </c>
      <c r="E175" t="s">
        <v>1513</v>
      </c>
      <c r="F175" t="s">
        <v>112</v>
      </c>
      <c r="G175" t="s">
        <v>100</v>
      </c>
      <c r="H175" s="59">
        <v>65899.98</v>
      </c>
      <c r="I175" s="59">
        <v>1762</v>
      </c>
      <c r="J175" s="59">
        <v>0</v>
      </c>
      <c r="K175" s="59">
        <v>1161.1576476</v>
      </c>
      <c r="L175" s="60">
        <v>1.01E-2</v>
      </c>
      <c r="M175" s="60">
        <v>2.9999999999999997E-4</v>
      </c>
      <c r="N175" s="60">
        <v>0</v>
      </c>
    </row>
    <row r="176" spans="1:14">
      <c r="A176" t="s">
        <v>1514</v>
      </c>
      <c r="B176" t="s">
        <v>1515</v>
      </c>
      <c r="C176" t="s">
        <v>98</v>
      </c>
      <c r="D176" t="s">
        <v>110</v>
      </c>
      <c r="E176" t="s">
        <v>1516</v>
      </c>
      <c r="F176" t="s">
        <v>112</v>
      </c>
      <c r="G176" t="s">
        <v>100</v>
      </c>
      <c r="H176" s="59">
        <v>699731.6</v>
      </c>
      <c r="I176" s="59">
        <v>397.9</v>
      </c>
      <c r="J176" s="59">
        <v>0</v>
      </c>
      <c r="K176" s="59">
        <v>2784.2320364000002</v>
      </c>
      <c r="L176" s="60">
        <v>8.8000000000000005E-3</v>
      </c>
      <c r="M176" s="60">
        <v>6.9999999999999999E-4</v>
      </c>
      <c r="N176" s="60">
        <v>1E-4</v>
      </c>
    </row>
    <row r="177" spans="1:14">
      <c r="A177" t="s">
        <v>1517</v>
      </c>
      <c r="B177" t="s">
        <v>1518</v>
      </c>
      <c r="C177" t="s">
        <v>98</v>
      </c>
      <c r="D177" t="s">
        <v>110</v>
      </c>
      <c r="E177" t="s">
        <v>1519</v>
      </c>
      <c r="F177" t="s">
        <v>112</v>
      </c>
      <c r="G177" t="s">
        <v>100</v>
      </c>
      <c r="H177" s="59">
        <v>1023649.44</v>
      </c>
      <c r="I177" s="59">
        <v>449.6</v>
      </c>
      <c r="J177" s="59">
        <v>0</v>
      </c>
      <c r="K177" s="59">
        <v>4602.3278822399998</v>
      </c>
      <c r="L177" s="60">
        <v>1.12E-2</v>
      </c>
      <c r="M177" s="60">
        <v>1.1000000000000001E-3</v>
      </c>
      <c r="N177" s="60">
        <v>2.0000000000000001E-4</v>
      </c>
    </row>
    <row r="178" spans="1:14">
      <c r="A178" t="s">
        <v>1520</v>
      </c>
      <c r="B178" t="s">
        <v>1521</v>
      </c>
      <c r="C178" t="s">
        <v>98</v>
      </c>
      <c r="D178" t="s">
        <v>110</v>
      </c>
      <c r="E178" t="s">
        <v>1522</v>
      </c>
      <c r="F178" t="s">
        <v>112</v>
      </c>
      <c r="G178" t="s">
        <v>100</v>
      </c>
      <c r="H178" s="59">
        <v>105248.33</v>
      </c>
      <c r="I178" s="59">
        <v>1518</v>
      </c>
      <c r="J178" s="59">
        <v>78.936199999999999</v>
      </c>
      <c r="K178" s="59">
        <v>1676.6058493999999</v>
      </c>
      <c r="L178" s="60">
        <v>9.1000000000000004E-3</v>
      </c>
      <c r="M178" s="60">
        <v>4.0000000000000002E-4</v>
      </c>
      <c r="N178" s="60">
        <v>1E-4</v>
      </c>
    </row>
    <row r="179" spans="1:14">
      <c r="A179" t="s">
        <v>1523</v>
      </c>
      <c r="B179" t="s">
        <v>1524</v>
      </c>
      <c r="C179" t="s">
        <v>98</v>
      </c>
      <c r="D179" t="s">
        <v>110</v>
      </c>
      <c r="E179" t="s">
        <v>1525</v>
      </c>
      <c r="F179" t="s">
        <v>112</v>
      </c>
      <c r="G179" t="s">
        <v>100</v>
      </c>
      <c r="H179" s="59">
        <v>6679985.0199999996</v>
      </c>
      <c r="I179" s="59">
        <v>142.1</v>
      </c>
      <c r="J179" s="59">
        <v>0</v>
      </c>
      <c r="K179" s="59">
        <v>9492.2587134200003</v>
      </c>
      <c r="L179" s="60">
        <v>1.3100000000000001E-2</v>
      </c>
      <c r="M179" s="60">
        <v>2.3999999999999998E-3</v>
      </c>
      <c r="N179" s="60">
        <v>2.9999999999999997E-4</v>
      </c>
    </row>
    <row r="180" spans="1:14">
      <c r="A180" t="s">
        <v>1526</v>
      </c>
      <c r="B180" t="s">
        <v>1527</v>
      </c>
      <c r="C180" t="s">
        <v>98</v>
      </c>
      <c r="D180" t="s">
        <v>110</v>
      </c>
      <c r="E180" t="s">
        <v>1528</v>
      </c>
      <c r="F180" t="s">
        <v>114</v>
      </c>
      <c r="G180" t="s">
        <v>100</v>
      </c>
      <c r="H180" s="59">
        <v>60238.82</v>
      </c>
      <c r="I180" s="59">
        <v>2290</v>
      </c>
      <c r="J180" s="59">
        <v>0</v>
      </c>
      <c r="K180" s="59">
        <v>1379.4689780000001</v>
      </c>
      <c r="L180" s="60">
        <v>5.1000000000000004E-3</v>
      </c>
      <c r="M180" s="60">
        <v>2.9999999999999997E-4</v>
      </c>
      <c r="N180" s="60">
        <v>0</v>
      </c>
    </row>
    <row r="181" spans="1:14">
      <c r="A181" t="s">
        <v>1529</v>
      </c>
      <c r="B181" t="s">
        <v>1530</v>
      </c>
      <c r="C181" t="s">
        <v>98</v>
      </c>
      <c r="D181" t="s">
        <v>110</v>
      </c>
      <c r="E181" t="s">
        <v>1531</v>
      </c>
      <c r="F181" t="s">
        <v>114</v>
      </c>
      <c r="G181" t="s">
        <v>100</v>
      </c>
      <c r="H181" s="59">
        <v>1183533.78</v>
      </c>
      <c r="I181" s="59">
        <v>61.7</v>
      </c>
      <c r="J181" s="59">
        <v>0</v>
      </c>
      <c r="K181" s="59">
        <v>730.24034226000003</v>
      </c>
      <c r="L181" s="60">
        <v>8.6E-3</v>
      </c>
      <c r="M181" s="60">
        <v>2.0000000000000001E-4</v>
      </c>
      <c r="N181" s="60">
        <v>0</v>
      </c>
    </row>
    <row r="182" spans="1:14">
      <c r="A182" t="s">
        <v>1532</v>
      </c>
      <c r="B182" t="s">
        <v>1533</v>
      </c>
      <c r="C182" t="s">
        <v>98</v>
      </c>
      <c r="D182" t="s">
        <v>110</v>
      </c>
      <c r="E182" t="s">
        <v>1534</v>
      </c>
      <c r="F182" t="s">
        <v>114</v>
      </c>
      <c r="G182" t="s">
        <v>100</v>
      </c>
      <c r="H182" s="59">
        <v>168742.96</v>
      </c>
      <c r="I182" s="59">
        <v>163.5</v>
      </c>
      <c r="J182" s="59">
        <v>0</v>
      </c>
      <c r="K182" s="59">
        <v>275.89473959999998</v>
      </c>
      <c r="L182" s="60">
        <v>4.3E-3</v>
      </c>
      <c r="M182" s="60">
        <v>1E-4</v>
      </c>
      <c r="N182" s="60">
        <v>0</v>
      </c>
    </row>
    <row r="183" spans="1:14">
      <c r="A183" s="61" t="s">
        <v>1535</v>
      </c>
      <c r="B183" s="110" t="s">
        <v>4890</v>
      </c>
      <c r="C183" s="110" t="s">
        <v>4890</v>
      </c>
      <c r="D183" s="119" t="s">
        <v>4890</v>
      </c>
      <c r="E183" s="119" t="s">
        <v>4890</v>
      </c>
      <c r="F183" s="119" t="s">
        <v>4890</v>
      </c>
      <c r="G183" s="119" t="s">
        <v>4890</v>
      </c>
      <c r="H183" s="63">
        <v>0</v>
      </c>
      <c r="I183" s="119" t="s">
        <v>4890</v>
      </c>
      <c r="J183" s="63">
        <v>0</v>
      </c>
      <c r="K183" s="63">
        <v>0</v>
      </c>
      <c r="L183" s="119" t="s">
        <v>4890</v>
      </c>
      <c r="M183" s="62">
        <v>0</v>
      </c>
      <c r="N183" s="62">
        <v>0</v>
      </c>
    </row>
    <row r="184" spans="1:14">
      <c r="A184" t="s">
        <v>184</v>
      </c>
      <c r="B184" t="s">
        <v>184</v>
      </c>
      <c r="C184" s="110" t="s">
        <v>4890</v>
      </c>
      <c r="D184" s="119" t="s">
        <v>4890</v>
      </c>
      <c r="E184" s="119" t="s">
        <v>4890</v>
      </c>
      <c r="F184" t="s">
        <v>184</v>
      </c>
      <c r="G184" t="s">
        <v>184</v>
      </c>
      <c r="H184" s="59">
        <v>0</v>
      </c>
      <c r="I184" s="59">
        <v>0</v>
      </c>
      <c r="J184" s="119" t="s">
        <v>4890</v>
      </c>
      <c r="K184" s="59">
        <v>0</v>
      </c>
      <c r="L184" s="60">
        <v>0</v>
      </c>
      <c r="M184" s="60">
        <v>0</v>
      </c>
      <c r="N184" s="60">
        <v>0</v>
      </c>
    </row>
    <row r="185" spans="1:14">
      <c r="A185" s="61" t="s">
        <v>205</v>
      </c>
      <c r="B185" s="110" t="s">
        <v>4890</v>
      </c>
      <c r="C185" s="110" t="s">
        <v>4890</v>
      </c>
      <c r="D185" s="119" t="s">
        <v>4890</v>
      </c>
      <c r="E185" s="119" t="s">
        <v>4890</v>
      </c>
      <c r="F185" s="119" t="s">
        <v>4890</v>
      </c>
      <c r="G185" s="119" t="s">
        <v>4890</v>
      </c>
      <c r="H185" s="63">
        <v>9376474.9940000009</v>
      </c>
      <c r="I185" s="119" t="s">
        <v>4890</v>
      </c>
      <c r="J185" s="63">
        <v>306.72683000000001</v>
      </c>
      <c r="K185" s="63">
        <v>1060858.7628173782</v>
      </c>
      <c r="L185" s="119" t="s">
        <v>4890</v>
      </c>
      <c r="M185" s="62">
        <v>0.2636</v>
      </c>
      <c r="N185" s="62">
        <v>3.6700000000000003E-2</v>
      </c>
    </row>
    <row r="186" spans="1:14">
      <c r="A186" s="61" t="s">
        <v>319</v>
      </c>
      <c r="B186" s="110" t="s">
        <v>4890</v>
      </c>
      <c r="C186" s="110" t="s">
        <v>4890</v>
      </c>
      <c r="D186" s="119" t="s">
        <v>4890</v>
      </c>
      <c r="E186" s="119" t="s">
        <v>4890</v>
      </c>
      <c r="F186" s="119" t="s">
        <v>4890</v>
      </c>
      <c r="G186" s="119" t="s">
        <v>4890</v>
      </c>
      <c r="H186" s="63">
        <v>5143768.24</v>
      </c>
      <c r="I186" s="119" t="s">
        <v>4890</v>
      </c>
      <c r="J186" s="63">
        <v>1.1351</v>
      </c>
      <c r="K186" s="63">
        <v>411233.66194107622</v>
      </c>
      <c r="L186" s="119" t="s">
        <v>4890</v>
      </c>
      <c r="M186" s="62">
        <v>0.1022</v>
      </c>
      <c r="N186" s="62">
        <v>1.4200000000000001E-2</v>
      </c>
    </row>
    <row r="187" spans="1:14">
      <c r="A187" t="s">
        <v>1536</v>
      </c>
      <c r="B187" t="s">
        <v>1537</v>
      </c>
      <c r="C187" t="s">
        <v>1538</v>
      </c>
      <c r="D187" t="s">
        <v>836</v>
      </c>
      <c r="E187" t="s">
        <v>1539</v>
      </c>
      <c r="F187" t="s">
        <v>909</v>
      </c>
      <c r="G187" t="s">
        <v>102</v>
      </c>
      <c r="H187" s="59">
        <v>34286.83</v>
      </c>
      <c r="I187" s="59">
        <v>4332</v>
      </c>
      <c r="J187" s="59">
        <v>0</v>
      </c>
      <c r="K187" s="59">
        <v>5387.2029600012002</v>
      </c>
      <c r="L187" s="60">
        <v>4.0000000000000002E-4</v>
      </c>
      <c r="M187" s="60">
        <v>1.2999999999999999E-3</v>
      </c>
      <c r="N187" s="60">
        <v>2.0000000000000001E-4</v>
      </c>
    </row>
    <row r="188" spans="1:14">
      <c r="A188" t="s">
        <v>1540</v>
      </c>
      <c r="B188" t="s">
        <v>1541</v>
      </c>
      <c r="C188" t="s">
        <v>1542</v>
      </c>
      <c r="D188" t="s">
        <v>836</v>
      </c>
      <c r="E188" t="s">
        <v>1543</v>
      </c>
      <c r="F188" t="s">
        <v>901</v>
      </c>
      <c r="G188" t="s">
        <v>102</v>
      </c>
      <c r="H188" s="59">
        <v>8672.42</v>
      </c>
      <c r="I188" s="59">
        <v>585</v>
      </c>
      <c r="J188" s="59">
        <v>0</v>
      </c>
      <c r="K188" s="59">
        <v>184.010973939</v>
      </c>
      <c r="L188" s="60">
        <v>8.9999999999999998E-4</v>
      </c>
      <c r="M188" s="60">
        <v>0</v>
      </c>
      <c r="N188" s="60">
        <v>0</v>
      </c>
    </row>
    <row r="189" spans="1:14">
      <c r="A189" t="s">
        <v>1544</v>
      </c>
      <c r="B189" t="s">
        <v>1545</v>
      </c>
      <c r="C189" t="s">
        <v>1542</v>
      </c>
      <c r="D189" t="s">
        <v>836</v>
      </c>
      <c r="E189" t="s">
        <v>1546</v>
      </c>
      <c r="F189" t="s">
        <v>901</v>
      </c>
      <c r="G189" t="s">
        <v>102</v>
      </c>
      <c r="H189" s="59">
        <v>85554.02</v>
      </c>
      <c r="I189" s="59">
        <v>1916</v>
      </c>
      <c r="J189" s="59">
        <v>0</v>
      </c>
      <c r="K189" s="59">
        <v>5945.4328891464002</v>
      </c>
      <c r="L189" s="60">
        <v>1.6999999999999999E-3</v>
      </c>
      <c r="M189" s="60">
        <v>1.5E-3</v>
      </c>
      <c r="N189" s="60">
        <v>2.0000000000000001E-4</v>
      </c>
    </row>
    <row r="190" spans="1:14">
      <c r="A190" t="s">
        <v>1547</v>
      </c>
      <c r="B190" t="s">
        <v>1548</v>
      </c>
      <c r="C190" t="s">
        <v>1538</v>
      </c>
      <c r="D190" t="s">
        <v>836</v>
      </c>
      <c r="E190" t="s">
        <v>1549</v>
      </c>
      <c r="F190" t="s">
        <v>943</v>
      </c>
      <c r="G190" t="s">
        <v>102</v>
      </c>
      <c r="H190" s="59">
        <v>77414.97</v>
      </c>
      <c r="I190" s="59">
        <v>2722</v>
      </c>
      <c r="J190" s="59">
        <v>0</v>
      </c>
      <c r="K190" s="59">
        <v>7642.9430982918002</v>
      </c>
      <c r="L190" s="60">
        <v>2.3999999999999998E-3</v>
      </c>
      <c r="M190" s="60">
        <v>1.9E-3</v>
      </c>
      <c r="N190" s="60">
        <v>2.9999999999999997E-4</v>
      </c>
    </row>
    <row r="191" spans="1:14">
      <c r="A191" t="s">
        <v>1550</v>
      </c>
      <c r="B191" t="s">
        <v>1551</v>
      </c>
      <c r="C191" t="s">
        <v>1542</v>
      </c>
      <c r="D191" t="s">
        <v>836</v>
      </c>
      <c r="E191" t="s">
        <v>1552</v>
      </c>
      <c r="F191" t="s">
        <v>914</v>
      </c>
      <c r="G191" t="s">
        <v>102</v>
      </c>
      <c r="H191" s="59">
        <v>215302.05</v>
      </c>
      <c r="I191" s="59">
        <v>521</v>
      </c>
      <c r="J191" s="59">
        <v>0</v>
      </c>
      <c r="K191" s="59">
        <v>4068.4917891734999</v>
      </c>
      <c r="L191" s="60">
        <v>8.0000000000000004E-4</v>
      </c>
      <c r="M191" s="60">
        <v>1E-3</v>
      </c>
      <c r="N191" s="60">
        <v>1E-4</v>
      </c>
    </row>
    <row r="192" spans="1:14">
      <c r="A192" t="s">
        <v>1553</v>
      </c>
      <c r="B192" t="s">
        <v>1554</v>
      </c>
      <c r="C192" t="s">
        <v>1542</v>
      </c>
      <c r="D192" t="s">
        <v>836</v>
      </c>
      <c r="E192" t="s">
        <v>1555</v>
      </c>
      <c r="F192" t="s">
        <v>983</v>
      </c>
      <c r="G192" t="s">
        <v>102</v>
      </c>
      <c r="H192" s="59">
        <v>80663.460000000006</v>
      </c>
      <c r="I192" s="59">
        <v>2224</v>
      </c>
      <c r="J192" s="59">
        <v>0</v>
      </c>
      <c r="K192" s="59">
        <v>6506.6760559007998</v>
      </c>
      <c r="L192" s="60">
        <v>1.1999999999999999E-3</v>
      </c>
      <c r="M192" s="60">
        <v>1.6000000000000001E-3</v>
      </c>
      <c r="N192" s="60">
        <v>2.0000000000000001E-4</v>
      </c>
    </row>
    <row r="193" spans="1:14">
      <c r="A193" t="s">
        <v>1556</v>
      </c>
      <c r="B193" t="s">
        <v>1557</v>
      </c>
      <c r="C193" t="s">
        <v>1542</v>
      </c>
      <c r="D193" t="s">
        <v>836</v>
      </c>
      <c r="E193" t="s">
        <v>1558</v>
      </c>
      <c r="F193" t="s">
        <v>1024</v>
      </c>
      <c r="G193" t="s">
        <v>102</v>
      </c>
      <c r="H193" s="59">
        <v>110122.34</v>
      </c>
      <c r="I193" s="59">
        <v>110.5</v>
      </c>
      <c r="J193" s="59">
        <v>0</v>
      </c>
      <c r="K193" s="59">
        <v>441.3521685339</v>
      </c>
      <c r="L193" s="60">
        <v>8.0999999999999996E-3</v>
      </c>
      <c r="M193" s="60">
        <v>1E-4</v>
      </c>
      <c r="N193" s="60">
        <v>0</v>
      </c>
    </row>
    <row r="194" spans="1:14">
      <c r="A194" t="s">
        <v>1559</v>
      </c>
      <c r="B194" t="s">
        <v>1560</v>
      </c>
      <c r="C194" t="s">
        <v>1542</v>
      </c>
      <c r="D194" t="s">
        <v>836</v>
      </c>
      <c r="E194" t="s">
        <v>1561</v>
      </c>
      <c r="F194" t="s">
        <v>1024</v>
      </c>
      <c r="G194" t="s">
        <v>102</v>
      </c>
      <c r="H194" s="59">
        <v>58158.63</v>
      </c>
      <c r="I194" s="59">
        <v>1500</v>
      </c>
      <c r="J194" s="59">
        <v>0</v>
      </c>
      <c r="K194" s="59">
        <v>3164.1202651499998</v>
      </c>
      <c r="L194" s="60">
        <v>2.2000000000000001E-3</v>
      </c>
      <c r="M194" s="60">
        <v>8.0000000000000004E-4</v>
      </c>
      <c r="N194" s="60">
        <v>1E-4</v>
      </c>
    </row>
    <row r="195" spans="1:14">
      <c r="A195" t="s">
        <v>1562</v>
      </c>
      <c r="B195" t="s">
        <v>1563</v>
      </c>
      <c r="C195" t="s">
        <v>1542</v>
      </c>
      <c r="D195" t="s">
        <v>836</v>
      </c>
      <c r="E195" t="s">
        <v>1564</v>
      </c>
      <c r="F195" t="s">
        <v>1565</v>
      </c>
      <c r="G195" t="s">
        <v>102</v>
      </c>
      <c r="H195" s="59">
        <v>47007.63</v>
      </c>
      <c r="I195" s="59">
        <v>3963</v>
      </c>
      <c r="J195" s="59">
        <v>0</v>
      </c>
      <c r="K195" s="59">
        <v>6756.7831910163004</v>
      </c>
      <c r="L195" s="60">
        <v>5.0000000000000001E-4</v>
      </c>
      <c r="M195" s="60">
        <v>1.6999999999999999E-3</v>
      </c>
      <c r="N195" s="60">
        <v>2.0000000000000001E-4</v>
      </c>
    </row>
    <row r="196" spans="1:14">
      <c r="A196" t="s">
        <v>1566</v>
      </c>
      <c r="B196" t="s">
        <v>1567</v>
      </c>
      <c r="C196" t="s">
        <v>1542</v>
      </c>
      <c r="D196" t="s">
        <v>836</v>
      </c>
      <c r="E196" t="s">
        <v>1568</v>
      </c>
      <c r="F196" t="s">
        <v>1569</v>
      </c>
      <c r="G196" t="s">
        <v>102</v>
      </c>
      <c r="H196" s="59">
        <v>45264.37</v>
      </c>
      <c r="I196" s="59">
        <v>9360</v>
      </c>
      <c r="J196" s="59">
        <v>0</v>
      </c>
      <c r="K196" s="59">
        <v>15366.674231064</v>
      </c>
      <c r="L196" s="60">
        <v>8.0000000000000004E-4</v>
      </c>
      <c r="M196" s="60">
        <v>3.8E-3</v>
      </c>
      <c r="N196" s="60">
        <v>5.0000000000000001E-4</v>
      </c>
    </row>
    <row r="197" spans="1:14">
      <c r="A197" t="s">
        <v>1570</v>
      </c>
      <c r="B197" t="s">
        <v>1571</v>
      </c>
      <c r="C197" t="s">
        <v>1542</v>
      </c>
      <c r="D197" t="s">
        <v>836</v>
      </c>
      <c r="E197" t="s">
        <v>1572</v>
      </c>
      <c r="F197" t="s">
        <v>946</v>
      </c>
      <c r="G197" t="s">
        <v>102</v>
      </c>
      <c r="H197" s="59">
        <v>40732.18</v>
      </c>
      <c r="I197" s="59">
        <v>3461</v>
      </c>
      <c r="J197" s="59">
        <v>0</v>
      </c>
      <c r="K197" s="59">
        <v>5113.1296995246003</v>
      </c>
      <c r="L197" s="60">
        <v>5.0000000000000001E-4</v>
      </c>
      <c r="M197" s="60">
        <v>1.2999999999999999E-3</v>
      </c>
      <c r="N197" s="60">
        <v>2.0000000000000001E-4</v>
      </c>
    </row>
    <row r="198" spans="1:14">
      <c r="A198" t="s">
        <v>1573</v>
      </c>
      <c r="B198" t="s">
        <v>1574</v>
      </c>
      <c r="C198" t="s">
        <v>1542</v>
      </c>
      <c r="D198" t="s">
        <v>836</v>
      </c>
      <c r="E198" t="s">
        <v>1575</v>
      </c>
      <c r="F198" t="s">
        <v>946</v>
      </c>
      <c r="G198" t="s">
        <v>102</v>
      </c>
      <c r="H198" s="59">
        <v>14049.26</v>
      </c>
      <c r="I198" s="59">
        <v>18781</v>
      </c>
      <c r="J198" s="59">
        <v>0</v>
      </c>
      <c r="K198" s="59">
        <v>9570.1714452161996</v>
      </c>
      <c r="L198" s="60">
        <v>5.0000000000000001E-4</v>
      </c>
      <c r="M198" s="60">
        <v>2.3999999999999998E-3</v>
      </c>
      <c r="N198" s="60">
        <v>2.9999999999999997E-4</v>
      </c>
    </row>
    <row r="199" spans="1:14">
      <c r="A199" t="s">
        <v>1576</v>
      </c>
      <c r="B199" t="s">
        <v>1577</v>
      </c>
      <c r="C199" t="s">
        <v>1538</v>
      </c>
      <c r="D199" t="s">
        <v>836</v>
      </c>
      <c r="E199" t="s">
        <v>1578</v>
      </c>
      <c r="F199" t="s">
        <v>946</v>
      </c>
      <c r="G199" t="s">
        <v>102</v>
      </c>
      <c r="H199" s="59">
        <v>66254.61</v>
      </c>
      <c r="I199" s="59">
        <v>468</v>
      </c>
      <c r="J199" s="59">
        <v>0</v>
      </c>
      <c r="K199" s="59">
        <v>1124.6296017996001</v>
      </c>
      <c r="L199" s="60">
        <v>8.0000000000000004E-4</v>
      </c>
      <c r="M199" s="60">
        <v>2.9999999999999997E-4</v>
      </c>
      <c r="N199" s="60">
        <v>0</v>
      </c>
    </row>
    <row r="200" spans="1:14">
      <c r="A200" t="s">
        <v>1579</v>
      </c>
      <c r="B200" t="s">
        <v>1580</v>
      </c>
      <c r="C200" t="s">
        <v>1538</v>
      </c>
      <c r="D200" t="s">
        <v>836</v>
      </c>
      <c r="E200" t="s">
        <v>1581</v>
      </c>
      <c r="F200" t="s">
        <v>946</v>
      </c>
      <c r="G200" t="s">
        <v>102</v>
      </c>
      <c r="H200" s="59">
        <v>142363.98000000001</v>
      </c>
      <c r="I200" s="59">
        <v>533</v>
      </c>
      <c r="J200" s="59">
        <v>0</v>
      </c>
      <c r="K200" s="59">
        <v>2752.1676486018</v>
      </c>
      <c r="L200" s="60">
        <v>3.5000000000000001E-3</v>
      </c>
      <c r="M200" s="60">
        <v>6.9999999999999999E-4</v>
      </c>
      <c r="N200" s="60">
        <v>1E-4</v>
      </c>
    </row>
    <row r="201" spans="1:14">
      <c r="A201" t="s">
        <v>1582</v>
      </c>
      <c r="B201" t="s">
        <v>1583</v>
      </c>
      <c r="C201" t="s">
        <v>1542</v>
      </c>
      <c r="D201" t="s">
        <v>836</v>
      </c>
      <c r="E201" t="s">
        <v>1584</v>
      </c>
      <c r="F201" t="s">
        <v>946</v>
      </c>
      <c r="G201" t="s">
        <v>102</v>
      </c>
      <c r="H201" s="59">
        <v>23955.42</v>
      </c>
      <c r="I201" s="59">
        <v>12302</v>
      </c>
      <c r="J201" s="59">
        <v>0</v>
      </c>
      <c r="K201" s="59">
        <v>10688.753651986801</v>
      </c>
      <c r="L201" s="60">
        <v>4.0000000000000002E-4</v>
      </c>
      <c r="M201" s="60">
        <v>2.7000000000000001E-3</v>
      </c>
      <c r="N201" s="60">
        <v>4.0000000000000002E-4</v>
      </c>
    </row>
    <row r="202" spans="1:14">
      <c r="A202" t="s">
        <v>1585</v>
      </c>
      <c r="B202" t="s">
        <v>1586</v>
      </c>
      <c r="C202" t="s">
        <v>1542</v>
      </c>
      <c r="D202" t="s">
        <v>836</v>
      </c>
      <c r="E202" t="s">
        <v>1587</v>
      </c>
      <c r="F202" t="s">
        <v>946</v>
      </c>
      <c r="G202" t="s">
        <v>102</v>
      </c>
      <c r="H202" s="59">
        <v>7894.4</v>
      </c>
      <c r="I202" s="59">
        <v>21905</v>
      </c>
      <c r="J202" s="59">
        <v>0</v>
      </c>
      <c r="K202" s="59">
        <v>6272.0561966400001</v>
      </c>
      <c r="L202" s="60">
        <v>2.0000000000000001E-4</v>
      </c>
      <c r="M202" s="60">
        <v>1.6000000000000001E-3</v>
      </c>
      <c r="N202" s="60">
        <v>2.0000000000000001E-4</v>
      </c>
    </row>
    <row r="203" spans="1:14">
      <c r="A203" t="s">
        <v>1588</v>
      </c>
      <c r="B203" t="s">
        <v>1589</v>
      </c>
      <c r="C203" t="s">
        <v>1542</v>
      </c>
      <c r="D203" t="s">
        <v>836</v>
      </c>
      <c r="E203" t="s">
        <v>1590</v>
      </c>
      <c r="F203" t="s">
        <v>1591</v>
      </c>
      <c r="G203" t="s">
        <v>102</v>
      </c>
      <c r="H203" s="59">
        <v>125592.86</v>
      </c>
      <c r="I203" s="59">
        <v>218</v>
      </c>
      <c r="J203" s="59">
        <v>0</v>
      </c>
      <c r="K203" s="59">
        <v>993.04516101959996</v>
      </c>
      <c r="L203" s="60">
        <v>2.5000000000000001E-3</v>
      </c>
      <c r="M203" s="60">
        <v>2.0000000000000001E-4</v>
      </c>
      <c r="N203" s="60">
        <v>0</v>
      </c>
    </row>
    <row r="204" spans="1:14">
      <c r="A204" t="s">
        <v>1592</v>
      </c>
      <c r="B204" t="s">
        <v>1593</v>
      </c>
      <c r="C204" t="s">
        <v>1542</v>
      </c>
      <c r="D204" t="s">
        <v>836</v>
      </c>
      <c r="E204" t="s">
        <v>1594</v>
      </c>
      <c r="F204" t="s">
        <v>1591</v>
      </c>
      <c r="G204" t="s">
        <v>102</v>
      </c>
      <c r="H204" s="59">
        <v>519864.68</v>
      </c>
      <c r="I204" s="59">
        <v>253</v>
      </c>
      <c r="J204" s="59">
        <v>0</v>
      </c>
      <c r="K204" s="59">
        <v>4770.4394617307998</v>
      </c>
      <c r="L204" s="60">
        <v>3.3E-3</v>
      </c>
      <c r="M204" s="60">
        <v>1.1999999999999999E-3</v>
      </c>
      <c r="N204" s="60">
        <v>2.0000000000000001E-4</v>
      </c>
    </row>
    <row r="205" spans="1:14">
      <c r="A205" t="s">
        <v>1595</v>
      </c>
      <c r="B205" t="s">
        <v>1596</v>
      </c>
      <c r="C205" t="s">
        <v>1542</v>
      </c>
      <c r="D205" t="s">
        <v>836</v>
      </c>
      <c r="E205" t="s">
        <v>1597</v>
      </c>
      <c r="F205" t="s">
        <v>1591</v>
      </c>
      <c r="G205" t="s">
        <v>102</v>
      </c>
      <c r="H205" s="59">
        <v>92273.07</v>
      </c>
      <c r="I205" s="59">
        <v>1428</v>
      </c>
      <c r="J205" s="59">
        <v>0</v>
      </c>
      <c r="K205" s="59">
        <v>4779.1507874292001</v>
      </c>
      <c r="L205" s="60">
        <v>1.6000000000000001E-3</v>
      </c>
      <c r="M205" s="60">
        <v>1.1999999999999999E-3</v>
      </c>
      <c r="N205" s="60">
        <v>2.0000000000000001E-4</v>
      </c>
    </row>
    <row r="206" spans="1:14">
      <c r="A206" t="s">
        <v>1598</v>
      </c>
      <c r="B206" t="s">
        <v>1599</v>
      </c>
      <c r="C206" t="s">
        <v>1538</v>
      </c>
      <c r="D206" t="s">
        <v>836</v>
      </c>
      <c r="E206" t="s">
        <v>1600</v>
      </c>
      <c r="F206" t="s">
        <v>1601</v>
      </c>
      <c r="G206" t="s">
        <v>102</v>
      </c>
      <c r="H206" s="59">
        <v>15250.55</v>
      </c>
      <c r="I206" s="59">
        <v>987</v>
      </c>
      <c r="J206" s="59">
        <v>0</v>
      </c>
      <c r="K206" s="59">
        <v>545.94666166950003</v>
      </c>
      <c r="L206" s="60">
        <v>2.0000000000000001E-4</v>
      </c>
      <c r="M206" s="60">
        <v>1E-4</v>
      </c>
      <c r="N206" s="60">
        <v>0</v>
      </c>
    </row>
    <row r="207" spans="1:14">
      <c r="A207" t="s">
        <v>1602</v>
      </c>
      <c r="B207" t="s">
        <v>1603</v>
      </c>
      <c r="C207" t="s">
        <v>1538</v>
      </c>
      <c r="D207" t="s">
        <v>836</v>
      </c>
      <c r="E207" t="s">
        <v>1063</v>
      </c>
      <c r="F207" t="s">
        <v>681</v>
      </c>
      <c r="G207" t="s">
        <v>102</v>
      </c>
      <c r="H207" s="59">
        <v>93793.27</v>
      </c>
      <c r="I207" s="59">
        <v>7579</v>
      </c>
      <c r="J207" s="59">
        <v>0</v>
      </c>
      <c r="K207" s="59">
        <v>25782.8629420791</v>
      </c>
      <c r="L207" s="60">
        <v>1.6000000000000001E-3</v>
      </c>
      <c r="M207" s="60">
        <v>6.4000000000000003E-3</v>
      </c>
      <c r="N207" s="60">
        <v>8.9999999999999998E-4</v>
      </c>
    </row>
    <row r="208" spans="1:14">
      <c r="A208" t="s">
        <v>1604</v>
      </c>
      <c r="B208" t="s">
        <v>1605</v>
      </c>
      <c r="C208" t="s">
        <v>1542</v>
      </c>
      <c r="D208" t="s">
        <v>836</v>
      </c>
      <c r="E208" t="s">
        <v>832</v>
      </c>
      <c r="F208" t="s">
        <v>694</v>
      </c>
      <c r="G208" t="s">
        <v>102</v>
      </c>
      <c r="H208" s="59">
        <v>627.94000000000005</v>
      </c>
      <c r="I208" s="59">
        <v>21325</v>
      </c>
      <c r="J208" s="59">
        <v>1.1351</v>
      </c>
      <c r="K208" s="59">
        <v>486.82015953500002</v>
      </c>
      <c r="L208" s="60">
        <v>0</v>
      </c>
      <c r="M208" s="60">
        <v>1E-4</v>
      </c>
      <c r="N208" s="60">
        <v>0</v>
      </c>
    </row>
    <row r="209" spans="1:14">
      <c r="A209" t="s">
        <v>1606</v>
      </c>
      <c r="B209" t="s">
        <v>1607</v>
      </c>
      <c r="C209" t="s">
        <v>1542</v>
      </c>
      <c r="D209" t="s">
        <v>836</v>
      </c>
      <c r="E209" t="s">
        <v>1111</v>
      </c>
      <c r="F209" t="s">
        <v>1112</v>
      </c>
      <c r="G209" t="s">
        <v>102</v>
      </c>
      <c r="H209" s="59">
        <v>156435.39000000001</v>
      </c>
      <c r="I209" s="59">
        <v>3052</v>
      </c>
      <c r="J209" s="59">
        <v>0</v>
      </c>
      <c r="K209" s="59">
        <v>17316.778188855598</v>
      </c>
      <c r="L209" s="60">
        <v>1.4E-3</v>
      </c>
      <c r="M209" s="60">
        <v>4.3E-3</v>
      </c>
      <c r="N209" s="60">
        <v>5.9999999999999995E-4</v>
      </c>
    </row>
    <row r="210" spans="1:14">
      <c r="A210" t="s">
        <v>1608</v>
      </c>
      <c r="B210" t="s">
        <v>1609</v>
      </c>
      <c r="C210" t="s">
        <v>1542</v>
      </c>
      <c r="D210" t="s">
        <v>836</v>
      </c>
      <c r="E210" t="s">
        <v>1115</v>
      </c>
      <c r="F210" t="s">
        <v>1112</v>
      </c>
      <c r="G210" t="s">
        <v>102</v>
      </c>
      <c r="H210" s="59">
        <v>96032.33</v>
      </c>
      <c r="I210" s="59">
        <v>13739</v>
      </c>
      <c r="J210" s="59">
        <v>0</v>
      </c>
      <c r="K210" s="59">
        <v>47854.209356424901</v>
      </c>
      <c r="L210" s="60">
        <v>3.3E-3</v>
      </c>
      <c r="M210" s="60">
        <v>1.1900000000000001E-2</v>
      </c>
      <c r="N210" s="60">
        <v>1.6999999999999999E-3</v>
      </c>
    </row>
    <row r="211" spans="1:14">
      <c r="A211" t="s">
        <v>1610</v>
      </c>
      <c r="B211" t="s">
        <v>1611</v>
      </c>
      <c r="C211" t="s">
        <v>1542</v>
      </c>
      <c r="D211" t="s">
        <v>836</v>
      </c>
      <c r="E211" t="s">
        <v>1118</v>
      </c>
      <c r="F211" t="s">
        <v>1112</v>
      </c>
      <c r="G211" t="s">
        <v>102</v>
      </c>
      <c r="H211" s="59">
        <v>85131.61</v>
      </c>
      <c r="I211" s="59">
        <v>6938</v>
      </c>
      <c r="J211" s="59">
        <v>0</v>
      </c>
      <c r="K211" s="59">
        <v>21422.625606228601</v>
      </c>
      <c r="L211" s="60">
        <v>1.9E-3</v>
      </c>
      <c r="M211" s="60">
        <v>5.3E-3</v>
      </c>
      <c r="N211" s="60">
        <v>6.9999999999999999E-4</v>
      </c>
    </row>
    <row r="212" spans="1:14">
      <c r="A212" t="s">
        <v>1612</v>
      </c>
      <c r="B212" t="s">
        <v>1613</v>
      </c>
      <c r="C212" t="s">
        <v>1538</v>
      </c>
      <c r="D212" t="s">
        <v>836</v>
      </c>
      <c r="E212" t="s">
        <v>859</v>
      </c>
      <c r="F212" t="s">
        <v>860</v>
      </c>
      <c r="G212" t="s">
        <v>102</v>
      </c>
      <c r="H212" s="59">
        <v>2591052.21</v>
      </c>
      <c r="I212" s="59">
        <v>1044</v>
      </c>
      <c r="J212" s="59">
        <v>0</v>
      </c>
      <c r="K212" s="59">
        <v>98112.472057594801</v>
      </c>
      <c r="L212" s="60">
        <v>2.3E-3</v>
      </c>
      <c r="M212" s="60">
        <v>2.4400000000000002E-2</v>
      </c>
      <c r="N212" s="60">
        <v>3.3999999999999998E-3</v>
      </c>
    </row>
    <row r="213" spans="1:14">
      <c r="A213" t="s">
        <v>1614</v>
      </c>
      <c r="B213" t="s">
        <v>1615</v>
      </c>
      <c r="C213" t="s">
        <v>1542</v>
      </c>
      <c r="D213" t="s">
        <v>836</v>
      </c>
      <c r="E213" t="s">
        <v>1143</v>
      </c>
      <c r="F213" t="s">
        <v>114</v>
      </c>
      <c r="G213" t="s">
        <v>102</v>
      </c>
      <c r="H213" s="59">
        <v>103772.86</v>
      </c>
      <c r="I213" s="59">
        <v>19951</v>
      </c>
      <c r="J213" s="59">
        <v>0</v>
      </c>
      <c r="K213" s="59">
        <v>75092.404404022207</v>
      </c>
      <c r="L213" s="60">
        <v>1.6000000000000001E-3</v>
      </c>
      <c r="M213" s="60">
        <v>1.8700000000000001E-2</v>
      </c>
      <c r="N213" s="60">
        <v>2.5999999999999999E-3</v>
      </c>
    </row>
    <row r="214" spans="1:14">
      <c r="A214" t="s">
        <v>1616</v>
      </c>
      <c r="B214" t="s">
        <v>1617</v>
      </c>
      <c r="C214" t="s">
        <v>1542</v>
      </c>
      <c r="D214" t="s">
        <v>836</v>
      </c>
      <c r="E214" t="s">
        <v>1324</v>
      </c>
      <c r="F214" t="s">
        <v>114</v>
      </c>
      <c r="G214" t="s">
        <v>102</v>
      </c>
      <c r="H214" s="59">
        <v>206244.9</v>
      </c>
      <c r="I214" s="59">
        <v>3087</v>
      </c>
      <c r="J214" s="59">
        <v>0</v>
      </c>
      <c r="K214" s="59">
        <v>23092.311288501001</v>
      </c>
      <c r="L214" s="60">
        <v>4.4000000000000003E-3</v>
      </c>
      <c r="M214" s="60">
        <v>5.7000000000000002E-3</v>
      </c>
      <c r="N214" s="60">
        <v>8.0000000000000004E-4</v>
      </c>
    </row>
    <row r="215" spans="1:14">
      <c r="A215" s="61" t="s">
        <v>320</v>
      </c>
      <c r="B215" s="110" t="s">
        <v>4890</v>
      </c>
      <c r="C215" s="110" t="s">
        <v>4890</v>
      </c>
      <c r="D215" s="119" t="s">
        <v>4890</v>
      </c>
      <c r="E215" s="119" t="s">
        <v>4890</v>
      </c>
      <c r="F215" s="119" t="s">
        <v>4890</v>
      </c>
      <c r="G215" s="119" t="s">
        <v>4890</v>
      </c>
      <c r="H215" s="63">
        <v>4232706.7539999997</v>
      </c>
      <c r="I215" s="119" t="s">
        <v>4890</v>
      </c>
      <c r="J215" s="63">
        <v>305.59172999999998</v>
      </c>
      <c r="K215" s="63">
        <v>649625.10087630188</v>
      </c>
      <c r="L215" s="119" t="s">
        <v>4890</v>
      </c>
      <c r="M215" s="62">
        <v>0.16139999999999999</v>
      </c>
      <c r="N215" s="62">
        <v>2.2499999999999999E-2</v>
      </c>
    </row>
    <row r="216" spans="1:14">
      <c r="A216" t="s">
        <v>1618</v>
      </c>
      <c r="B216" t="s">
        <v>1619</v>
      </c>
      <c r="C216" t="s">
        <v>1538</v>
      </c>
      <c r="D216" t="s">
        <v>836</v>
      </c>
      <c r="E216" s="118" t="s">
        <v>4890</v>
      </c>
      <c r="F216" t="s">
        <v>889</v>
      </c>
      <c r="G216" t="s">
        <v>102</v>
      </c>
      <c r="H216" s="59">
        <v>106725.78</v>
      </c>
      <c r="I216" s="59">
        <v>3367</v>
      </c>
      <c r="J216" s="59">
        <v>0</v>
      </c>
      <c r="K216" s="59">
        <v>13033.4685847002</v>
      </c>
      <c r="L216" s="60">
        <v>0</v>
      </c>
      <c r="M216" s="60">
        <v>3.2000000000000002E-3</v>
      </c>
      <c r="N216" s="60">
        <v>5.0000000000000001E-4</v>
      </c>
    </row>
    <row r="217" spans="1:14">
      <c r="A217" t="s">
        <v>1620</v>
      </c>
      <c r="B217" t="s">
        <v>1621</v>
      </c>
      <c r="C217" t="s">
        <v>1538</v>
      </c>
      <c r="D217" t="s">
        <v>836</v>
      </c>
      <c r="E217" s="118" t="s">
        <v>4890</v>
      </c>
      <c r="F217" t="s">
        <v>889</v>
      </c>
      <c r="G217" t="s">
        <v>102</v>
      </c>
      <c r="H217" s="59">
        <v>25765.11</v>
      </c>
      <c r="I217" s="59">
        <v>17010</v>
      </c>
      <c r="J217" s="59">
        <v>0</v>
      </c>
      <c r="K217" s="59">
        <v>15895.854180296999</v>
      </c>
      <c r="L217" s="60">
        <v>0</v>
      </c>
      <c r="M217" s="60">
        <v>4.0000000000000001E-3</v>
      </c>
      <c r="N217" s="60">
        <v>5.9999999999999995E-4</v>
      </c>
    </row>
    <row r="218" spans="1:14">
      <c r="A218" t="s">
        <v>1622</v>
      </c>
      <c r="B218" t="s">
        <v>1623</v>
      </c>
      <c r="C218" t="s">
        <v>1538</v>
      </c>
      <c r="D218" t="s">
        <v>836</v>
      </c>
      <c r="E218" s="118" t="s">
        <v>4890</v>
      </c>
      <c r="F218" t="s">
        <v>901</v>
      </c>
      <c r="G218" t="s">
        <v>102</v>
      </c>
      <c r="H218" s="59">
        <v>34281.61</v>
      </c>
      <c r="I218" s="59">
        <v>12141</v>
      </c>
      <c r="J218" s="59">
        <v>0</v>
      </c>
      <c r="K218" s="59">
        <v>15096.046489652699</v>
      </c>
      <c r="L218" s="60">
        <v>5.9999999999999995E-4</v>
      </c>
      <c r="M218" s="60">
        <v>3.8E-3</v>
      </c>
      <c r="N218" s="60">
        <v>5.0000000000000001E-4</v>
      </c>
    </row>
    <row r="219" spans="1:14">
      <c r="A219" t="s">
        <v>1624</v>
      </c>
      <c r="B219" t="s">
        <v>1625</v>
      </c>
      <c r="C219" t="s">
        <v>110</v>
      </c>
      <c r="D219" t="s">
        <v>836</v>
      </c>
      <c r="E219" s="118" t="s">
        <v>4890</v>
      </c>
      <c r="F219" t="s">
        <v>901</v>
      </c>
      <c r="G219" t="s">
        <v>104</v>
      </c>
      <c r="H219" s="59">
        <v>32880.17</v>
      </c>
      <c r="I219" s="59">
        <v>9702</v>
      </c>
      <c r="J219" s="59">
        <v>0</v>
      </c>
      <c r="K219" s="59">
        <v>12797.1407690834</v>
      </c>
      <c r="L219" s="60">
        <v>4.0000000000000002E-4</v>
      </c>
      <c r="M219" s="60">
        <v>3.2000000000000002E-3</v>
      </c>
      <c r="N219" s="60">
        <v>4.0000000000000002E-4</v>
      </c>
    </row>
    <row r="220" spans="1:14">
      <c r="A220" t="s">
        <v>1626</v>
      </c>
      <c r="B220" t="s">
        <v>1627</v>
      </c>
      <c r="C220" t="s">
        <v>110</v>
      </c>
      <c r="D220" t="s">
        <v>836</v>
      </c>
      <c r="E220" s="118" t="s">
        <v>4890</v>
      </c>
      <c r="F220" t="s">
        <v>921</v>
      </c>
      <c r="G220" t="s">
        <v>104</v>
      </c>
      <c r="H220" s="59">
        <v>4419.95</v>
      </c>
      <c r="I220" s="59">
        <v>73360</v>
      </c>
      <c r="J220" s="59">
        <v>0</v>
      </c>
      <c r="K220" s="59">
        <v>13007.513993712</v>
      </c>
      <c r="L220" s="60">
        <v>0</v>
      </c>
      <c r="M220" s="60">
        <v>3.2000000000000002E-3</v>
      </c>
      <c r="N220" s="60">
        <v>5.0000000000000001E-4</v>
      </c>
    </row>
    <row r="221" spans="1:14">
      <c r="A221" t="s">
        <v>1628</v>
      </c>
      <c r="B221" t="s">
        <v>1629</v>
      </c>
      <c r="C221" t="s">
        <v>110</v>
      </c>
      <c r="D221" t="s">
        <v>836</v>
      </c>
      <c r="E221" s="118" t="s">
        <v>4890</v>
      </c>
      <c r="F221" t="s">
        <v>921</v>
      </c>
      <c r="G221" t="s">
        <v>104</v>
      </c>
      <c r="H221" s="59">
        <v>35575.26</v>
      </c>
      <c r="I221" s="59">
        <v>5052</v>
      </c>
      <c r="J221" s="59">
        <v>0</v>
      </c>
      <c r="K221" s="59">
        <v>7209.89678156832</v>
      </c>
      <c r="L221" s="60">
        <v>4.0000000000000002E-4</v>
      </c>
      <c r="M221" s="60">
        <v>1.8E-3</v>
      </c>
      <c r="N221" s="60">
        <v>2.0000000000000001E-4</v>
      </c>
    </row>
    <row r="222" spans="1:14">
      <c r="A222" t="s">
        <v>1630</v>
      </c>
      <c r="B222" t="s">
        <v>1631</v>
      </c>
      <c r="C222" t="s">
        <v>1542</v>
      </c>
      <c r="D222" t="s">
        <v>836</v>
      </c>
      <c r="E222" s="118" t="s">
        <v>4890</v>
      </c>
      <c r="F222" t="s">
        <v>921</v>
      </c>
      <c r="G222" t="s">
        <v>102</v>
      </c>
      <c r="H222" s="59">
        <v>89</v>
      </c>
      <c r="I222" s="59">
        <v>1473</v>
      </c>
      <c r="J222" s="59">
        <v>0</v>
      </c>
      <c r="K222" s="59">
        <v>4.75488819</v>
      </c>
      <c r="L222" s="60">
        <v>0</v>
      </c>
      <c r="M222" s="60">
        <v>0</v>
      </c>
      <c r="N222" s="60">
        <v>0</v>
      </c>
    </row>
    <row r="223" spans="1:14">
      <c r="A223" t="s">
        <v>1632</v>
      </c>
      <c r="B223" t="s">
        <v>1633</v>
      </c>
      <c r="C223" t="s">
        <v>1538</v>
      </c>
      <c r="D223" t="s">
        <v>836</v>
      </c>
      <c r="E223" s="118" t="s">
        <v>4890</v>
      </c>
      <c r="F223" t="s">
        <v>914</v>
      </c>
      <c r="G223" t="s">
        <v>102</v>
      </c>
      <c r="H223" s="59">
        <v>7.5540000000000003</v>
      </c>
      <c r="I223" s="59">
        <v>54262500</v>
      </c>
      <c r="J223" s="59">
        <v>0</v>
      </c>
      <c r="K223" s="59">
        <v>14867.034009749999</v>
      </c>
      <c r="L223" s="60">
        <v>0</v>
      </c>
      <c r="M223" s="60">
        <v>3.7000000000000002E-3</v>
      </c>
      <c r="N223" s="60">
        <v>5.0000000000000001E-4</v>
      </c>
    </row>
    <row r="224" spans="1:14">
      <c r="A224" t="s">
        <v>1634</v>
      </c>
      <c r="B224" t="s">
        <v>1635</v>
      </c>
      <c r="C224" t="s">
        <v>1542</v>
      </c>
      <c r="D224" t="s">
        <v>836</v>
      </c>
      <c r="E224" s="118" t="s">
        <v>4890</v>
      </c>
      <c r="F224" t="s">
        <v>914</v>
      </c>
      <c r="G224" t="s">
        <v>102</v>
      </c>
      <c r="H224" s="59">
        <v>8314.17</v>
      </c>
      <c r="I224" s="59">
        <v>170</v>
      </c>
      <c r="J224" s="59">
        <v>0</v>
      </c>
      <c r="K224" s="59">
        <v>51.264340803000003</v>
      </c>
      <c r="L224" s="60">
        <v>6.9999999999999999E-4</v>
      </c>
      <c r="M224" s="60">
        <v>0</v>
      </c>
      <c r="N224" s="60">
        <v>0</v>
      </c>
    </row>
    <row r="225" spans="1:14">
      <c r="A225" t="s">
        <v>1636</v>
      </c>
      <c r="B225" t="s">
        <v>1637</v>
      </c>
      <c r="C225" t="s">
        <v>1538</v>
      </c>
      <c r="D225" t="s">
        <v>836</v>
      </c>
      <c r="E225" s="118" t="s">
        <v>4890</v>
      </c>
      <c r="F225" t="s">
        <v>914</v>
      </c>
      <c r="G225" t="s">
        <v>102</v>
      </c>
      <c r="H225" s="59">
        <v>17949.34</v>
      </c>
      <c r="I225" s="59">
        <v>38577</v>
      </c>
      <c r="J225" s="59">
        <v>0</v>
      </c>
      <c r="K225" s="59">
        <v>25114.4973665586</v>
      </c>
      <c r="L225" s="60">
        <v>1E-4</v>
      </c>
      <c r="M225" s="60">
        <v>6.1999999999999998E-3</v>
      </c>
      <c r="N225" s="60">
        <v>8.9999999999999998E-4</v>
      </c>
    </row>
    <row r="226" spans="1:14">
      <c r="A226" t="s">
        <v>1638</v>
      </c>
      <c r="B226" t="s">
        <v>1639</v>
      </c>
      <c r="C226" t="s">
        <v>1538</v>
      </c>
      <c r="D226" t="s">
        <v>836</v>
      </c>
      <c r="E226" s="118" t="s">
        <v>4890</v>
      </c>
      <c r="F226" t="s">
        <v>914</v>
      </c>
      <c r="G226" t="s">
        <v>102</v>
      </c>
      <c r="H226" s="59">
        <v>47559.83</v>
      </c>
      <c r="I226" s="59">
        <v>9325</v>
      </c>
      <c r="J226" s="59">
        <v>0</v>
      </c>
      <c r="K226" s="59">
        <v>16085.578692982501</v>
      </c>
      <c r="L226" s="60">
        <v>0</v>
      </c>
      <c r="M226" s="60">
        <v>4.0000000000000001E-3</v>
      </c>
      <c r="N226" s="60">
        <v>5.9999999999999995E-4</v>
      </c>
    </row>
    <row r="227" spans="1:14">
      <c r="A227" t="s">
        <v>1640</v>
      </c>
      <c r="B227" t="s">
        <v>1641</v>
      </c>
      <c r="C227" t="s">
        <v>1538</v>
      </c>
      <c r="D227" t="s">
        <v>836</v>
      </c>
      <c r="E227" s="118" t="s">
        <v>4890</v>
      </c>
      <c r="F227" t="s">
        <v>1642</v>
      </c>
      <c r="G227" t="s">
        <v>102</v>
      </c>
      <c r="H227" s="59">
        <v>4851.17</v>
      </c>
      <c r="I227" s="59">
        <v>41223</v>
      </c>
      <c r="J227" s="59">
        <v>0</v>
      </c>
      <c r="K227" s="59">
        <v>7253.2666536057004</v>
      </c>
      <c r="L227" s="60">
        <v>1E-4</v>
      </c>
      <c r="M227" s="60">
        <v>1.8E-3</v>
      </c>
      <c r="N227" s="60">
        <v>2.9999999999999997E-4</v>
      </c>
    </row>
    <row r="228" spans="1:14">
      <c r="A228" t="s">
        <v>1643</v>
      </c>
      <c r="B228" t="s">
        <v>1644</v>
      </c>
      <c r="C228" t="s">
        <v>1542</v>
      </c>
      <c r="D228" t="s">
        <v>836</v>
      </c>
      <c r="E228" s="118" t="s">
        <v>4890</v>
      </c>
      <c r="F228" t="s">
        <v>983</v>
      </c>
      <c r="G228" t="s">
        <v>102</v>
      </c>
      <c r="H228" s="59">
        <v>112136.48</v>
      </c>
      <c r="I228" s="59">
        <v>254</v>
      </c>
      <c r="J228" s="59">
        <v>0</v>
      </c>
      <c r="K228" s="59">
        <v>1033.0662929184</v>
      </c>
      <c r="L228" s="60">
        <v>1E-3</v>
      </c>
      <c r="M228" s="60">
        <v>2.9999999999999997E-4</v>
      </c>
      <c r="N228" s="60">
        <v>0</v>
      </c>
    </row>
    <row r="229" spans="1:14">
      <c r="A229" t="s">
        <v>1645</v>
      </c>
      <c r="B229" t="s">
        <v>1646</v>
      </c>
      <c r="C229" t="s">
        <v>1542</v>
      </c>
      <c r="D229" t="s">
        <v>836</v>
      </c>
      <c r="E229" s="118" t="s">
        <v>4890</v>
      </c>
      <c r="F229" t="s">
        <v>975</v>
      </c>
      <c r="G229" t="s">
        <v>102</v>
      </c>
      <c r="H229" s="59">
        <v>97818.32</v>
      </c>
      <c r="I229" s="59">
        <v>14093</v>
      </c>
      <c r="J229" s="59">
        <v>0</v>
      </c>
      <c r="K229" s="59">
        <v>50000.138482975199</v>
      </c>
      <c r="L229" s="60">
        <v>0</v>
      </c>
      <c r="M229" s="60">
        <v>1.24E-2</v>
      </c>
      <c r="N229" s="60">
        <v>1.6999999999999999E-3</v>
      </c>
    </row>
    <row r="230" spans="1:14">
      <c r="A230" t="s">
        <v>1647</v>
      </c>
      <c r="B230" t="s">
        <v>1648</v>
      </c>
      <c r="C230" t="s">
        <v>1542</v>
      </c>
      <c r="D230" t="s">
        <v>836</v>
      </c>
      <c r="E230" s="118" t="s">
        <v>4890</v>
      </c>
      <c r="F230" t="s">
        <v>975</v>
      </c>
      <c r="G230" t="s">
        <v>102</v>
      </c>
      <c r="H230" s="59">
        <v>30196.81</v>
      </c>
      <c r="I230" s="59">
        <v>35396</v>
      </c>
      <c r="J230" s="59">
        <v>0</v>
      </c>
      <c r="K230" s="59">
        <v>38767.054820785197</v>
      </c>
      <c r="L230" s="60">
        <v>0</v>
      </c>
      <c r="M230" s="60">
        <v>9.5999999999999992E-3</v>
      </c>
      <c r="N230" s="60">
        <v>1.2999999999999999E-3</v>
      </c>
    </row>
    <row r="231" spans="1:14">
      <c r="A231" t="s">
        <v>1649</v>
      </c>
      <c r="B231" t="s">
        <v>1650</v>
      </c>
      <c r="C231" t="s">
        <v>1542</v>
      </c>
      <c r="D231" t="s">
        <v>836</v>
      </c>
      <c r="E231" s="118" t="s">
        <v>4890</v>
      </c>
      <c r="F231" t="s">
        <v>975</v>
      </c>
      <c r="G231" t="s">
        <v>102</v>
      </c>
      <c r="H231" s="59">
        <v>6252.62</v>
      </c>
      <c r="I231" s="59">
        <v>48688</v>
      </c>
      <c r="J231" s="59">
        <v>0</v>
      </c>
      <c r="K231" s="59">
        <v>11041.587694051201</v>
      </c>
      <c r="L231" s="60">
        <v>0</v>
      </c>
      <c r="M231" s="60">
        <v>2.7000000000000001E-3</v>
      </c>
      <c r="N231" s="60">
        <v>4.0000000000000002E-4</v>
      </c>
    </row>
    <row r="232" spans="1:14">
      <c r="A232" t="s">
        <v>1651</v>
      </c>
      <c r="B232" t="s">
        <v>1652</v>
      </c>
      <c r="C232" t="s">
        <v>1542</v>
      </c>
      <c r="D232" t="s">
        <v>836</v>
      </c>
      <c r="E232" s="118" t="s">
        <v>4890</v>
      </c>
      <c r="F232" t="s">
        <v>975</v>
      </c>
      <c r="G232" t="s">
        <v>102</v>
      </c>
      <c r="H232" s="59">
        <v>362715.28</v>
      </c>
      <c r="I232" s="59">
        <v>433</v>
      </c>
      <c r="J232" s="59">
        <v>0</v>
      </c>
      <c r="K232" s="59">
        <v>5696.4108280248001</v>
      </c>
      <c r="L232" s="60">
        <v>1.9E-3</v>
      </c>
      <c r="M232" s="60">
        <v>1.4E-3</v>
      </c>
      <c r="N232" s="60">
        <v>2.0000000000000001E-4</v>
      </c>
    </row>
    <row r="233" spans="1:14">
      <c r="A233" t="s">
        <v>1653</v>
      </c>
      <c r="B233" t="s">
        <v>1654</v>
      </c>
      <c r="C233" t="s">
        <v>1538</v>
      </c>
      <c r="D233" t="s">
        <v>836</v>
      </c>
      <c r="E233" s="118" t="s">
        <v>4890</v>
      </c>
      <c r="F233" t="s">
        <v>896</v>
      </c>
      <c r="G233" t="s">
        <v>102</v>
      </c>
      <c r="H233" s="59">
        <v>14014.49</v>
      </c>
      <c r="I233" s="59">
        <v>21588</v>
      </c>
      <c r="J233" s="59">
        <v>86.197540000000004</v>
      </c>
      <c r="K233" s="59">
        <v>11059.4978030524</v>
      </c>
      <c r="L233" s="60">
        <v>0</v>
      </c>
      <c r="M233" s="60">
        <v>2.7000000000000001E-3</v>
      </c>
      <c r="N233" s="60">
        <v>4.0000000000000002E-4</v>
      </c>
    </row>
    <row r="234" spans="1:14">
      <c r="A234" t="s">
        <v>1655</v>
      </c>
      <c r="B234" t="s">
        <v>1656</v>
      </c>
      <c r="C234" t="s">
        <v>110</v>
      </c>
      <c r="D234" t="s">
        <v>836</v>
      </c>
      <c r="E234" s="118" t="s">
        <v>4890</v>
      </c>
      <c r="F234" t="s">
        <v>896</v>
      </c>
      <c r="G234" t="s">
        <v>104</v>
      </c>
      <c r="H234" s="59">
        <v>2042489.48</v>
      </c>
      <c r="I234" s="59">
        <v>247.5</v>
      </c>
      <c r="J234" s="59">
        <v>0</v>
      </c>
      <c r="K234" s="59">
        <v>20279.285724970799</v>
      </c>
      <c r="L234" s="60">
        <v>2.3999999999999998E-3</v>
      </c>
      <c r="M234" s="60">
        <v>5.0000000000000001E-3</v>
      </c>
      <c r="N234" s="60">
        <v>6.9999999999999999E-4</v>
      </c>
    </row>
    <row r="235" spans="1:14">
      <c r="A235" t="s">
        <v>1657</v>
      </c>
      <c r="B235" t="s">
        <v>1658</v>
      </c>
      <c r="C235" t="s">
        <v>1538</v>
      </c>
      <c r="D235" t="s">
        <v>836</v>
      </c>
      <c r="E235" s="118" t="s">
        <v>4890</v>
      </c>
      <c r="F235" t="s">
        <v>896</v>
      </c>
      <c r="G235" t="s">
        <v>102</v>
      </c>
      <c r="H235" s="59">
        <v>13475.48</v>
      </c>
      <c r="I235" s="59">
        <v>13458</v>
      </c>
      <c r="J235" s="59">
        <v>59.480200000000004</v>
      </c>
      <c r="K235" s="59">
        <v>6637.1538668967996</v>
      </c>
      <c r="L235" s="60">
        <v>0</v>
      </c>
      <c r="M235" s="60">
        <v>1.6000000000000001E-3</v>
      </c>
      <c r="N235" s="60">
        <v>2.0000000000000001E-4</v>
      </c>
    </row>
    <row r="236" spans="1:14">
      <c r="A236" t="s">
        <v>1659</v>
      </c>
      <c r="B236" t="s">
        <v>1660</v>
      </c>
      <c r="C236" t="s">
        <v>1542</v>
      </c>
      <c r="D236" t="s">
        <v>836</v>
      </c>
      <c r="E236" s="118" t="s">
        <v>4890</v>
      </c>
      <c r="F236" t="s">
        <v>896</v>
      </c>
      <c r="G236" t="s">
        <v>102</v>
      </c>
      <c r="H236" s="59">
        <v>2317.79</v>
      </c>
      <c r="I236" s="59">
        <v>80539</v>
      </c>
      <c r="J236" s="59">
        <v>0</v>
      </c>
      <c r="K236" s="59">
        <v>6770.6111691386996</v>
      </c>
      <c r="L236" s="60">
        <v>0</v>
      </c>
      <c r="M236" s="60">
        <v>1.6999999999999999E-3</v>
      </c>
      <c r="N236" s="60">
        <v>2.0000000000000001E-4</v>
      </c>
    </row>
    <row r="237" spans="1:14">
      <c r="A237" t="s">
        <v>1661</v>
      </c>
      <c r="B237" t="s">
        <v>1662</v>
      </c>
      <c r="C237" t="s">
        <v>1538</v>
      </c>
      <c r="D237" t="s">
        <v>836</v>
      </c>
      <c r="E237" s="118" t="s">
        <v>4890</v>
      </c>
      <c r="F237" t="s">
        <v>896</v>
      </c>
      <c r="G237" t="s">
        <v>102</v>
      </c>
      <c r="H237" s="59">
        <v>33203.58</v>
      </c>
      <c r="I237" s="59">
        <v>13330</v>
      </c>
      <c r="J237" s="59">
        <v>0</v>
      </c>
      <c r="K237" s="59">
        <v>16053.236975178001</v>
      </c>
      <c r="L237" s="60">
        <v>0</v>
      </c>
      <c r="M237" s="60">
        <v>4.0000000000000001E-3</v>
      </c>
      <c r="N237" s="60">
        <v>5.9999999999999995E-4</v>
      </c>
    </row>
    <row r="238" spans="1:14">
      <c r="A238" t="s">
        <v>1663</v>
      </c>
      <c r="B238" t="s">
        <v>1664</v>
      </c>
      <c r="C238" t="s">
        <v>1538</v>
      </c>
      <c r="D238" t="s">
        <v>836</v>
      </c>
      <c r="E238" s="118" t="s">
        <v>4890</v>
      </c>
      <c r="F238" t="s">
        <v>1565</v>
      </c>
      <c r="G238" t="s">
        <v>102</v>
      </c>
      <c r="H238" s="59">
        <v>44199.57</v>
      </c>
      <c r="I238" s="59">
        <v>7751</v>
      </c>
      <c r="J238" s="59">
        <v>159.91399000000001</v>
      </c>
      <c r="K238" s="59">
        <v>12585.684738628899</v>
      </c>
      <c r="L238" s="60">
        <v>0</v>
      </c>
      <c r="M238" s="60">
        <v>3.0999999999999999E-3</v>
      </c>
      <c r="N238" s="60">
        <v>4.0000000000000002E-4</v>
      </c>
    </row>
    <row r="239" spans="1:14">
      <c r="A239" t="s">
        <v>1665</v>
      </c>
      <c r="B239" t="s">
        <v>1666</v>
      </c>
      <c r="C239" t="s">
        <v>1542</v>
      </c>
      <c r="D239" t="s">
        <v>836</v>
      </c>
      <c r="E239" s="118" t="s">
        <v>4890</v>
      </c>
      <c r="F239" t="s">
        <v>1565</v>
      </c>
      <c r="G239" t="s">
        <v>102</v>
      </c>
      <c r="H239" s="59">
        <v>128502.14</v>
      </c>
      <c r="I239" s="59">
        <v>15194</v>
      </c>
      <c r="J239" s="59">
        <v>0</v>
      </c>
      <c r="K239" s="59">
        <v>70815.779154853197</v>
      </c>
      <c r="L239" s="60">
        <v>0</v>
      </c>
      <c r="M239" s="60">
        <v>1.7600000000000001E-2</v>
      </c>
      <c r="N239" s="60">
        <v>2.5000000000000001E-3</v>
      </c>
    </row>
    <row r="240" spans="1:14">
      <c r="A240" t="s">
        <v>1667</v>
      </c>
      <c r="B240" t="s">
        <v>1668</v>
      </c>
      <c r="C240" t="s">
        <v>1538</v>
      </c>
      <c r="D240" t="s">
        <v>836</v>
      </c>
      <c r="E240" s="118" t="s">
        <v>4890</v>
      </c>
      <c r="F240" t="s">
        <v>1565</v>
      </c>
      <c r="G240" t="s">
        <v>102</v>
      </c>
      <c r="H240" s="59">
        <v>8785.99</v>
      </c>
      <c r="I240" s="59">
        <v>34655</v>
      </c>
      <c r="J240" s="59">
        <v>0</v>
      </c>
      <c r="K240" s="59">
        <v>11043.4345947315</v>
      </c>
      <c r="L240" s="60">
        <v>0</v>
      </c>
      <c r="M240" s="60">
        <v>2.7000000000000001E-3</v>
      </c>
      <c r="N240" s="60">
        <v>4.0000000000000002E-4</v>
      </c>
    </row>
    <row r="241" spans="1:14">
      <c r="A241" t="s">
        <v>1669</v>
      </c>
      <c r="B241" t="s">
        <v>1670</v>
      </c>
      <c r="C241" t="s">
        <v>1542</v>
      </c>
      <c r="D241" t="s">
        <v>836</v>
      </c>
      <c r="E241" s="118" t="s">
        <v>4890</v>
      </c>
      <c r="F241" t="s">
        <v>1569</v>
      </c>
      <c r="G241" t="s">
        <v>102</v>
      </c>
      <c r="H241" s="59">
        <v>13259.84</v>
      </c>
      <c r="I241" s="59">
        <v>16207</v>
      </c>
      <c r="J241" s="59">
        <v>0</v>
      </c>
      <c r="K241" s="59">
        <v>7794.5037689376004</v>
      </c>
      <c r="L241" s="60">
        <v>0</v>
      </c>
      <c r="M241" s="60">
        <v>1.9E-3</v>
      </c>
      <c r="N241" s="60">
        <v>2.9999999999999997E-4</v>
      </c>
    </row>
    <row r="242" spans="1:14">
      <c r="A242" t="s">
        <v>1671</v>
      </c>
      <c r="B242" t="s">
        <v>1672</v>
      </c>
      <c r="C242" t="s">
        <v>110</v>
      </c>
      <c r="D242" t="s">
        <v>836</v>
      </c>
      <c r="E242" s="118" t="s">
        <v>4890</v>
      </c>
      <c r="F242" t="s">
        <v>1569</v>
      </c>
      <c r="G242" t="s">
        <v>104</v>
      </c>
      <c r="H242" s="59">
        <v>8193.09</v>
      </c>
      <c r="I242" s="59">
        <v>68170</v>
      </c>
      <c r="J242" s="59">
        <v>0</v>
      </c>
      <c r="K242" s="59">
        <v>22405.706473654802</v>
      </c>
      <c r="L242" s="60">
        <v>0</v>
      </c>
      <c r="M242" s="60">
        <v>5.5999999999999999E-3</v>
      </c>
      <c r="N242" s="60">
        <v>8.0000000000000004E-4</v>
      </c>
    </row>
    <row r="243" spans="1:14">
      <c r="A243" t="s">
        <v>1673</v>
      </c>
      <c r="B243" t="s">
        <v>1674</v>
      </c>
      <c r="C243" t="s">
        <v>1542</v>
      </c>
      <c r="D243" t="s">
        <v>836</v>
      </c>
      <c r="E243" s="118" t="s">
        <v>4890</v>
      </c>
      <c r="F243" t="s">
        <v>1569</v>
      </c>
      <c r="G243" t="s">
        <v>102</v>
      </c>
      <c r="H243" s="59">
        <v>16130.6</v>
      </c>
      <c r="I243" s="59">
        <v>2271</v>
      </c>
      <c r="J243" s="59">
        <v>0</v>
      </c>
      <c r="K243" s="59">
        <v>1328.664133602</v>
      </c>
      <c r="L243" s="60">
        <v>6.9999999999999999E-4</v>
      </c>
      <c r="M243" s="60">
        <v>2.9999999999999997E-4</v>
      </c>
      <c r="N243" s="60">
        <v>0</v>
      </c>
    </row>
    <row r="244" spans="1:14">
      <c r="A244" t="s">
        <v>1675</v>
      </c>
      <c r="B244" t="s">
        <v>1676</v>
      </c>
      <c r="C244" t="s">
        <v>1542</v>
      </c>
      <c r="D244" t="s">
        <v>836</v>
      </c>
      <c r="E244" s="118" t="s">
        <v>4890</v>
      </c>
      <c r="F244" t="s">
        <v>1569</v>
      </c>
      <c r="G244" t="s">
        <v>102</v>
      </c>
      <c r="H244" s="59">
        <v>5713.61</v>
      </c>
      <c r="I244" s="59">
        <v>49522</v>
      </c>
      <c r="J244" s="59">
        <v>0</v>
      </c>
      <c r="K244" s="59">
        <v>10262.574535613399</v>
      </c>
      <c r="L244" s="60">
        <v>0</v>
      </c>
      <c r="M244" s="60">
        <v>2.5999999999999999E-3</v>
      </c>
      <c r="N244" s="60">
        <v>4.0000000000000002E-4</v>
      </c>
    </row>
    <row r="245" spans="1:14">
      <c r="A245" t="s">
        <v>1677</v>
      </c>
      <c r="B245" t="s">
        <v>1678</v>
      </c>
      <c r="C245" t="s">
        <v>1538</v>
      </c>
      <c r="D245" t="s">
        <v>836</v>
      </c>
      <c r="E245" s="118" t="s">
        <v>4890</v>
      </c>
      <c r="F245" t="s">
        <v>1569</v>
      </c>
      <c r="G245" t="s">
        <v>102</v>
      </c>
      <c r="H245" s="59">
        <v>77079.72</v>
      </c>
      <c r="I245" s="59">
        <v>10437.815699999999</v>
      </c>
      <c r="J245" s="59">
        <v>0</v>
      </c>
      <c r="K245" s="59">
        <v>29180.807672556901</v>
      </c>
      <c r="L245" s="60">
        <v>0</v>
      </c>
      <c r="M245" s="60">
        <v>7.3000000000000001E-3</v>
      </c>
      <c r="N245" s="60">
        <v>1E-3</v>
      </c>
    </row>
    <row r="246" spans="1:14">
      <c r="A246" t="s">
        <v>1679</v>
      </c>
      <c r="B246" t="s">
        <v>1680</v>
      </c>
      <c r="C246" t="s">
        <v>1542</v>
      </c>
      <c r="D246" t="s">
        <v>836</v>
      </c>
      <c r="E246" s="118" t="s">
        <v>4890</v>
      </c>
      <c r="F246" t="s">
        <v>946</v>
      </c>
      <c r="G246" t="s">
        <v>102</v>
      </c>
      <c r="H246" s="59">
        <v>7115.05</v>
      </c>
      <c r="I246" s="59">
        <v>59660</v>
      </c>
      <c r="J246" s="59">
        <v>0</v>
      </c>
      <c r="K246" s="59">
        <v>15396.030436409999</v>
      </c>
      <c r="L246" s="60">
        <v>0</v>
      </c>
      <c r="M246" s="60">
        <v>3.8E-3</v>
      </c>
      <c r="N246" s="60">
        <v>5.0000000000000001E-4</v>
      </c>
    </row>
    <row r="247" spans="1:14">
      <c r="A247" t="s">
        <v>1681</v>
      </c>
      <c r="B247" t="s">
        <v>1682</v>
      </c>
      <c r="C247" t="s">
        <v>1542</v>
      </c>
      <c r="D247" t="s">
        <v>836</v>
      </c>
      <c r="E247" s="118" t="s">
        <v>4890</v>
      </c>
      <c r="F247" t="s">
        <v>946</v>
      </c>
      <c r="G247" t="s">
        <v>102</v>
      </c>
      <c r="H247" s="59">
        <v>20051.5</v>
      </c>
      <c r="I247" s="59">
        <v>12138</v>
      </c>
      <c r="J247" s="59">
        <v>0</v>
      </c>
      <c r="K247" s="59">
        <v>8827.5778308900008</v>
      </c>
      <c r="L247" s="60">
        <v>1E-4</v>
      </c>
      <c r="M247" s="60">
        <v>2.2000000000000001E-3</v>
      </c>
      <c r="N247" s="60">
        <v>2.9999999999999997E-4</v>
      </c>
    </row>
    <row r="248" spans="1:14">
      <c r="A248" t="s">
        <v>1683</v>
      </c>
      <c r="B248" t="s">
        <v>1684</v>
      </c>
      <c r="C248" t="s">
        <v>1538</v>
      </c>
      <c r="D248" t="s">
        <v>836</v>
      </c>
      <c r="E248" s="118" t="s">
        <v>4890</v>
      </c>
      <c r="F248" t="s">
        <v>946</v>
      </c>
      <c r="G248" t="s">
        <v>102</v>
      </c>
      <c r="H248" s="59">
        <v>36114.28</v>
      </c>
      <c r="I248" s="59">
        <v>5469</v>
      </c>
      <c r="J248" s="59">
        <v>0</v>
      </c>
      <c r="K248" s="59">
        <v>7163.6513327964003</v>
      </c>
      <c r="L248" s="60">
        <v>1E-4</v>
      </c>
      <c r="M248" s="60">
        <v>1.8E-3</v>
      </c>
      <c r="N248" s="60">
        <v>2.0000000000000001E-4</v>
      </c>
    </row>
    <row r="249" spans="1:14">
      <c r="A249" t="s">
        <v>1685</v>
      </c>
      <c r="B249" t="s">
        <v>1686</v>
      </c>
      <c r="C249" t="s">
        <v>1538</v>
      </c>
      <c r="D249" t="s">
        <v>836</v>
      </c>
      <c r="E249" s="118" t="s">
        <v>4890</v>
      </c>
      <c r="F249" t="s">
        <v>946</v>
      </c>
      <c r="G249" t="s">
        <v>102</v>
      </c>
      <c r="H249" s="59">
        <v>10241.370000000001</v>
      </c>
      <c r="I249" s="59">
        <v>42651</v>
      </c>
      <c r="J249" s="59">
        <v>0</v>
      </c>
      <c r="K249" s="59">
        <v>15842.9054487249</v>
      </c>
      <c r="L249" s="60">
        <v>0</v>
      </c>
      <c r="M249" s="60">
        <v>3.8999999999999998E-3</v>
      </c>
      <c r="N249" s="60">
        <v>5.0000000000000001E-4</v>
      </c>
    </row>
    <row r="250" spans="1:14">
      <c r="A250" t="s">
        <v>1687</v>
      </c>
      <c r="B250" t="s">
        <v>1688</v>
      </c>
      <c r="C250" t="s">
        <v>1542</v>
      </c>
      <c r="D250" t="s">
        <v>836</v>
      </c>
      <c r="E250" s="118" t="s">
        <v>4890</v>
      </c>
      <c r="F250" t="s">
        <v>946</v>
      </c>
      <c r="G250" t="s">
        <v>102</v>
      </c>
      <c r="H250" s="59">
        <v>16170.57</v>
      </c>
      <c r="I250" s="59">
        <v>37604</v>
      </c>
      <c r="J250" s="59">
        <v>0</v>
      </c>
      <c r="K250" s="59">
        <v>22054.993204935599</v>
      </c>
      <c r="L250" s="60">
        <v>0</v>
      </c>
      <c r="M250" s="60">
        <v>5.4999999999999997E-3</v>
      </c>
      <c r="N250" s="60">
        <v>8.0000000000000004E-4</v>
      </c>
    </row>
    <row r="251" spans="1:14">
      <c r="A251" t="s">
        <v>1689</v>
      </c>
      <c r="B251" t="s">
        <v>1690</v>
      </c>
      <c r="C251" t="s">
        <v>1542</v>
      </c>
      <c r="D251" t="s">
        <v>836</v>
      </c>
      <c r="E251" s="118" t="s">
        <v>4890</v>
      </c>
      <c r="F251" t="s">
        <v>946</v>
      </c>
      <c r="G251" t="s">
        <v>102</v>
      </c>
      <c r="H251" s="59">
        <v>19377.18</v>
      </c>
      <c r="I251" s="59">
        <v>29488</v>
      </c>
      <c r="J251" s="59">
        <v>0</v>
      </c>
      <c r="K251" s="59">
        <v>20724.4706748768</v>
      </c>
      <c r="L251" s="60">
        <v>1E-4</v>
      </c>
      <c r="M251" s="60">
        <v>5.1000000000000004E-3</v>
      </c>
      <c r="N251" s="60">
        <v>6.9999999999999999E-4</v>
      </c>
    </row>
    <row r="252" spans="1:14">
      <c r="A252" t="s">
        <v>1691</v>
      </c>
      <c r="B252" t="s">
        <v>1692</v>
      </c>
      <c r="C252" t="s">
        <v>1538</v>
      </c>
      <c r="D252" t="s">
        <v>836</v>
      </c>
      <c r="E252" s="118" t="s">
        <v>4890</v>
      </c>
      <c r="F252" t="s">
        <v>946</v>
      </c>
      <c r="G252" t="s">
        <v>102</v>
      </c>
      <c r="H252" s="59">
        <v>44854.61</v>
      </c>
      <c r="I252" s="59">
        <v>2744</v>
      </c>
      <c r="J252" s="59">
        <v>0</v>
      </c>
      <c r="K252" s="59">
        <v>4464.1496776967997</v>
      </c>
      <c r="L252" s="60">
        <v>2.0000000000000001E-4</v>
      </c>
      <c r="M252" s="60">
        <v>1.1000000000000001E-3</v>
      </c>
      <c r="N252" s="60">
        <v>2.0000000000000001E-4</v>
      </c>
    </row>
    <row r="253" spans="1:14">
      <c r="A253" t="s">
        <v>1693</v>
      </c>
      <c r="B253" t="s">
        <v>1694</v>
      </c>
      <c r="C253" t="s">
        <v>1538</v>
      </c>
      <c r="D253" t="s">
        <v>836</v>
      </c>
      <c r="E253" s="118" t="s">
        <v>4890</v>
      </c>
      <c r="F253" t="s">
        <v>946</v>
      </c>
      <c r="G253" t="s">
        <v>102</v>
      </c>
      <c r="H253" s="59">
        <v>16709.57</v>
      </c>
      <c r="I253" s="59">
        <v>26035</v>
      </c>
      <c r="J253" s="59">
        <v>0</v>
      </c>
      <c r="K253" s="59">
        <v>15778.670665036499</v>
      </c>
      <c r="L253" s="60">
        <v>0</v>
      </c>
      <c r="M253" s="60">
        <v>3.8999999999999998E-3</v>
      </c>
      <c r="N253" s="60">
        <v>5.0000000000000001E-4</v>
      </c>
    </row>
    <row r="254" spans="1:14">
      <c r="A254" t="s">
        <v>1695</v>
      </c>
      <c r="B254" t="s">
        <v>1696</v>
      </c>
      <c r="C254" t="s">
        <v>1538</v>
      </c>
      <c r="D254" t="s">
        <v>836</v>
      </c>
      <c r="E254" s="118" t="s">
        <v>4890</v>
      </c>
      <c r="F254" t="s">
        <v>1591</v>
      </c>
      <c r="G254" t="s">
        <v>102</v>
      </c>
      <c r="H254" s="59">
        <v>83547.94</v>
      </c>
      <c r="I254" s="59">
        <v>3566</v>
      </c>
      <c r="J254" s="59">
        <v>0</v>
      </c>
      <c r="K254" s="59">
        <v>10805.991973030799</v>
      </c>
      <c r="L254" s="60">
        <v>2.9999999999999997E-4</v>
      </c>
      <c r="M254" s="60">
        <v>2.7000000000000001E-3</v>
      </c>
      <c r="N254" s="60">
        <v>4.0000000000000002E-4</v>
      </c>
    </row>
    <row r="255" spans="1:14">
      <c r="A255" t="s">
        <v>1697</v>
      </c>
      <c r="B255" t="s">
        <v>1698</v>
      </c>
      <c r="C255" t="s">
        <v>110</v>
      </c>
      <c r="D255" t="s">
        <v>836</v>
      </c>
      <c r="E255" s="118" t="s">
        <v>4890</v>
      </c>
      <c r="F255" t="s">
        <v>1591</v>
      </c>
      <c r="G255" t="s">
        <v>102</v>
      </c>
      <c r="H255" s="59">
        <v>3945.63</v>
      </c>
      <c r="I255" s="59">
        <v>149800</v>
      </c>
      <c r="J255" s="59">
        <v>0</v>
      </c>
      <c r="K255" s="59">
        <v>21437.578414979998</v>
      </c>
      <c r="L255" s="60">
        <v>0</v>
      </c>
      <c r="M255" s="60">
        <v>5.3E-3</v>
      </c>
      <c r="N255" s="60">
        <v>6.9999999999999999E-4</v>
      </c>
    </row>
    <row r="256" spans="1:14">
      <c r="A256" t="s">
        <v>1699</v>
      </c>
      <c r="B256" t="s">
        <v>1700</v>
      </c>
      <c r="C256" t="s">
        <v>1542</v>
      </c>
      <c r="D256" t="s">
        <v>836</v>
      </c>
      <c r="E256" s="118" t="s">
        <v>4890</v>
      </c>
      <c r="F256" t="s">
        <v>681</v>
      </c>
      <c r="G256" t="s">
        <v>102</v>
      </c>
      <c r="H256" s="59">
        <v>146290.63</v>
      </c>
      <c r="I256" s="59">
        <v>1914</v>
      </c>
      <c r="J256" s="59">
        <v>0</v>
      </c>
      <c r="K256" s="59">
        <v>10155.609641291399</v>
      </c>
      <c r="L256" s="60">
        <v>1.2999999999999999E-3</v>
      </c>
      <c r="M256" s="60">
        <v>2.5000000000000001E-3</v>
      </c>
      <c r="N256" s="60">
        <v>4.0000000000000002E-4</v>
      </c>
    </row>
    <row r="257" spans="1:14">
      <c r="A257" t="s">
        <v>1701</v>
      </c>
      <c r="B257" t="s">
        <v>1702</v>
      </c>
      <c r="C257" t="s">
        <v>1703</v>
      </c>
      <c r="D257" t="s">
        <v>836</v>
      </c>
      <c r="E257" s="118" t="s">
        <v>4890</v>
      </c>
      <c r="F257" t="s">
        <v>1100</v>
      </c>
      <c r="G257" t="s">
        <v>106</v>
      </c>
      <c r="H257" s="59">
        <v>493384.59</v>
      </c>
      <c r="I257" s="59">
        <v>1043.9999999999973</v>
      </c>
      <c r="J257" s="59">
        <v>0</v>
      </c>
      <c r="K257" s="59">
        <v>23801.956094159501</v>
      </c>
      <c r="L257" s="60">
        <v>3.5000000000000001E-3</v>
      </c>
      <c r="M257" s="60">
        <v>5.8999999999999999E-3</v>
      </c>
      <c r="N257" s="60">
        <v>8.0000000000000004E-4</v>
      </c>
    </row>
    <row r="258" spans="1:14">
      <c r="A258" t="s">
        <v>207</v>
      </c>
      <c r="B258" s="110" t="s">
        <v>4890</v>
      </c>
      <c r="C258" s="110" t="s">
        <v>4890</v>
      </c>
      <c r="D258" s="119" t="s">
        <v>4890</v>
      </c>
      <c r="E258" s="119" t="s">
        <v>4890</v>
      </c>
      <c r="F258" s="119" t="s">
        <v>4890</v>
      </c>
      <c r="G258" s="119" t="s">
        <v>4890</v>
      </c>
      <c r="H258" s="119" t="s">
        <v>4890</v>
      </c>
      <c r="I258" s="119" t="s">
        <v>4890</v>
      </c>
      <c r="J258" s="119" t="s">
        <v>4890</v>
      </c>
      <c r="K258" s="119" t="s">
        <v>4890</v>
      </c>
      <c r="L258" s="119" t="s">
        <v>4890</v>
      </c>
      <c r="M258" s="119" t="s">
        <v>4890</v>
      </c>
      <c r="N258" s="119" t="s">
        <v>4890</v>
      </c>
    </row>
    <row r="259" spans="1:14">
      <c r="A259" t="s">
        <v>313</v>
      </c>
      <c r="B259" s="110" t="s">
        <v>4890</v>
      </c>
      <c r="C259" s="110" t="s">
        <v>4890</v>
      </c>
      <c r="D259" s="119" t="s">
        <v>4890</v>
      </c>
      <c r="E259" s="119" t="s">
        <v>4890</v>
      </c>
      <c r="F259" s="119" t="s">
        <v>4890</v>
      </c>
      <c r="G259" s="119" t="s">
        <v>4890</v>
      </c>
      <c r="H259" s="119" t="s">
        <v>4890</v>
      </c>
      <c r="I259" s="119" t="s">
        <v>4890</v>
      </c>
      <c r="J259" s="119" t="s">
        <v>4890</v>
      </c>
      <c r="K259" s="119" t="s">
        <v>4890</v>
      </c>
      <c r="L259" s="119" t="s">
        <v>4890</v>
      </c>
      <c r="M259" s="119" t="s">
        <v>4890</v>
      </c>
      <c r="N259" s="119" t="s">
        <v>4890</v>
      </c>
    </row>
    <row r="260" spans="1:14">
      <c r="A260" t="s">
        <v>314</v>
      </c>
      <c r="B260" s="110" t="s">
        <v>4890</v>
      </c>
      <c r="C260" s="110" t="s">
        <v>4890</v>
      </c>
      <c r="D260" s="119" t="s">
        <v>4890</v>
      </c>
      <c r="E260" s="119" t="s">
        <v>4890</v>
      </c>
      <c r="F260" s="119" t="s">
        <v>4890</v>
      </c>
      <c r="G260" s="119" t="s">
        <v>4890</v>
      </c>
      <c r="H260" s="119" t="s">
        <v>4890</v>
      </c>
      <c r="I260" s="119" t="s">
        <v>4890</v>
      </c>
      <c r="J260" s="119" t="s">
        <v>4890</v>
      </c>
      <c r="K260" s="119" t="s">
        <v>4890</v>
      </c>
      <c r="L260" s="119" t="s">
        <v>4890</v>
      </c>
      <c r="M260" s="119" t="s">
        <v>4890</v>
      </c>
      <c r="N260" s="119" t="s">
        <v>4890</v>
      </c>
    </row>
    <row r="261" spans="1:14">
      <c r="A261" t="s">
        <v>315</v>
      </c>
      <c r="B261" s="110" t="s">
        <v>4890</v>
      </c>
      <c r="C261" s="110" t="s">
        <v>4890</v>
      </c>
      <c r="D261" s="119" t="s">
        <v>4890</v>
      </c>
      <c r="E261" s="119" t="s">
        <v>4890</v>
      </c>
      <c r="F261" s="119" t="s">
        <v>4890</v>
      </c>
      <c r="G261" s="119" t="s">
        <v>4890</v>
      </c>
      <c r="H261" s="119" t="s">
        <v>4890</v>
      </c>
      <c r="I261" s="119" t="s">
        <v>4890</v>
      </c>
      <c r="J261" s="119" t="s">
        <v>4890</v>
      </c>
      <c r="K261" s="119" t="s">
        <v>4890</v>
      </c>
      <c r="L261" s="119" t="s">
        <v>4890</v>
      </c>
      <c r="M261" s="119" t="s">
        <v>4890</v>
      </c>
      <c r="N261" s="119" t="s">
        <v>4890</v>
      </c>
    </row>
    <row r="262" spans="1:14">
      <c r="A262" t="s">
        <v>316</v>
      </c>
      <c r="B262" s="110" t="s">
        <v>4890</v>
      </c>
      <c r="C262" s="110" t="s">
        <v>4890</v>
      </c>
      <c r="D262" s="119" t="s">
        <v>4890</v>
      </c>
      <c r="E262" s="119" t="s">
        <v>4890</v>
      </c>
      <c r="F262" s="119" t="s">
        <v>4890</v>
      </c>
      <c r="G262" s="119" t="s">
        <v>4890</v>
      </c>
      <c r="H262" s="119" t="s">
        <v>4890</v>
      </c>
      <c r="I262" s="119" t="s">
        <v>4890</v>
      </c>
      <c r="J262" s="119" t="s">
        <v>4890</v>
      </c>
      <c r="K262" s="119" t="s">
        <v>4890</v>
      </c>
      <c r="L262" s="119" t="s">
        <v>4890</v>
      </c>
      <c r="M262" s="119" t="s">
        <v>4890</v>
      </c>
      <c r="N262" s="119" t="s">
        <v>4890</v>
      </c>
    </row>
    <row r="263" spans="1:14" hidden="1">
      <c r="D263" s="15"/>
      <c r="E263" s="15"/>
      <c r="F263" s="15"/>
    </row>
    <row r="264" spans="1:14" hidden="1">
      <c r="D264" s="15"/>
      <c r="E264" s="15"/>
      <c r="F264" s="15"/>
    </row>
    <row r="265" spans="1:14" hidden="1">
      <c r="D265" s="15"/>
      <c r="E265" s="15"/>
      <c r="F265" s="15"/>
    </row>
    <row r="266" spans="1:14" hidden="1">
      <c r="D266" s="15"/>
      <c r="E266" s="15"/>
      <c r="F266" s="15"/>
    </row>
    <row r="267" spans="1:14" hidden="1">
      <c r="D267" s="15"/>
      <c r="E267" s="15"/>
      <c r="F267" s="15"/>
    </row>
    <row r="268" spans="1:14" hidden="1">
      <c r="D268" s="15"/>
      <c r="E268" s="15"/>
      <c r="F268" s="15"/>
    </row>
    <row r="269" spans="1:14" hidden="1">
      <c r="A269" s="15"/>
      <c r="D269" s="15"/>
      <c r="E269" s="15"/>
      <c r="F269" s="15"/>
    </row>
    <row r="270" spans="1:14" hidden="1">
      <c r="A270" s="15"/>
      <c r="D270" s="15"/>
      <c r="E270" s="15"/>
      <c r="F270" s="15"/>
    </row>
    <row r="271" spans="1:14" hidden="1">
      <c r="A271" s="17"/>
      <c r="D271" s="15"/>
      <c r="E271" s="15"/>
      <c r="F271" s="15"/>
    </row>
    <row r="272" spans="1:14" hidden="1">
      <c r="D272" s="15"/>
      <c r="E272" s="15"/>
      <c r="F272" s="15"/>
    </row>
    <row r="273" spans="4:6" hidden="1">
      <c r="D273" s="15"/>
      <c r="E273" s="15"/>
      <c r="F273" s="15"/>
    </row>
    <row r="274" spans="4:6" hidden="1">
      <c r="D274" s="15"/>
      <c r="E274" s="15"/>
      <c r="F274" s="15"/>
    </row>
    <row r="275" spans="4:6" hidden="1">
      <c r="D275" s="15"/>
      <c r="E275" s="15"/>
      <c r="F275" s="15"/>
    </row>
    <row r="276" spans="4:6" hidden="1">
      <c r="D276" s="15"/>
      <c r="E276" s="15"/>
      <c r="F276" s="15"/>
    </row>
    <row r="277" spans="4:6" hidden="1">
      <c r="D277" s="15"/>
      <c r="E277" s="15"/>
      <c r="F277" s="15"/>
    </row>
    <row r="278" spans="4:6" hidden="1">
      <c r="D278" s="15"/>
      <c r="E278" s="15"/>
      <c r="F278" s="15"/>
    </row>
    <row r="279" spans="4:6" hidden="1">
      <c r="D279" s="15"/>
      <c r="E279" s="15"/>
      <c r="F279" s="15"/>
    </row>
    <row r="280" spans="4:6" hidden="1">
      <c r="D280" s="15"/>
      <c r="E280" s="15"/>
      <c r="F280" s="15"/>
    </row>
    <row r="281" spans="4:6" hidden="1">
      <c r="D281" s="15"/>
      <c r="E281" s="15"/>
      <c r="F281" s="15"/>
    </row>
    <row r="282" spans="4:6" hidden="1">
      <c r="D282" s="15"/>
      <c r="E282" s="15"/>
      <c r="F282" s="15"/>
    </row>
    <row r="283" spans="4:6" hidden="1">
      <c r="D283" s="15"/>
      <c r="E283" s="15"/>
      <c r="F283" s="15"/>
    </row>
    <row r="284" spans="4:6" hidden="1">
      <c r="D284" s="15"/>
      <c r="E284" s="15"/>
      <c r="F284" s="15"/>
    </row>
    <row r="285" spans="4:6" hidden="1">
      <c r="D285" s="15"/>
      <c r="E285" s="15"/>
      <c r="F285" s="15"/>
    </row>
    <row r="286" spans="4:6" hidden="1">
      <c r="D286" s="15"/>
      <c r="E286" s="15"/>
      <c r="F286" s="15"/>
    </row>
    <row r="287" spans="4:6" hidden="1">
      <c r="D287" s="15"/>
      <c r="E287" s="15"/>
      <c r="F287" s="15"/>
    </row>
    <row r="288" spans="4:6" hidden="1">
      <c r="D288" s="15"/>
      <c r="E288" s="15"/>
      <c r="F288" s="15"/>
    </row>
    <row r="289" spans="4:6" hidden="1">
      <c r="D289" s="15"/>
      <c r="E289" s="15"/>
      <c r="F289" s="15"/>
    </row>
    <row r="290" spans="4:6" hidden="1">
      <c r="D290" s="15"/>
      <c r="E290" s="15"/>
      <c r="F290" s="15"/>
    </row>
    <row r="291" spans="4:6" hidden="1">
      <c r="D291" s="15"/>
      <c r="E291" s="15"/>
      <c r="F291" s="15"/>
    </row>
    <row r="292" spans="4:6" hidden="1">
      <c r="D292" s="15"/>
      <c r="E292" s="15"/>
      <c r="F292" s="15"/>
    </row>
    <row r="293" spans="4:6" hidden="1">
      <c r="D293" s="15"/>
      <c r="E293" s="15"/>
      <c r="F293" s="15"/>
    </row>
    <row r="294" spans="4:6" hidden="1">
      <c r="D294" s="15"/>
      <c r="E294" s="15"/>
      <c r="F294" s="15"/>
    </row>
    <row r="295" spans="4:6" hidden="1">
      <c r="D295" s="15"/>
      <c r="E295" s="15"/>
      <c r="F295" s="15"/>
    </row>
    <row r="296" spans="4:6" hidden="1">
      <c r="D296" s="15"/>
      <c r="E296" s="15"/>
      <c r="F296" s="15"/>
    </row>
    <row r="297" spans="4:6" hidden="1">
      <c r="D297" s="15"/>
      <c r="E297" s="15"/>
      <c r="F297" s="15"/>
    </row>
    <row r="298" spans="4:6" hidden="1">
      <c r="D298" s="15"/>
      <c r="E298" s="15"/>
      <c r="F298" s="15"/>
    </row>
    <row r="299" spans="4:6" hidden="1">
      <c r="D299" s="15"/>
      <c r="E299" s="15"/>
      <c r="F299" s="15"/>
    </row>
    <row r="300" spans="4:6" hidden="1">
      <c r="D300" s="15"/>
      <c r="E300" s="15"/>
      <c r="F300" s="15"/>
    </row>
    <row r="301" spans="4:6" hidden="1">
      <c r="D301" s="15"/>
      <c r="E301" s="15"/>
      <c r="F301" s="15"/>
    </row>
    <row r="302" spans="4:6" hidden="1">
      <c r="D302" s="15"/>
      <c r="E302" s="15"/>
      <c r="F302" s="15"/>
    </row>
    <row r="303" spans="4:6" hidden="1">
      <c r="D303" s="15"/>
      <c r="E303" s="15"/>
      <c r="F303" s="15"/>
    </row>
    <row r="304" spans="4:6" hidden="1">
      <c r="D304" s="15"/>
      <c r="E304" s="15"/>
      <c r="F304" s="15"/>
    </row>
    <row r="305" spans="4:6" hidden="1">
      <c r="D305" s="15"/>
      <c r="E305" s="15"/>
      <c r="F305" s="15"/>
    </row>
    <row r="306" spans="4:6" hidden="1">
      <c r="D306" s="15"/>
      <c r="E306" s="15"/>
      <c r="F306" s="15"/>
    </row>
    <row r="307" spans="4:6" hidden="1">
      <c r="D307" s="15"/>
      <c r="E307" s="15"/>
      <c r="F307" s="15"/>
    </row>
    <row r="308" spans="4:6" hidden="1">
      <c r="D308" s="15"/>
      <c r="E308" s="15"/>
      <c r="F308" s="15"/>
    </row>
    <row r="309" spans="4:6" hidden="1">
      <c r="D309" s="15"/>
      <c r="E309" s="15"/>
      <c r="F309" s="15"/>
    </row>
    <row r="310" spans="4:6" hidden="1">
      <c r="D310" s="15"/>
      <c r="E310" s="15"/>
      <c r="F310" s="15"/>
    </row>
    <row r="311" spans="4:6" hidden="1">
      <c r="D311" s="15"/>
      <c r="E311" s="15"/>
      <c r="F311" s="15"/>
    </row>
    <row r="312" spans="4:6" hidden="1">
      <c r="D312" s="15"/>
      <c r="E312" s="15"/>
      <c r="F312" s="15"/>
    </row>
    <row r="313" spans="4:6" hidden="1">
      <c r="D313" s="15"/>
      <c r="E313" s="15"/>
      <c r="F313" s="15"/>
    </row>
    <row r="314" spans="4:6" hidden="1">
      <c r="D314" s="15"/>
      <c r="E314" s="15"/>
      <c r="F314" s="15"/>
    </row>
    <row r="315" spans="4:6" hidden="1">
      <c r="D315" s="15"/>
      <c r="E315" s="15"/>
      <c r="F315" s="15"/>
    </row>
    <row r="316" spans="4:6" hidden="1">
      <c r="D316" s="15"/>
      <c r="E316" s="15"/>
      <c r="F316" s="15"/>
    </row>
    <row r="317" spans="4:6" hidden="1">
      <c r="D317" s="15"/>
      <c r="E317" s="15"/>
      <c r="F317" s="15"/>
    </row>
    <row r="318" spans="4:6" hidden="1">
      <c r="D318" s="15"/>
      <c r="E318" s="15"/>
      <c r="F318" s="15"/>
    </row>
    <row r="319" spans="4:6" hidden="1">
      <c r="D319" s="15"/>
      <c r="E319" s="15"/>
      <c r="F319" s="15"/>
    </row>
    <row r="320" spans="4:6" hidden="1">
      <c r="D320" s="15"/>
      <c r="E320" s="15"/>
      <c r="F320" s="15"/>
    </row>
    <row r="321" spans="1:6" hidden="1">
      <c r="D321" s="15"/>
      <c r="E321" s="15"/>
      <c r="F321" s="15"/>
    </row>
    <row r="322" spans="1:6" hidden="1">
      <c r="D322" s="15"/>
      <c r="E322" s="15"/>
      <c r="F322" s="15"/>
    </row>
    <row r="323" spans="1:6" hidden="1">
      <c r="D323" s="15"/>
      <c r="E323" s="15"/>
      <c r="F323" s="15"/>
    </row>
    <row r="324" spans="1:6" hidden="1">
      <c r="D324" s="15"/>
      <c r="E324" s="15"/>
      <c r="F324" s="15"/>
    </row>
    <row r="325" spans="1:6" hidden="1">
      <c r="D325" s="15"/>
      <c r="E325" s="15"/>
      <c r="F325" s="15"/>
    </row>
    <row r="326" spans="1:6" hidden="1">
      <c r="D326" s="15"/>
      <c r="E326" s="15"/>
      <c r="F326" s="15"/>
    </row>
    <row r="327" spans="1:6" hidden="1">
      <c r="D327" s="15"/>
      <c r="E327" s="15"/>
      <c r="F327" s="15"/>
    </row>
    <row r="328" spans="1:6" hidden="1">
      <c r="D328" s="15"/>
      <c r="E328" s="15"/>
      <c r="F328" s="15"/>
    </row>
    <row r="329" spans="1:6" hidden="1">
      <c r="D329" s="15"/>
      <c r="E329" s="15"/>
      <c r="F329" s="15"/>
    </row>
    <row r="330" spans="1:6" hidden="1">
      <c r="D330" s="15"/>
      <c r="E330" s="15"/>
      <c r="F330" s="15"/>
    </row>
    <row r="331" spans="1:6" hidden="1">
      <c r="D331" s="15"/>
      <c r="E331" s="15"/>
      <c r="F331" s="15"/>
    </row>
    <row r="332" spans="1:6" hidden="1">
      <c r="D332" s="15"/>
      <c r="E332" s="15"/>
      <c r="F332" s="15"/>
    </row>
    <row r="333" spans="1:6" hidden="1">
      <c r="D333" s="15"/>
      <c r="E333" s="15"/>
      <c r="F333" s="15"/>
    </row>
    <row r="334" spans="1:6" hidden="1">
      <c r="D334" s="15"/>
      <c r="E334" s="15"/>
      <c r="F334" s="15"/>
    </row>
    <row r="335" spans="1:6" hidden="1">
      <c r="D335" s="15"/>
      <c r="E335" s="15"/>
      <c r="F335" s="15"/>
    </row>
    <row r="336" spans="1:6" hidden="1">
      <c r="A336" s="15"/>
      <c r="D336" s="15"/>
      <c r="E336" s="15"/>
      <c r="F336" s="15"/>
    </row>
    <row r="337" spans="1:6" hidden="1">
      <c r="A337" s="15"/>
      <c r="D337" s="15"/>
      <c r="E337" s="15"/>
      <c r="F337" s="15"/>
    </row>
    <row r="338" spans="1:6" hidden="1">
      <c r="A338" s="17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28515625" style="14" customWidth="1"/>
    <col min="3" max="6" width="10.7109375" style="14" customWidth="1"/>
    <col min="7" max="7" width="14.7109375" style="15" customWidth="1"/>
    <col min="8" max="9" width="11.7109375" style="15" customWidth="1"/>
    <col min="10" max="10" width="14.7109375" style="15" customWidth="1"/>
    <col min="11" max="13" width="10.7109375" style="15" customWidth="1"/>
    <col min="14" max="14" width="7.5703125" style="15" hidden="1"/>
    <col min="15" max="15" width="6.7109375" style="15" hidden="1"/>
    <col min="16" max="16" width="7.7109375" style="15" hidden="1"/>
    <col min="17" max="17" width="7.140625" style="15" hidden="1"/>
    <col min="18" max="18" width="6" style="15" hidden="1"/>
    <col min="19" max="19" width="7.85546875" style="15" hidden="1"/>
    <col min="20" max="20" width="8.140625" style="15" hidden="1"/>
    <col min="21" max="21" width="6.28515625" style="15" hidden="1"/>
    <col min="22" max="22" width="8" style="15" hidden="1"/>
    <col min="23" max="23" width="8.7109375" style="15" hidden="1"/>
    <col min="24" max="24" width="10" style="15" hidden="1"/>
    <col min="25" max="25" width="9.5703125" style="15" hidden="1"/>
    <col min="26" max="26" width="6.140625" style="15" hidden="1"/>
    <col min="27" max="28" width="5.7109375" style="15" hidden="1"/>
    <col min="29" max="29" width="6.85546875" style="15" hidden="1"/>
    <col min="30" max="30" width="6.42578125" style="15" hidden="1"/>
    <col min="31" max="31" width="6.7109375" style="15" hidden="1"/>
    <col min="32" max="32" width="7.28515625" style="15" hidden="1"/>
    <col min="33" max="34" width="5.7109375" style="15" hidden="1"/>
    <col min="35" max="45" width="9.140625" style="15" hidden="1"/>
    <col min="46" max="52" width="0" style="15" hidden="1"/>
    <col min="53" max="16384" width="9.140625" style="15" hidden="1"/>
  </cols>
  <sheetData>
    <row r="1" spans="1:15" s="1" customFormat="1">
      <c r="A1" s="2" t="s">
        <v>0</v>
      </c>
      <c r="B1" s="65" t="s">
        <v>4889</v>
      </c>
    </row>
    <row r="2" spans="1:15" s="1" customFormat="1">
      <c r="A2" s="2" t="s">
        <v>1</v>
      </c>
      <c r="B2" s="11" t="s">
        <v>3480</v>
      </c>
    </row>
    <row r="3" spans="1:15" s="1" customFormat="1">
      <c r="A3" s="2" t="s">
        <v>2</v>
      </c>
      <c r="B3" s="22" t="s">
        <v>3481</v>
      </c>
    </row>
    <row r="4" spans="1:15">
      <c r="A4" s="2" t="s">
        <v>3</v>
      </c>
      <c r="B4" s="110" t="s">
        <v>4890</v>
      </c>
    </row>
    <row r="5" spans="1:15" ht="18.75">
      <c r="A5" s="93" t="s">
        <v>164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</row>
    <row r="6" spans="1:15" s="17" customFormat="1" ht="63">
      <c r="A6" s="4" t="s">
        <v>47</v>
      </c>
      <c r="B6" s="23" t="s">
        <v>48</v>
      </c>
      <c r="C6" s="23" t="s">
        <v>68</v>
      </c>
      <c r="D6" s="23" t="s">
        <v>49</v>
      </c>
      <c r="E6" s="23" t="s">
        <v>82</v>
      </c>
      <c r="F6" s="23" t="s">
        <v>52</v>
      </c>
      <c r="G6" s="23" t="s">
        <v>157</v>
      </c>
      <c r="H6" s="23" t="s">
        <v>158</v>
      </c>
      <c r="I6" s="29" t="s">
        <v>162</v>
      </c>
      <c r="J6" s="23" t="s">
        <v>55</v>
      </c>
      <c r="K6" s="23" t="s">
        <v>71</v>
      </c>
      <c r="L6" s="23" t="s">
        <v>56</v>
      </c>
      <c r="M6" s="23" t="s">
        <v>153</v>
      </c>
      <c r="O6" s="15"/>
    </row>
    <row r="7" spans="1:15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113" t="s">
        <v>4890</v>
      </c>
      <c r="G7" s="24" t="s">
        <v>154</v>
      </c>
      <c r="H7" s="113" t="s">
        <v>4890</v>
      </c>
      <c r="I7" s="18" t="s">
        <v>155</v>
      </c>
      <c r="J7" s="24" t="s">
        <v>6</v>
      </c>
      <c r="K7" s="24" t="s">
        <v>7</v>
      </c>
      <c r="L7" s="33" t="s">
        <v>7</v>
      </c>
      <c r="M7" s="33" t="s">
        <v>7</v>
      </c>
    </row>
    <row r="8" spans="1:15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27" t="s">
        <v>65</v>
      </c>
      <c r="L8" s="27" t="s">
        <v>74</v>
      </c>
      <c r="M8" s="27" t="s">
        <v>75</v>
      </c>
      <c r="N8" s="28"/>
    </row>
    <row r="9" spans="1:15" s="19" customFormat="1" ht="20.25">
      <c r="A9" s="20" t="s">
        <v>163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57">
        <v>133912046.54000001</v>
      </c>
      <c r="H9" s="115" t="s">
        <v>4890</v>
      </c>
      <c r="I9" s="57">
        <v>406.50281402000002</v>
      </c>
      <c r="J9" s="57">
        <v>5505487.4320856063</v>
      </c>
      <c r="K9" s="115" t="s">
        <v>4890</v>
      </c>
      <c r="L9" s="58">
        <v>1</v>
      </c>
      <c r="M9" s="58">
        <v>0.19059999999999999</v>
      </c>
      <c r="N9" s="28"/>
    </row>
    <row r="10" spans="1:15">
      <c r="A10" s="61" t="s">
        <v>175</v>
      </c>
      <c r="B10" s="110" t="s">
        <v>4890</v>
      </c>
      <c r="C10" s="119" t="s">
        <v>4890</v>
      </c>
      <c r="D10" s="119" t="s">
        <v>4890</v>
      </c>
      <c r="E10" s="119" t="s">
        <v>4890</v>
      </c>
      <c r="F10" s="119" t="s">
        <v>4890</v>
      </c>
      <c r="G10" s="63">
        <v>92215937.459999993</v>
      </c>
      <c r="H10" s="119" t="s">
        <v>4890</v>
      </c>
      <c r="I10" s="63">
        <v>0</v>
      </c>
      <c r="J10" s="63">
        <v>1371293.9375589781</v>
      </c>
      <c r="K10" s="119" t="s">
        <v>4890</v>
      </c>
      <c r="L10" s="62">
        <v>0.24909999999999999</v>
      </c>
      <c r="M10" s="62">
        <v>4.7500000000000001E-2</v>
      </c>
    </row>
    <row r="11" spans="1:15">
      <c r="A11" s="61" t="s">
        <v>1704</v>
      </c>
      <c r="B11" s="110" t="s">
        <v>4890</v>
      </c>
      <c r="C11" s="119" t="s">
        <v>4890</v>
      </c>
      <c r="D11" s="119" t="s">
        <v>4890</v>
      </c>
      <c r="E11" s="119" t="s">
        <v>4890</v>
      </c>
      <c r="F11" s="119" t="s">
        <v>4890</v>
      </c>
      <c r="G11" s="63">
        <v>30163837.82</v>
      </c>
      <c r="H11" s="119" t="s">
        <v>4890</v>
      </c>
      <c r="I11" s="63">
        <v>0</v>
      </c>
      <c r="J11" s="63">
        <v>945352.12716769997</v>
      </c>
      <c r="K11" s="119" t="s">
        <v>4890</v>
      </c>
      <c r="L11" s="62">
        <v>0.17169999999999999</v>
      </c>
      <c r="M11" s="62">
        <v>3.27E-2</v>
      </c>
    </row>
    <row r="12" spans="1:15">
      <c r="A12" t="s">
        <v>1705</v>
      </c>
      <c r="B12" t="s">
        <v>1706</v>
      </c>
      <c r="C12" t="s">
        <v>98</v>
      </c>
      <c r="D12" t="s">
        <v>1707</v>
      </c>
      <c r="E12" t="s">
        <v>1708</v>
      </c>
      <c r="F12" t="s">
        <v>100</v>
      </c>
      <c r="G12" s="59">
        <v>834392</v>
      </c>
      <c r="H12" s="59">
        <v>1851</v>
      </c>
      <c r="I12" s="59">
        <v>0</v>
      </c>
      <c r="J12" s="59">
        <v>15444.59592</v>
      </c>
      <c r="K12" s="60">
        <v>4.3900000000000002E-2</v>
      </c>
      <c r="L12" s="60">
        <v>2.8E-3</v>
      </c>
      <c r="M12" s="60">
        <v>5.0000000000000001E-4</v>
      </c>
    </row>
    <row r="13" spans="1:15">
      <c r="A13" t="s">
        <v>1709</v>
      </c>
      <c r="B13" t="s">
        <v>1710</v>
      </c>
      <c r="C13" t="s">
        <v>98</v>
      </c>
      <c r="D13" t="s">
        <v>1707</v>
      </c>
      <c r="E13" t="s">
        <v>1708</v>
      </c>
      <c r="F13" t="s">
        <v>100</v>
      </c>
      <c r="G13" s="59">
        <v>372950</v>
      </c>
      <c r="H13" s="59">
        <v>1859</v>
      </c>
      <c r="I13" s="59">
        <v>0</v>
      </c>
      <c r="J13" s="59">
        <v>6933.1405000000004</v>
      </c>
      <c r="K13" s="60">
        <v>7.85E-2</v>
      </c>
      <c r="L13" s="60">
        <v>1.2999999999999999E-3</v>
      </c>
      <c r="M13" s="60">
        <v>2.0000000000000001E-4</v>
      </c>
    </row>
    <row r="14" spans="1:15">
      <c r="A14" t="s">
        <v>1711</v>
      </c>
      <c r="B14" t="s">
        <v>1712</v>
      </c>
      <c r="C14" t="s">
        <v>98</v>
      </c>
      <c r="D14" t="s">
        <v>1707</v>
      </c>
      <c r="E14" t="s">
        <v>1708</v>
      </c>
      <c r="F14" t="s">
        <v>100</v>
      </c>
      <c r="G14" s="59">
        <v>5674446</v>
      </c>
      <c r="H14" s="59">
        <v>1850</v>
      </c>
      <c r="I14" s="59">
        <v>0</v>
      </c>
      <c r="J14" s="59">
        <v>104977.251</v>
      </c>
      <c r="K14" s="60">
        <v>0.1163</v>
      </c>
      <c r="L14" s="60">
        <v>1.9099999999999999E-2</v>
      </c>
      <c r="M14" s="60">
        <v>3.5999999999999999E-3</v>
      </c>
    </row>
    <row r="15" spans="1:15">
      <c r="A15" t="s">
        <v>1713</v>
      </c>
      <c r="B15" t="s">
        <v>1714</v>
      </c>
      <c r="C15" t="s">
        <v>98</v>
      </c>
      <c r="D15" t="s">
        <v>1707</v>
      </c>
      <c r="E15" t="s">
        <v>1708</v>
      </c>
      <c r="F15" t="s">
        <v>100</v>
      </c>
      <c r="G15" s="59">
        <v>1641119.58</v>
      </c>
      <c r="H15" s="59">
        <v>3429</v>
      </c>
      <c r="I15" s="59">
        <v>0</v>
      </c>
      <c r="J15" s="59">
        <v>56273.990398200003</v>
      </c>
      <c r="K15" s="60">
        <v>2.1999999999999999E-2</v>
      </c>
      <c r="L15" s="60">
        <v>1.0200000000000001E-2</v>
      </c>
      <c r="M15" s="60">
        <v>1.9E-3</v>
      </c>
    </row>
    <row r="16" spans="1:15">
      <c r="A16" t="s">
        <v>1715</v>
      </c>
      <c r="B16" t="s">
        <v>1716</v>
      </c>
      <c r="C16" t="s">
        <v>98</v>
      </c>
      <c r="D16" t="s">
        <v>1707</v>
      </c>
      <c r="E16" t="s">
        <v>1708</v>
      </c>
      <c r="F16" t="s">
        <v>100</v>
      </c>
      <c r="G16" s="59">
        <v>4101434.51</v>
      </c>
      <c r="H16" s="59">
        <v>1855</v>
      </c>
      <c r="I16" s="59">
        <v>0</v>
      </c>
      <c r="J16" s="59">
        <v>76081.6101605</v>
      </c>
      <c r="K16" s="60">
        <v>7.1900000000000006E-2</v>
      </c>
      <c r="L16" s="60">
        <v>1.38E-2</v>
      </c>
      <c r="M16" s="60">
        <v>2.5999999999999999E-3</v>
      </c>
    </row>
    <row r="17" spans="1:13">
      <c r="A17" t="s">
        <v>1717</v>
      </c>
      <c r="B17" t="s">
        <v>1718</v>
      </c>
      <c r="C17" t="s">
        <v>98</v>
      </c>
      <c r="D17" t="s">
        <v>1719</v>
      </c>
      <c r="E17" t="s">
        <v>1708</v>
      </c>
      <c r="F17" t="s">
        <v>100</v>
      </c>
      <c r="G17" s="59">
        <v>360227.2</v>
      </c>
      <c r="H17" s="59">
        <v>2759</v>
      </c>
      <c r="I17" s="59">
        <v>0</v>
      </c>
      <c r="J17" s="59">
        <v>9938.6684480000004</v>
      </c>
      <c r="K17" s="60">
        <v>5.4199999999999998E-2</v>
      </c>
      <c r="L17" s="60">
        <v>1.8E-3</v>
      </c>
      <c r="M17" s="60">
        <v>2.9999999999999997E-4</v>
      </c>
    </row>
    <row r="18" spans="1:13">
      <c r="A18" t="s">
        <v>1720</v>
      </c>
      <c r="B18" t="s">
        <v>1721</v>
      </c>
      <c r="C18" t="s">
        <v>98</v>
      </c>
      <c r="D18" t="s">
        <v>1719</v>
      </c>
      <c r="E18" t="s">
        <v>1708</v>
      </c>
      <c r="F18" t="s">
        <v>100</v>
      </c>
      <c r="G18" s="59">
        <v>879359</v>
      </c>
      <c r="H18" s="59">
        <v>1857</v>
      </c>
      <c r="I18" s="59">
        <v>0</v>
      </c>
      <c r="J18" s="59">
        <v>16329.69663</v>
      </c>
      <c r="K18" s="60">
        <v>5.5599999999999997E-2</v>
      </c>
      <c r="L18" s="60">
        <v>3.0000000000000001E-3</v>
      </c>
      <c r="M18" s="60">
        <v>5.9999999999999995E-4</v>
      </c>
    </row>
    <row r="19" spans="1:13">
      <c r="A19" t="s">
        <v>1722</v>
      </c>
      <c r="B19" t="s">
        <v>1723</v>
      </c>
      <c r="C19" t="s">
        <v>98</v>
      </c>
      <c r="D19" t="s">
        <v>1719</v>
      </c>
      <c r="E19" t="s">
        <v>1708</v>
      </c>
      <c r="F19" t="s">
        <v>100</v>
      </c>
      <c r="G19" s="59">
        <v>3094580</v>
      </c>
      <c r="H19" s="59">
        <v>1833</v>
      </c>
      <c r="I19" s="59">
        <v>0</v>
      </c>
      <c r="J19" s="59">
        <v>56723.651400000002</v>
      </c>
      <c r="K19" s="60">
        <v>5.57E-2</v>
      </c>
      <c r="L19" s="60">
        <v>1.03E-2</v>
      </c>
      <c r="M19" s="60">
        <v>2E-3</v>
      </c>
    </row>
    <row r="20" spans="1:13">
      <c r="A20" t="s">
        <v>1724</v>
      </c>
      <c r="B20" t="s">
        <v>1725</v>
      </c>
      <c r="C20" t="s">
        <v>98</v>
      </c>
      <c r="D20" t="s">
        <v>1719</v>
      </c>
      <c r="E20" t="s">
        <v>1708</v>
      </c>
      <c r="F20" t="s">
        <v>100</v>
      </c>
      <c r="G20" s="59">
        <v>2961210.24</v>
      </c>
      <c r="H20" s="59">
        <v>3381</v>
      </c>
      <c r="I20" s="59">
        <v>0</v>
      </c>
      <c r="J20" s="59">
        <v>100118.5182144</v>
      </c>
      <c r="K20" s="60">
        <v>2.1999999999999999E-2</v>
      </c>
      <c r="L20" s="60">
        <v>1.8200000000000001E-2</v>
      </c>
      <c r="M20" s="60">
        <v>3.5000000000000001E-3</v>
      </c>
    </row>
    <row r="21" spans="1:13">
      <c r="A21" t="s">
        <v>1726</v>
      </c>
      <c r="B21" t="s">
        <v>1727</v>
      </c>
      <c r="C21" t="s">
        <v>98</v>
      </c>
      <c r="D21" t="s">
        <v>1719</v>
      </c>
      <c r="E21" t="s">
        <v>1708</v>
      </c>
      <c r="F21" t="s">
        <v>100</v>
      </c>
      <c r="G21" s="59">
        <v>4005853.5</v>
      </c>
      <c r="H21" s="59">
        <v>1860</v>
      </c>
      <c r="I21" s="59">
        <v>0</v>
      </c>
      <c r="J21" s="59">
        <v>74508.875100000005</v>
      </c>
      <c r="K21" s="60">
        <v>2.6700000000000002E-2</v>
      </c>
      <c r="L21" s="60">
        <v>1.35E-2</v>
      </c>
      <c r="M21" s="60">
        <v>2.5999999999999999E-3</v>
      </c>
    </row>
    <row r="22" spans="1:13">
      <c r="A22" t="s">
        <v>1728</v>
      </c>
      <c r="B22" t="s">
        <v>1729</v>
      </c>
      <c r="C22" t="s">
        <v>98</v>
      </c>
      <c r="D22" t="s">
        <v>1719</v>
      </c>
      <c r="E22" t="s">
        <v>1708</v>
      </c>
      <c r="F22" t="s">
        <v>100</v>
      </c>
      <c r="G22" s="59">
        <v>741670.84</v>
      </c>
      <c r="H22" s="59">
        <v>1841</v>
      </c>
      <c r="I22" s="59">
        <v>0</v>
      </c>
      <c r="J22" s="59">
        <v>13654.1601644</v>
      </c>
      <c r="K22" s="60">
        <v>7.7999999999999996E-3</v>
      </c>
      <c r="L22" s="60">
        <v>2.5000000000000001E-3</v>
      </c>
      <c r="M22" s="60">
        <v>5.0000000000000001E-4</v>
      </c>
    </row>
    <row r="23" spans="1:13">
      <c r="A23" t="s">
        <v>1730</v>
      </c>
      <c r="B23" t="s">
        <v>1731</v>
      </c>
      <c r="C23" t="s">
        <v>98</v>
      </c>
      <c r="D23" t="s">
        <v>1732</v>
      </c>
      <c r="E23" t="s">
        <v>1708</v>
      </c>
      <c r="F23" t="s">
        <v>100</v>
      </c>
      <c r="G23" s="59">
        <v>1028984.53</v>
      </c>
      <c r="H23" s="59">
        <v>1848</v>
      </c>
      <c r="I23" s="59">
        <v>0</v>
      </c>
      <c r="J23" s="59">
        <v>19015.6341144</v>
      </c>
      <c r="K23" s="60">
        <v>2.0500000000000001E-2</v>
      </c>
      <c r="L23" s="60">
        <v>3.5000000000000001E-3</v>
      </c>
      <c r="M23" s="60">
        <v>6.9999999999999999E-4</v>
      </c>
    </row>
    <row r="24" spans="1:13">
      <c r="A24" t="s">
        <v>1733</v>
      </c>
      <c r="B24" t="s">
        <v>1734</v>
      </c>
      <c r="C24" t="s">
        <v>98</v>
      </c>
      <c r="D24" t="s">
        <v>1732</v>
      </c>
      <c r="E24" t="s">
        <v>1708</v>
      </c>
      <c r="F24" t="s">
        <v>100</v>
      </c>
      <c r="G24" s="59">
        <v>1190796</v>
      </c>
      <c r="H24" s="59">
        <v>1850</v>
      </c>
      <c r="I24" s="59">
        <v>0</v>
      </c>
      <c r="J24" s="59">
        <v>22029.725999999999</v>
      </c>
      <c r="K24" s="60">
        <v>9.9299999999999999E-2</v>
      </c>
      <c r="L24" s="60">
        <v>4.0000000000000001E-3</v>
      </c>
      <c r="M24" s="60">
        <v>8.0000000000000004E-4</v>
      </c>
    </row>
    <row r="25" spans="1:13">
      <c r="A25" t="s">
        <v>1735</v>
      </c>
      <c r="B25" t="s">
        <v>1736</v>
      </c>
      <c r="C25" t="s">
        <v>98</v>
      </c>
      <c r="D25" t="s">
        <v>1732</v>
      </c>
      <c r="E25" t="s">
        <v>1708</v>
      </c>
      <c r="F25" t="s">
        <v>100</v>
      </c>
      <c r="G25" s="59">
        <v>1600559.03</v>
      </c>
      <c r="H25" s="59">
        <v>3393</v>
      </c>
      <c r="I25" s="59">
        <v>0</v>
      </c>
      <c r="J25" s="59">
        <v>54306.967887899998</v>
      </c>
      <c r="K25" s="60">
        <v>2.1499999999999998E-2</v>
      </c>
      <c r="L25" s="60">
        <v>9.9000000000000008E-3</v>
      </c>
      <c r="M25" s="60">
        <v>1.9E-3</v>
      </c>
    </row>
    <row r="26" spans="1:13">
      <c r="A26" t="s">
        <v>1737</v>
      </c>
      <c r="B26" t="s">
        <v>1738</v>
      </c>
      <c r="C26" t="s">
        <v>98</v>
      </c>
      <c r="D26" t="s">
        <v>1739</v>
      </c>
      <c r="E26" t="s">
        <v>1708</v>
      </c>
      <c r="F26" t="s">
        <v>100</v>
      </c>
      <c r="G26" s="59">
        <v>79974</v>
      </c>
      <c r="H26" s="59">
        <v>18510</v>
      </c>
      <c r="I26" s="59">
        <v>0</v>
      </c>
      <c r="J26" s="59">
        <v>14803.187400000001</v>
      </c>
      <c r="K26" s="60">
        <v>1.26E-2</v>
      </c>
      <c r="L26" s="60">
        <v>2.7000000000000001E-3</v>
      </c>
      <c r="M26" s="60">
        <v>5.0000000000000001E-4</v>
      </c>
    </row>
    <row r="27" spans="1:13">
      <c r="A27" t="s">
        <v>1740</v>
      </c>
      <c r="B27" t="s">
        <v>1741</v>
      </c>
      <c r="C27" t="s">
        <v>98</v>
      </c>
      <c r="D27" t="s">
        <v>1739</v>
      </c>
      <c r="E27" t="s">
        <v>1708</v>
      </c>
      <c r="F27" t="s">
        <v>100</v>
      </c>
      <c r="G27" s="59">
        <v>114005.12</v>
      </c>
      <c r="H27" s="59">
        <v>33260</v>
      </c>
      <c r="I27" s="59">
        <v>0</v>
      </c>
      <c r="J27" s="59">
        <v>37918.102912000002</v>
      </c>
      <c r="K27" s="60">
        <v>1.66E-2</v>
      </c>
      <c r="L27" s="60">
        <v>6.8999999999999999E-3</v>
      </c>
      <c r="M27" s="60">
        <v>1.2999999999999999E-3</v>
      </c>
    </row>
    <row r="28" spans="1:13">
      <c r="A28" t="s">
        <v>1742</v>
      </c>
      <c r="B28" t="s">
        <v>1743</v>
      </c>
      <c r="C28" t="s">
        <v>98</v>
      </c>
      <c r="D28" t="s">
        <v>1739</v>
      </c>
      <c r="E28" t="s">
        <v>1708</v>
      </c>
      <c r="F28" t="s">
        <v>100</v>
      </c>
      <c r="G28" s="59">
        <v>425654.3</v>
      </c>
      <c r="H28" s="59">
        <v>18500</v>
      </c>
      <c r="I28" s="59">
        <v>0</v>
      </c>
      <c r="J28" s="59">
        <v>78746.045499999993</v>
      </c>
      <c r="K28" s="60">
        <v>1.2E-2</v>
      </c>
      <c r="L28" s="60">
        <v>1.43E-2</v>
      </c>
      <c r="M28" s="60">
        <v>2.7000000000000001E-3</v>
      </c>
    </row>
    <row r="29" spans="1:13">
      <c r="A29" t="s">
        <v>1744</v>
      </c>
      <c r="B29" t="s">
        <v>1745</v>
      </c>
      <c r="C29" t="s">
        <v>98</v>
      </c>
      <c r="D29" t="s">
        <v>1739</v>
      </c>
      <c r="E29" t="s">
        <v>1708</v>
      </c>
      <c r="F29" t="s">
        <v>100</v>
      </c>
      <c r="G29" s="59">
        <v>79598.97</v>
      </c>
      <c r="H29" s="59">
        <v>18340</v>
      </c>
      <c r="I29" s="59">
        <v>0</v>
      </c>
      <c r="J29" s="59">
        <v>14598.451098</v>
      </c>
      <c r="K29" s="60">
        <v>9.1000000000000004E-3</v>
      </c>
      <c r="L29" s="60">
        <v>2.7000000000000001E-3</v>
      </c>
      <c r="M29" s="60">
        <v>5.0000000000000001E-4</v>
      </c>
    </row>
    <row r="30" spans="1:13">
      <c r="A30" t="s">
        <v>1746</v>
      </c>
      <c r="B30" t="s">
        <v>1747</v>
      </c>
      <c r="C30" t="s">
        <v>98</v>
      </c>
      <c r="D30" t="s">
        <v>1739</v>
      </c>
      <c r="E30" t="s">
        <v>1708</v>
      </c>
      <c r="F30" t="s">
        <v>100</v>
      </c>
      <c r="G30" s="59">
        <v>973968</v>
      </c>
      <c r="H30" s="59">
        <v>17740</v>
      </c>
      <c r="I30" s="59">
        <v>0</v>
      </c>
      <c r="J30" s="59">
        <v>172781.92319999999</v>
      </c>
      <c r="K30" s="60">
        <v>9.0399999999999994E-2</v>
      </c>
      <c r="L30" s="60">
        <v>3.1399999999999997E-2</v>
      </c>
      <c r="M30" s="60">
        <v>6.0000000000000001E-3</v>
      </c>
    </row>
    <row r="31" spans="1:13">
      <c r="A31" t="s">
        <v>1748</v>
      </c>
      <c r="B31" t="s">
        <v>1749</v>
      </c>
      <c r="C31" t="s">
        <v>98</v>
      </c>
      <c r="D31" t="s">
        <v>1739</v>
      </c>
      <c r="E31" t="s">
        <v>1708</v>
      </c>
      <c r="F31" t="s">
        <v>100</v>
      </c>
      <c r="G31" s="59">
        <v>2891</v>
      </c>
      <c r="H31" s="59">
        <v>4169.8900000000003</v>
      </c>
      <c r="I31" s="59">
        <v>0</v>
      </c>
      <c r="J31" s="59">
        <v>120.5515199</v>
      </c>
      <c r="K31" s="60">
        <v>1.5E-3</v>
      </c>
      <c r="L31" s="60">
        <v>0</v>
      </c>
      <c r="M31" s="60">
        <v>0</v>
      </c>
    </row>
    <row r="32" spans="1:13">
      <c r="A32" t="s">
        <v>1750</v>
      </c>
      <c r="B32" t="s">
        <v>1751</v>
      </c>
      <c r="C32" t="s">
        <v>98</v>
      </c>
      <c r="D32" t="s">
        <v>1739</v>
      </c>
      <c r="E32" t="s">
        <v>1708</v>
      </c>
      <c r="F32" t="s">
        <v>100</v>
      </c>
      <c r="G32" s="59">
        <v>164</v>
      </c>
      <c r="H32" s="59">
        <v>28890</v>
      </c>
      <c r="I32" s="59">
        <v>0</v>
      </c>
      <c r="J32" s="59">
        <v>47.379600000000003</v>
      </c>
      <c r="K32" s="60">
        <v>5.0000000000000001E-4</v>
      </c>
      <c r="L32" s="60">
        <v>0</v>
      </c>
      <c r="M32" s="60">
        <v>0</v>
      </c>
    </row>
    <row r="33" spans="1:13">
      <c r="A33" s="61" t="s">
        <v>1752</v>
      </c>
      <c r="B33" s="110" t="s">
        <v>4890</v>
      </c>
      <c r="C33" s="119" t="s">
        <v>4890</v>
      </c>
      <c r="D33" s="119" t="s">
        <v>4890</v>
      </c>
      <c r="E33" s="119" t="s">
        <v>4890</v>
      </c>
      <c r="F33" s="119" t="s">
        <v>4890</v>
      </c>
      <c r="G33" s="63">
        <v>477132.73</v>
      </c>
      <c r="H33" s="119" t="s">
        <v>4890</v>
      </c>
      <c r="I33" s="63">
        <v>0</v>
      </c>
      <c r="J33" s="63">
        <v>91141.518412999998</v>
      </c>
      <c r="K33" s="119" t="s">
        <v>4890</v>
      </c>
      <c r="L33" s="62">
        <v>1.66E-2</v>
      </c>
      <c r="M33" s="62">
        <v>3.2000000000000002E-3</v>
      </c>
    </row>
    <row r="34" spans="1:13">
      <c r="A34" t="s">
        <v>1753</v>
      </c>
      <c r="B34" t="s">
        <v>1754</v>
      </c>
      <c r="C34" t="s">
        <v>98</v>
      </c>
      <c r="D34" t="s">
        <v>1719</v>
      </c>
      <c r="E34" t="s">
        <v>1708</v>
      </c>
      <c r="F34" t="s">
        <v>100</v>
      </c>
      <c r="G34" s="59">
        <v>94016.33</v>
      </c>
      <c r="H34" s="59">
        <v>20210</v>
      </c>
      <c r="I34" s="59">
        <v>0</v>
      </c>
      <c r="J34" s="59">
        <v>19000.700293000002</v>
      </c>
      <c r="K34" s="60">
        <v>5.7999999999999996E-3</v>
      </c>
      <c r="L34" s="60">
        <v>3.5000000000000001E-3</v>
      </c>
      <c r="M34" s="60">
        <v>6.9999999999999999E-4</v>
      </c>
    </row>
    <row r="35" spans="1:13">
      <c r="A35" t="s">
        <v>1755</v>
      </c>
      <c r="B35" t="s">
        <v>1756</v>
      </c>
      <c r="C35" t="s">
        <v>98</v>
      </c>
      <c r="D35" t="s">
        <v>1739</v>
      </c>
      <c r="E35" t="s">
        <v>1708</v>
      </c>
      <c r="F35" t="s">
        <v>100</v>
      </c>
      <c r="G35" s="59">
        <v>383116.4</v>
      </c>
      <c r="H35" s="59">
        <v>18830</v>
      </c>
      <c r="I35" s="59">
        <v>0</v>
      </c>
      <c r="J35" s="59">
        <v>72140.818119999996</v>
      </c>
      <c r="K35" s="60">
        <v>2.4500000000000001E-2</v>
      </c>
      <c r="L35" s="60">
        <v>1.3100000000000001E-2</v>
      </c>
      <c r="M35" s="60">
        <v>2.5000000000000001E-3</v>
      </c>
    </row>
    <row r="36" spans="1:13">
      <c r="A36" s="61" t="s">
        <v>1757</v>
      </c>
      <c r="B36" s="110" t="s">
        <v>4890</v>
      </c>
      <c r="C36" s="119" t="s">
        <v>4890</v>
      </c>
      <c r="D36" s="119" t="s">
        <v>4890</v>
      </c>
      <c r="E36" s="119" t="s">
        <v>4890</v>
      </c>
      <c r="F36" s="119" t="s">
        <v>4890</v>
      </c>
      <c r="G36" s="63">
        <v>61574966.909999996</v>
      </c>
      <c r="H36" s="119" t="s">
        <v>4890</v>
      </c>
      <c r="I36" s="63">
        <v>0</v>
      </c>
      <c r="J36" s="63">
        <v>334800.29197827802</v>
      </c>
      <c r="K36" s="119" t="s">
        <v>4890</v>
      </c>
      <c r="L36" s="62">
        <v>6.08E-2</v>
      </c>
      <c r="M36" s="62">
        <v>1.1599999999999999E-2</v>
      </c>
    </row>
    <row r="37" spans="1:13">
      <c r="A37" t="s">
        <v>1758</v>
      </c>
      <c r="B37" t="s">
        <v>1759</v>
      </c>
      <c r="C37" t="s">
        <v>98</v>
      </c>
      <c r="D37" t="s">
        <v>1707</v>
      </c>
      <c r="E37" t="s">
        <v>1760</v>
      </c>
      <c r="F37" t="s">
        <v>100</v>
      </c>
      <c r="G37" s="59">
        <v>6256039.3099999996</v>
      </c>
      <c r="H37" s="59">
        <v>381.09</v>
      </c>
      <c r="I37" s="59">
        <v>0</v>
      </c>
      <c r="J37" s="59">
        <v>23841.140206479002</v>
      </c>
      <c r="K37" s="60">
        <v>7.3999999999999996E-2</v>
      </c>
      <c r="L37" s="60">
        <v>4.3E-3</v>
      </c>
      <c r="M37" s="60">
        <v>8.0000000000000004E-4</v>
      </c>
    </row>
    <row r="38" spans="1:13">
      <c r="A38" t="s">
        <v>1761</v>
      </c>
      <c r="B38" t="s">
        <v>1762</v>
      </c>
      <c r="C38" t="s">
        <v>98</v>
      </c>
      <c r="D38" t="s">
        <v>1707</v>
      </c>
      <c r="E38" t="s">
        <v>1760</v>
      </c>
      <c r="F38" t="s">
        <v>100</v>
      </c>
      <c r="G38" s="59">
        <v>9086989</v>
      </c>
      <c r="H38" s="59">
        <v>363.77</v>
      </c>
      <c r="I38" s="59">
        <v>0</v>
      </c>
      <c r="J38" s="59">
        <v>33055.739885299998</v>
      </c>
      <c r="K38" s="60">
        <v>7.5200000000000003E-2</v>
      </c>
      <c r="L38" s="60">
        <v>6.0000000000000001E-3</v>
      </c>
      <c r="M38" s="60">
        <v>1.1000000000000001E-3</v>
      </c>
    </row>
    <row r="39" spans="1:13">
      <c r="A39" t="s">
        <v>1763</v>
      </c>
      <c r="B39" t="s">
        <v>1764</v>
      </c>
      <c r="C39" t="s">
        <v>98</v>
      </c>
      <c r="D39" t="s">
        <v>1707</v>
      </c>
      <c r="E39" t="s">
        <v>1760</v>
      </c>
      <c r="F39" t="s">
        <v>100</v>
      </c>
      <c r="G39" s="59">
        <v>2292817</v>
      </c>
      <c r="H39" s="59">
        <v>381</v>
      </c>
      <c r="I39" s="59">
        <v>0</v>
      </c>
      <c r="J39" s="59">
        <v>8735.6327700000002</v>
      </c>
      <c r="K39" s="60">
        <v>7.5499999999999998E-2</v>
      </c>
      <c r="L39" s="60">
        <v>1.6000000000000001E-3</v>
      </c>
      <c r="M39" s="60">
        <v>2.9999999999999997E-4</v>
      </c>
    </row>
    <row r="40" spans="1:13">
      <c r="A40" t="s">
        <v>1765</v>
      </c>
      <c r="B40" t="s">
        <v>1766</v>
      </c>
      <c r="C40" t="s">
        <v>98</v>
      </c>
      <c r="D40" t="s">
        <v>1707</v>
      </c>
      <c r="E40" t="s">
        <v>1760</v>
      </c>
      <c r="F40" t="s">
        <v>100</v>
      </c>
      <c r="G40" s="59">
        <v>7499742.7999999998</v>
      </c>
      <c r="H40" s="59">
        <v>352.49</v>
      </c>
      <c r="I40" s="59">
        <v>0</v>
      </c>
      <c r="J40" s="59">
        <v>26435.84339572</v>
      </c>
      <c r="K40" s="60">
        <v>2.4299999999999999E-2</v>
      </c>
      <c r="L40" s="60">
        <v>4.7999999999999996E-3</v>
      </c>
      <c r="M40" s="60">
        <v>8.9999999999999998E-4</v>
      </c>
    </row>
    <row r="41" spans="1:13">
      <c r="A41" t="s">
        <v>1767</v>
      </c>
      <c r="B41" t="s">
        <v>1768</v>
      </c>
      <c r="C41" t="s">
        <v>98</v>
      </c>
      <c r="D41" t="s">
        <v>1707</v>
      </c>
      <c r="E41" t="s">
        <v>1760</v>
      </c>
      <c r="F41" t="s">
        <v>100</v>
      </c>
      <c r="G41" s="59">
        <v>66099</v>
      </c>
      <c r="H41" s="59">
        <v>384.03</v>
      </c>
      <c r="I41" s="59">
        <v>0</v>
      </c>
      <c r="J41" s="59">
        <v>253.83998969999999</v>
      </c>
      <c r="K41" s="60">
        <v>6.9999999999999999E-4</v>
      </c>
      <c r="L41" s="60">
        <v>0</v>
      </c>
      <c r="M41" s="60">
        <v>0</v>
      </c>
    </row>
    <row r="42" spans="1:13">
      <c r="A42" t="s">
        <v>1769</v>
      </c>
      <c r="B42" t="s">
        <v>1770</v>
      </c>
      <c r="C42" t="s">
        <v>98</v>
      </c>
      <c r="D42" t="s">
        <v>1707</v>
      </c>
      <c r="E42" t="s">
        <v>1760</v>
      </c>
      <c r="F42" t="s">
        <v>100</v>
      </c>
      <c r="G42" s="59">
        <v>52682</v>
      </c>
      <c r="H42" s="59">
        <v>342.68</v>
      </c>
      <c r="I42" s="59">
        <v>0</v>
      </c>
      <c r="J42" s="59">
        <v>180.53067759999999</v>
      </c>
      <c r="K42" s="60">
        <v>1.1000000000000001E-3</v>
      </c>
      <c r="L42" s="60">
        <v>0</v>
      </c>
      <c r="M42" s="60">
        <v>0</v>
      </c>
    </row>
    <row r="43" spans="1:13">
      <c r="A43" t="s">
        <v>1771</v>
      </c>
      <c r="B43" t="s">
        <v>1772</v>
      </c>
      <c r="C43" t="s">
        <v>98</v>
      </c>
      <c r="D43" t="s">
        <v>1773</v>
      </c>
      <c r="E43" t="s">
        <v>1760</v>
      </c>
      <c r="F43" t="s">
        <v>100</v>
      </c>
      <c r="G43" s="59">
        <v>2184000</v>
      </c>
      <c r="H43" s="59">
        <v>449.6</v>
      </c>
      <c r="I43" s="59">
        <v>0</v>
      </c>
      <c r="J43" s="59">
        <v>9819.2639999999992</v>
      </c>
      <c r="K43" s="60">
        <v>7.2599999999999998E-2</v>
      </c>
      <c r="L43" s="60">
        <v>1.8E-3</v>
      </c>
      <c r="M43" s="60">
        <v>2.9999999999999997E-4</v>
      </c>
    </row>
    <row r="44" spans="1:13">
      <c r="A44" t="s">
        <v>1774</v>
      </c>
      <c r="B44" t="s">
        <v>1775</v>
      </c>
      <c r="C44" t="s">
        <v>98</v>
      </c>
      <c r="D44" t="s">
        <v>1773</v>
      </c>
      <c r="E44" t="s">
        <v>1760</v>
      </c>
      <c r="F44" t="s">
        <v>100</v>
      </c>
      <c r="G44" s="59">
        <v>473266</v>
      </c>
      <c r="H44" s="59">
        <v>441.28</v>
      </c>
      <c r="I44" s="59">
        <v>0</v>
      </c>
      <c r="J44" s="59">
        <v>2088.4282048</v>
      </c>
      <c r="K44" s="60">
        <v>2.3199999999999998E-2</v>
      </c>
      <c r="L44" s="60">
        <v>4.0000000000000002E-4</v>
      </c>
      <c r="M44" s="60">
        <v>1E-4</v>
      </c>
    </row>
    <row r="45" spans="1:13">
      <c r="A45" t="s">
        <v>1776</v>
      </c>
      <c r="B45" t="s">
        <v>1777</v>
      </c>
      <c r="C45" t="s">
        <v>98</v>
      </c>
      <c r="D45" t="s">
        <v>1778</v>
      </c>
      <c r="E45" t="s">
        <v>1760</v>
      </c>
      <c r="F45" t="s">
        <v>100</v>
      </c>
      <c r="G45" s="59">
        <v>24300</v>
      </c>
      <c r="H45" s="59">
        <v>5151.46</v>
      </c>
      <c r="I45" s="59">
        <v>0</v>
      </c>
      <c r="J45" s="59">
        <v>1251.8047799999999</v>
      </c>
      <c r="K45" s="60">
        <v>4.1000000000000003E-3</v>
      </c>
      <c r="L45" s="60">
        <v>2.0000000000000001E-4</v>
      </c>
      <c r="M45" s="60">
        <v>0</v>
      </c>
    </row>
    <row r="46" spans="1:13">
      <c r="A46" t="s">
        <v>1779</v>
      </c>
      <c r="B46" t="s">
        <v>1780</v>
      </c>
      <c r="C46" t="s">
        <v>98</v>
      </c>
      <c r="D46" t="s">
        <v>1719</v>
      </c>
      <c r="E46" t="s">
        <v>1760</v>
      </c>
      <c r="F46" t="s">
        <v>100</v>
      </c>
      <c r="G46" s="59">
        <v>77772</v>
      </c>
      <c r="H46" s="59">
        <v>575.97</v>
      </c>
      <c r="I46" s="59">
        <v>0</v>
      </c>
      <c r="J46" s="59">
        <v>447.9433884</v>
      </c>
      <c r="K46" s="60">
        <v>1.5699999999999999E-2</v>
      </c>
      <c r="L46" s="60">
        <v>1E-4</v>
      </c>
      <c r="M46" s="60">
        <v>0</v>
      </c>
    </row>
    <row r="47" spans="1:13">
      <c r="A47" t="s">
        <v>1781</v>
      </c>
      <c r="B47" t="s">
        <v>1782</v>
      </c>
      <c r="C47" t="s">
        <v>98</v>
      </c>
      <c r="D47" t="s">
        <v>1719</v>
      </c>
      <c r="E47" t="s">
        <v>1760</v>
      </c>
      <c r="F47" t="s">
        <v>100</v>
      </c>
      <c r="G47" s="59">
        <v>342825.03</v>
      </c>
      <c r="H47" s="59">
        <v>417.17</v>
      </c>
      <c r="I47" s="59">
        <v>0</v>
      </c>
      <c r="J47" s="59">
        <v>1430.1631776510001</v>
      </c>
      <c r="K47" s="60">
        <v>1.3599999999999999E-2</v>
      </c>
      <c r="L47" s="60">
        <v>2.9999999999999997E-4</v>
      </c>
      <c r="M47" s="60">
        <v>0</v>
      </c>
    </row>
    <row r="48" spans="1:13">
      <c r="A48" t="s">
        <v>1783</v>
      </c>
      <c r="B48" t="s">
        <v>1784</v>
      </c>
      <c r="C48" t="s">
        <v>98</v>
      </c>
      <c r="D48" t="s">
        <v>1719</v>
      </c>
      <c r="E48" t="s">
        <v>1760</v>
      </c>
      <c r="F48" t="s">
        <v>100</v>
      </c>
      <c r="G48" s="59">
        <v>31310</v>
      </c>
      <c r="H48" s="59">
        <v>273.47000000000003</v>
      </c>
      <c r="I48" s="59">
        <v>0</v>
      </c>
      <c r="J48" s="59">
        <v>85.623457000000002</v>
      </c>
      <c r="K48" s="60">
        <v>2.0000000000000001E-4</v>
      </c>
      <c r="L48" s="60">
        <v>0</v>
      </c>
      <c r="M48" s="60">
        <v>0</v>
      </c>
    </row>
    <row r="49" spans="1:13">
      <c r="A49" t="s">
        <v>1785</v>
      </c>
      <c r="B49" t="s">
        <v>1786</v>
      </c>
      <c r="C49" t="s">
        <v>98</v>
      </c>
      <c r="D49" t="s">
        <v>1719</v>
      </c>
      <c r="E49" t="s">
        <v>1760</v>
      </c>
      <c r="F49" t="s">
        <v>100</v>
      </c>
      <c r="G49" s="59">
        <v>287223</v>
      </c>
      <c r="H49" s="59">
        <v>348.89</v>
      </c>
      <c r="I49" s="59">
        <v>0</v>
      </c>
      <c r="J49" s="59">
        <v>1002.0923246999999</v>
      </c>
      <c r="K49" s="60">
        <v>1.67E-2</v>
      </c>
      <c r="L49" s="60">
        <v>2.0000000000000001E-4</v>
      </c>
      <c r="M49" s="60">
        <v>0</v>
      </c>
    </row>
    <row r="50" spans="1:13">
      <c r="A50" t="s">
        <v>1787</v>
      </c>
      <c r="B50" t="s">
        <v>1788</v>
      </c>
      <c r="C50" t="s">
        <v>98</v>
      </c>
      <c r="D50" t="s">
        <v>1719</v>
      </c>
      <c r="E50" t="s">
        <v>1760</v>
      </c>
      <c r="F50" t="s">
        <v>100</v>
      </c>
      <c r="G50" s="59">
        <v>2814423</v>
      </c>
      <c r="H50" s="59">
        <v>382.52</v>
      </c>
      <c r="I50" s="59">
        <v>0</v>
      </c>
      <c r="J50" s="59">
        <v>10765.7308596</v>
      </c>
      <c r="K50" s="60">
        <v>7.4499999999999997E-2</v>
      </c>
      <c r="L50" s="60">
        <v>2E-3</v>
      </c>
      <c r="M50" s="60">
        <v>4.0000000000000002E-4</v>
      </c>
    </row>
    <row r="51" spans="1:13">
      <c r="A51" t="s">
        <v>1789</v>
      </c>
      <c r="B51" t="s">
        <v>1790</v>
      </c>
      <c r="C51" t="s">
        <v>98</v>
      </c>
      <c r="D51" t="s">
        <v>1719</v>
      </c>
      <c r="E51" t="s">
        <v>1760</v>
      </c>
      <c r="F51" t="s">
        <v>100</v>
      </c>
      <c r="G51" s="59">
        <v>344660</v>
      </c>
      <c r="H51" s="59">
        <v>3807.45</v>
      </c>
      <c r="I51" s="59">
        <v>0</v>
      </c>
      <c r="J51" s="59">
        <v>13122.757170000001</v>
      </c>
      <c r="K51" s="60">
        <v>0.1114</v>
      </c>
      <c r="L51" s="60">
        <v>2.3999999999999998E-3</v>
      </c>
      <c r="M51" s="60">
        <v>5.0000000000000001E-4</v>
      </c>
    </row>
    <row r="52" spans="1:13">
      <c r="A52" t="s">
        <v>1791</v>
      </c>
      <c r="B52" t="s">
        <v>1792</v>
      </c>
      <c r="C52" t="s">
        <v>98</v>
      </c>
      <c r="D52" t="s">
        <v>1719</v>
      </c>
      <c r="E52" t="s">
        <v>1760</v>
      </c>
      <c r="F52" t="s">
        <v>100</v>
      </c>
      <c r="G52" s="59">
        <v>1784691.69</v>
      </c>
      <c r="H52" s="59">
        <v>3826</v>
      </c>
      <c r="I52" s="59">
        <v>0</v>
      </c>
      <c r="J52" s="59">
        <v>68282.304059400005</v>
      </c>
      <c r="K52" s="60">
        <v>0.1051</v>
      </c>
      <c r="L52" s="60">
        <v>1.24E-2</v>
      </c>
      <c r="M52" s="60">
        <v>2.3999999999999998E-3</v>
      </c>
    </row>
    <row r="53" spans="1:13">
      <c r="A53" t="s">
        <v>1793</v>
      </c>
      <c r="B53" t="s">
        <v>1794</v>
      </c>
      <c r="C53" t="s">
        <v>98</v>
      </c>
      <c r="D53" t="s">
        <v>1719</v>
      </c>
      <c r="E53" t="s">
        <v>1760</v>
      </c>
      <c r="F53" t="s">
        <v>100</v>
      </c>
      <c r="G53" s="59">
        <v>15262</v>
      </c>
      <c r="H53" s="59">
        <v>2895.46</v>
      </c>
      <c r="I53" s="59">
        <v>0</v>
      </c>
      <c r="J53" s="59">
        <v>441.90510519999998</v>
      </c>
      <c r="K53" s="60">
        <v>1.1599999999999999E-2</v>
      </c>
      <c r="L53" s="60">
        <v>1E-4</v>
      </c>
      <c r="M53" s="60">
        <v>0</v>
      </c>
    </row>
    <row r="54" spans="1:13">
      <c r="A54" t="s">
        <v>1795</v>
      </c>
      <c r="B54" t="s">
        <v>1796</v>
      </c>
      <c r="C54" t="s">
        <v>98</v>
      </c>
      <c r="D54" t="s">
        <v>1719</v>
      </c>
      <c r="E54" t="s">
        <v>1760</v>
      </c>
      <c r="F54" t="s">
        <v>100</v>
      </c>
      <c r="G54" s="59">
        <v>3594868</v>
      </c>
      <c r="H54" s="59">
        <v>353.53</v>
      </c>
      <c r="I54" s="59">
        <v>0</v>
      </c>
      <c r="J54" s="59">
        <v>12708.9368404</v>
      </c>
      <c r="K54" s="60">
        <v>8.9999999999999993E-3</v>
      </c>
      <c r="L54" s="60">
        <v>2.3E-3</v>
      </c>
      <c r="M54" s="60">
        <v>4.0000000000000002E-4</v>
      </c>
    </row>
    <row r="55" spans="1:13">
      <c r="A55" t="s">
        <v>1797</v>
      </c>
      <c r="B55" t="s">
        <v>1798</v>
      </c>
      <c r="C55" t="s">
        <v>98</v>
      </c>
      <c r="D55" t="s">
        <v>1719</v>
      </c>
      <c r="E55" t="s">
        <v>1760</v>
      </c>
      <c r="F55" t="s">
        <v>100</v>
      </c>
      <c r="G55" s="59">
        <v>732726.05</v>
      </c>
      <c r="H55" s="59">
        <v>382.85</v>
      </c>
      <c r="I55" s="59">
        <v>0</v>
      </c>
      <c r="J55" s="59">
        <v>2805.2416824249999</v>
      </c>
      <c r="K55" s="60">
        <v>3.2000000000000002E-3</v>
      </c>
      <c r="L55" s="60">
        <v>5.0000000000000001E-4</v>
      </c>
      <c r="M55" s="60">
        <v>1E-4</v>
      </c>
    </row>
    <row r="56" spans="1:13">
      <c r="A56" t="s">
        <v>1799</v>
      </c>
      <c r="B56" t="s">
        <v>1800</v>
      </c>
      <c r="C56" t="s">
        <v>98</v>
      </c>
      <c r="D56" t="s">
        <v>1732</v>
      </c>
      <c r="E56" t="s">
        <v>1760</v>
      </c>
      <c r="F56" t="s">
        <v>100</v>
      </c>
      <c r="G56" s="59">
        <v>4655696.16</v>
      </c>
      <c r="H56" s="59">
        <v>353.96</v>
      </c>
      <c r="I56" s="59">
        <v>0</v>
      </c>
      <c r="J56" s="59">
        <v>16479.302127936</v>
      </c>
      <c r="K56" s="60">
        <v>1.7100000000000001E-2</v>
      </c>
      <c r="L56" s="60">
        <v>3.0000000000000001E-3</v>
      </c>
      <c r="M56" s="60">
        <v>5.9999999999999995E-4</v>
      </c>
    </row>
    <row r="57" spans="1:13">
      <c r="A57" t="s">
        <v>1801</v>
      </c>
      <c r="B57" t="s">
        <v>1802</v>
      </c>
      <c r="C57" t="s">
        <v>98</v>
      </c>
      <c r="D57" t="s">
        <v>1732</v>
      </c>
      <c r="E57" t="s">
        <v>1760</v>
      </c>
      <c r="F57" t="s">
        <v>100</v>
      </c>
      <c r="G57" s="59">
        <v>9231990</v>
      </c>
      <c r="H57" s="59">
        <v>352.68</v>
      </c>
      <c r="I57" s="59">
        <v>0</v>
      </c>
      <c r="J57" s="59">
        <v>32559.382332000001</v>
      </c>
      <c r="K57" s="60">
        <v>8.3000000000000004E-2</v>
      </c>
      <c r="L57" s="60">
        <v>5.8999999999999999E-3</v>
      </c>
      <c r="M57" s="60">
        <v>1.1000000000000001E-3</v>
      </c>
    </row>
    <row r="58" spans="1:13">
      <c r="A58" t="s">
        <v>1803</v>
      </c>
      <c r="B58" t="s">
        <v>1804</v>
      </c>
      <c r="C58" t="s">
        <v>98</v>
      </c>
      <c r="D58" t="s">
        <v>1739</v>
      </c>
      <c r="E58" t="s">
        <v>1760</v>
      </c>
      <c r="F58" t="s">
        <v>100</v>
      </c>
      <c r="G58" s="59">
        <v>8121118</v>
      </c>
      <c r="H58" s="59">
        <v>107.73</v>
      </c>
      <c r="I58" s="59">
        <v>0</v>
      </c>
      <c r="J58" s="59">
        <v>8748.8804213999992</v>
      </c>
      <c r="K58" s="60">
        <v>3.3099999999999997E-2</v>
      </c>
      <c r="L58" s="60">
        <v>1.6000000000000001E-3</v>
      </c>
      <c r="M58" s="60">
        <v>2.9999999999999997E-4</v>
      </c>
    </row>
    <row r="59" spans="1:13">
      <c r="A59" t="s">
        <v>1805</v>
      </c>
      <c r="B59" t="s">
        <v>1806</v>
      </c>
      <c r="C59" t="s">
        <v>98</v>
      </c>
      <c r="D59" t="s">
        <v>1739</v>
      </c>
      <c r="E59" t="s">
        <v>1760</v>
      </c>
      <c r="F59" t="s">
        <v>100</v>
      </c>
      <c r="G59" s="59">
        <v>52822</v>
      </c>
      <c r="H59" s="59">
        <v>3525.19</v>
      </c>
      <c r="I59" s="59">
        <v>0</v>
      </c>
      <c r="J59" s="59">
        <v>1862.0758618</v>
      </c>
      <c r="K59" s="60">
        <v>1.6299999999999999E-2</v>
      </c>
      <c r="L59" s="60">
        <v>2.9999999999999997E-4</v>
      </c>
      <c r="M59" s="60">
        <v>1E-4</v>
      </c>
    </row>
    <row r="60" spans="1:13">
      <c r="A60" t="s">
        <v>1807</v>
      </c>
      <c r="B60" t="s">
        <v>1808</v>
      </c>
      <c r="C60" t="s">
        <v>98</v>
      </c>
      <c r="D60" t="s">
        <v>1739</v>
      </c>
      <c r="E60" t="s">
        <v>1760</v>
      </c>
      <c r="F60" t="s">
        <v>100</v>
      </c>
      <c r="G60" s="59">
        <v>129902</v>
      </c>
      <c r="H60" s="59">
        <v>3810.34</v>
      </c>
      <c r="I60" s="59">
        <v>0</v>
      </c>
      <c r="J60" s="59">
        <v>4949.7078668000004</v>
      </c>
      <c r="K60" s="60">
        <v>3.3599999999999998E-2</v>
      </c>
      <c r="L60" s="60">
        <v>8.9999999999999998E-4</v>
      </c>
      <c r="M60" s="60">
        <v>2.0000000000000001E-4</v>
      </c>
    </row>
    <row r="61" spans="1:13">
      <c r="A61" t="s">
        <v>1809</v>
      </c>
      <c r="B61" t="s">
        <v>1810</v>
      </c>
      <c r="C61" t="s">
        <v>98</v>
      </c>
      <c r="D61" t="s">
        <v>1739</v>
      </c>
      <c r="E61" t="s">
        <v>1760</v>
      </c>
      <c r="F61" t="s">
        <v>100</v>
      </c>
      <c r="G61" s="59">
        <v>28300</v>
      </c>
      <c r="H61" s="59">
        <v>3268.43</v>
      </c>
      <c r="I61" s="59">
        <v>0</v>
      </c>
      <c r="J61" s="59">
        <v>924.96569</v>
      </c>
      <c r="K61" s="60">
        <v>2.5000000000000001E-3</v>
      </c>
      <c r="L61" s="60">
        <v>2.0000000000000001E-4</v>
      </c>
      <c r="M61" s="60">
        <v>0</v>
      </c>
    </row>
    <row r="62" spans="1:13">
      <c r="A62" t="s">
        <v>1811</v>
      </c>
      <c r="B62" t="s">
        <v>1812</v>
      </c>
      <c r="C62" t="s">
        <v>98</v>
      </c>
      <c r="D62" t="s">
        <v>1739</v>
      </c>
      <c r="E62" t="s">
        <v>1760</v>
      </c>
      <c r="F62" t="s">
        <v>100</v>
      </c>
      <c r="G62" s="59">
        <v>45738</v>
      </c>
      <c r="H62" s="59">
        <v>3594.22</v>
      </c>
      <c r="I62" s="59">
        <v>0</v>
      </c>
      <c r="J62" s="59">
        <v>1643.9243435999999</v>
      </c>
      <c r="K62" s="60">
        <v>1.5E-3</v>
      </c>
      <c r="L62" s="60">
        <v>2.9999999999999997E-4</v>
      </c>
      <c r="M62" s="60">
        <v>1E-4</v>
      </c>
    </row>
    <row r="63" spans="1:13">
      <c r="A63" t="s">
        <v>1813</v>
      </c>
      <c r="B63" t="s">
        <v>1814</v>
      </c>
      <c r="C63" t="s">
        <v>98</v>
      </c>
      <c r="D63" t="s">
        <v>1739</v>
      </c>
      <c r="E63" t="s">
        <v>1760</v>
      </c>
      <c r="F63" t="s">
        <v>100</v>
      </c>
      <c r="G63" s="59">
        <v>18428</v>
      </c>
      <c r="H63" s="59">
        <v>3397.28</v>
      </c>
      <c r="I63" s="59">
        <v>0</v>
      </c>
      <c r="J63" s="59">
        <v>626.05075839999995</v>
      </c>
      <c r="K63" s="60">
        <v>2.7000000000000001E-3</v>
      </c>
      <c r="L63" s="60">
        <v>1E-4</v>
      </c>
      <c r="M63" s="60">
        <v>0</v>
      </c>
    </row>
    <row r="64" spans="1:13">
      <c r="A64" t="s">
        <v>1815</v>
      </c>
      <c r="B64" t="s">
        <v>1816</v>
      </c>
      <c r="C64" t="s">
        <v>98</v>
      </c>
      <c r="D64" t="s">
        <v>1739</v>
      </c>
      <c r="E64" t="s">
        <v>1760</v>
      </c>
      <c r="F64" t="s">
        <v>100</v>
      </c>
      <c r="G64" s="59">
        <v>467613</v>
      </c>
      <c r="H64" s="59">
        <v>3518.37</v>
      </c>
      <c r="I64" s="59">
        <v>0</v>
      </c>
      <c r="J64" s="59">
        <v>16452.355508100001</v>
      </c>
      <c r="K64" s="60">
        <v>1.9400000000000001E-2</v>
      </c>
      <c r="L64" s="60">
        <v>3.0000000000000001E-3</v>
      </c>
      <c r="M64" s="60">
        <v>5.9999999999999995E-4</v>
      </c>
    </row>
    <row r="65" spans="1:13">
      <c r="A65" t="s">
        <v>1817</v>
      </c>
      <c r="B65" t="s">
        <v>1818</v>
      </c>
      <c r="C65" t="s">
        <v>98</v>
      </c>
      <c r="D65" t="s">
        <v>1739</v>
      </c>
      <c r="E65" t="s">
        <v>1760</v>
      </c>
      <c r="F65" t="s">
        <v>100</v>
      </c>
      <c r="G65" s="59">
        <v>390971.87</v>
      </c>
      <c r="H65" s="59">
        <v>3822.41</v>
      </c>
      <c r="I65" s="59">
        <v>0</v>
      </c>
      <c r="J65" s="59">
        <v>14944.547856067</v>
      </c>
      <c r="K65" s="60">
        <v>3.6999999999999998E-2</v>
      </c>
      <c r="L65" s="60">
        <v>2.7000000000000001E-3</v>
      </c>
      <c r="M65" s="60">
        <v>5.0000000000000001E-4</v>
      </c>
    </row>
    <row r="66" spans="1:13">
      <c r="A66" t="s">
        <v>1819</v>
      </c>
      <c r="B66" t="s">
        <v>1820</v>
      </c>
      <c r="C66" t="s">
        <v>98</v>
      </c>
      <c r="D66" t="s">
        <v>1739</v>
      </c>
      <c r="E66" t="s">
        <v>1760</v>
      </c>
      <c r="F66" t="s">
        <v>100</v>
      </c>
      <c r="G66" s="59">
        <v>417332</v>
      </c>
      <c r="H66" s="59">
        <v>3805.36</v>
      </c>
      <c r="I66" s="59">
        <v>0</v>
      </c>
      <c r="J66" s="59">
        <v>15880.9849952</v>
      </c>
      <c r="K66" s="60">
        <v>1.1900000000000001E-2</v>
      </c>
      <c r="L66" s="60">
        <v>2.8999999999999998E-3</v>
      </c>
      <c r="M66" s="60">
        <v>5.0000000000000001E-4</v>
      </c>
    </row>
    <row r="67" spans="1:13">
      <c r="A67" t="s">
        <v>1821</v>
      </c>
      <c r="B67" t="s">
        <v>1822</v>
      </c>
      <c r="C67" t="s">
        <v>98</v>
      </c>
      <c r="D67" t="s">
        <v>1739</v>
      </c>
      <c r="E67" t="s">
        <v>1760</v>
      </c>
      <c r="F67" t="s">
        <v>100</v>
      </c>
      <c r="G67" s="59">
        <v>3278</v>
      </c>
      <c r="H67" s="59">
        <v>2744.86</v>
      </c>
      <c r="I67" s="59">
        <v>0</v>
      </c>
      <c r="J67" s="59">
        <v>89.9765108</v>
      </c>
      <c r="K67" s="60">
        <v>1E-4</v>
      </c>
      <c r="L67" s="60">
        <v>0</v>
      </c>
      <c r="M67" s="60">
        <v>0</v>
      </c>
    </row>
    <row r="68" spans="1:13">
      <c r="A68" t="s">
        <v>1823</v>
      </c>
      <c r="B68" t="s">
        <v>1824</v>
      </c>
      <c r="C68" t="s">
        <v>98</v>
      </c>
      <c r="D68" t="s">
        <v>1739</v>
      </c>
      <c r="E68" t="s">
        <v>1760</v>
      </c>
      <c r="F68" t="s">
        <v>100</v>
      </c>
      <c r="G68" s="59">
        <v>50082</v>
      </c>
      <c r="H68" s="59">
        <v>5756.99</v>
      </c>
      <c r="I68" s="59">
        <v>0</v>
      </c>
      <c r="J68" s="59">
        <v>2883.2157318</v>
      </c>
      <c r="K68" s="60">
        <v>5.2299999999999999E-2</v>
      </c>
      <c r="L68" s="60">
        <v>5.0000000000000001E-4</v>
      </c>
      <c r="M68" s="60">
        <v>1E-4</v>
      </c>
    </row>
    <row r="69" spans="1:13">
      <c r="A69" s="61" t="s">
        <v>1825</v>
      </c>
      <c r="B69" s="110" t="s">
        <v>4890</v>
      </c>
      <c r="C69" s="119" t="s">
        <v>4890</v>
      </c>
      <c r="D69" s="119" t="s">
        <v>4890</v>
      </c>
      <c r="E69" s="119" t="s">
        <v>4890</v>
      </c>
      <c r="F69" s="119" t="s">
        <v>4890</v>
      </c>
      <c r="G69" s="63">
        <v>0</v>
      </c>
      <c r="H69" s="119" t="s">
        <v>4890</v>
      </c>
      <c r="I69" s="63">
        <v>0</v>
      </c>
      <c r="J69" s="63">
        <v>0</v>
      </c>
      <c r="K69" s="119" t="s">
        <v>4890</v>
      </c>
      <c r="L69" s="62">
        <v>0</v>
      </c>
      <c r="M69" s="62">
        <v>0</v>
      </c>
    </row>
    <row r="70" spans="1:13">
      <c r="A70" t="s">
        <v>184</v>
      </c>
      <c r="B70" t="s">
        <v>184</v>
      </c>
      <c r="C70" s="119" t="s">
        <v>4890</v>
      </c>
      <c r="D70" s="119" t="s">
        <v>4890</v>
      </c>
      <c r="E70" t="s">
        <v>184</v>
      </c>
      <c r="F70" t="s">
        <v>184</v>
      </c>
      <c r="G70" s="59">
        <v>0</v>
      </c>
      <c r="H70" s="59">
        <v>0</v>
      </c>
      <c r="I70" s="119" t="s">
        <v>4890</v>
      </c>
      <c r="J70" s="59">
        <v>0</v>
      </c>
      <c r="K70" s="60">
        <v>0</v>
      </c>
      <c r="L70" s="60">
        <v>0</v>
      </c>
      <c r="M70" s="60">
        <v>0</v>
      </c>
    </row>
    <row r="71" spans="1:13">
      <c r="A71" s="61" t="s">
        <v>833</v>
      </c>
      <c r="B71" s="110" t="s">
        <v>4890</v>
      </c>
      <c r="C71" s="119" t="s">
        <v>4890</v>
      </c>
      <c r="D71" s="119" t="s">
        <v>4890</v>
      </c>
      <c r="E71" s="119" t="s">
        <v>4890</v>
      </c>
      <c r="F71" s="119" t="s">
        <v>4890</v>
      </c>
      <c r="G71" s="63">
        <v>0</v>
      </c>
      <c r="H71" s="119" t="s">
        <v>4890</v>
      </c>
      <c r="I71" s="63">
        <v>0</v>
      </c>
      <c r="J71" s="63">
        <v>0</v>
      </c>
      <c r="K71" s="119" t="s">
        <v>4890</v>
      </c>
      <c r="L71" s="62">
        <v>0</v>
      </c>
      <c r="M71" s="62">
        <v>0</v>
      </c>
    </row>
    <row r="72" spans="1:13">
      <c r="A72" t="s">
        <v>184</v>
      </c>
      <c r="B72" t="s">
        <v>184</v>
      </c>
      <c r="C72" s="119" t="s">
        <v>4890</v>
      </c>
      <c r="D72" s="119" t="s">
        <v>4890</v>
      </c>
      <c r="E72" t="s">
        <v>184</v>
      </c>
      <c r="F72" t="s">
        <v>184</v>
      </c>
      <c r="G72" s="59">
        <v>0</v>
      </c>
      <c r="H72" s="59">
        <v>0</v>
      </c>
      <c r="I72" s="119" t="s">
        <v>4890</v>
      </c>
      <c r="J72" s="59">
        <v>0</v>
      </c>
      <c r="K72" s="60">
        <v>0</v>
      </c>
      <c r="L72" s="60">
        <v>0</v>
      </c>
      <c r="M72" s="60">
        <v>0</v>
      </c>
    </row>
    <row r="73" spans="1:13">
      <c r="A73" s="61" t="s">
        <v>1826</v>
      </c>
      <c r="B73" s="110" t="s">
        <v>4890</v>
      </c>
      <c r="C73" s="119" t="s">
        <v>4890</v>
      </c>
      <c r="D73" s="119" t="s">
        <v>4890</v>
      </c>
      <c r="E73" s="119" t="s">
        <v>4890</v>
      </c>
      <c r="F73" s="119" t="s">
        <v>4890</v>
      </c>
      <c r="G73" s="63">
        <v>0</v>
      </c>
      <c r="H73" s="119" t="s">
        <v>4890</v>
      </c>
      <c r="I73" s="63">
        <v>0</v>
      </c>
      <c r="J73" s="63">
        <v>0</v>
      </c>
      <c r="K73" s="119" t="s">
        <v>4890</v>
      </c>
      <c r="L73" s="62">
        <v>0</v>
      </c>
      <c r="M73" s="62">
        <v>0</v>
      </c>
    </row>
    <row r="74" spans="1:13">
      <c r="A74" t="s">
        <v>184</v>
      </c>
      <c r="B74" t="s">
        <v>184</v>
      </c>
      <c r="C74" s="119" t="s">
        <v>4890</v>
      </c>
      <c r="D74" s="119" t="s">
        <v>4890</v>
      </c>
      <c r="E74" t="s">
        <v>184</v>
      </c>
      <c r="F74" t="s">
        <v>184</v>
      </c>
      <c r="G74" s="59">
        <v>0</v>
      </c>
      <c r="H74" s="59">
        <v>0</v>
      </c>
      <c r="I74" s="119" t="s">
        <v>4890</v>
      </c>
      <c r="J74" s="59">
        <v>0</v>
      </c>
      <c r="K74" s="60">
        <v>0</v>
      </c>
      <c r="L74" s="60">
        <v>0</v>
      </c>
      <c r="M74" s="60">
        <v>0</v>
      </c>
    </row>
    <row r="75" spans="1:13">
      <c r="A75" s="61" t="s">
        <v>205</v>
      </c>
      <c r="B75" s="110" t="s">
        <v>4890</v>
      </c>
      <c r="C75" s="119" t="s">
        <v>4890</v>
      </c>
      <c r="D75" s="119" t="s">
        <v>4890</v>
      </c>
      <c r="E75" s="119" t="s">
        <v>4890</v>
      </c>
      <c r="F75" s="119" t="s">
        <v>4890</v>
      </c>
      <c r="G75" s="63">
        <v>41696109.079999998</v>
      </c>
      <c r="H75" s="119" t="s">
        <v>4890</v>
      </c>
      <c r="I75" s="63">
        <v>406.50281402000002</v>
      </c>
      <c r="J75" s="63">
        <v>4134193.4945266284</v>
      </c>
      <c r="K75" s="119" t="s">
        <v>4890</v>
      </c>
      <c r="L75" s="62">
        <v>0.75090000000000001</v>
      </c>
      <c r="M75" s="62">
        <v>0.1431</v>
      </c>
    </row>
    <row r="76" spans="1:13">
      <c r="A76" s="61" t="s">
        <v>1827</v>
      </c>
      <c r="B76" s="110" t="s">
        <v>4890</v>
      </c>
      <c r="C76" s="119" t="s">
        <v>4890</v>
      </c>
      <c r="D76" s="119" t="s">
        <v>4890</v>
      </c>
      <c r="E76" s="119" t="s">
        <v>4890</v>
      </c>
      <c r="F76" s="119" t="s">
        <v>4890</v>
      </c>
      <c r="G76" s="63">
        <v>40477073.079999998</v>
      </c>
      <c r="H76" s="119" t="s">
        <v>4890</v>
      </c>
      <c r="I76" s="63">
        <v>5.0167700000000002</v>
      </c>
      <c r="J76" s="63">
        <v>3806111.15744637</v>
      </c>
      <c r="K76" s="119" t="s">
        <v>4890</v>
      </c>
      <c r="L76" s="62">
        <v>0.69130000000000003</v>
      </c>
      <c r="M76" s="62">
        <v>0.13170000000000001</v>
      </c>
    </row>
    <row r="77" spans="1:13">
      <c r="A77" t="s">
        <v>1828</v>
      </c>
      <c r="B77" t="s">
        <v>1829</v>
      </c>
      <c r="C77" t="s">
        <v>1538</v>
      </c>
      <c r="D77" s="118" t="s">
        <v>4890</v>
      </c>
      <c r="E77" t="s">
        <v>1708</v>
      </c>
      <c r="F77" t="s">
        <v>102</v>
      </c>
      <c r="G77" s="59">
        <v>118961.51</v>
      </c>
      <c r="H77" s="59">
        <v>5335</v>
      </c>
      <c r="I77" s="59">
        <v>0</v>
      </c>
      <c r="J77" s="59">
        <v>23019.1057176795</v>
      </c>
      <c r="K77" s="60">
        <v>0</v>
      </c>
      <c r="L77" s="60">
        <v>4.1999999999999997E-3</v>
      </c>
      <c r="M77" s="60">
        <v>8.0000000000000004E-4</v>
      </c>
    </row>
    <row r="78" spans="1:13">
      <c r="A78" t="s">
        <v>1830</v>
      </c>
      <c r="B78" t="s">
        <v>1831</v>
      </c>
      <c r="C78" t="s">
        <v>1538</v>
      </c>
      <c r="D78" s="118" t="s">
        <v>4890</v>
      </c>
      <c r="E78" t="s">
        <v>1708</v>
      </c>
      <c r="F78" t="s">
        <v>102</v>
      </c>
      <c r="G78" s="59">
        <v>287836.2</v>
      </c>
      <c r="H78" s="59">
        <v>6333</v>
      </c>
      <c r="I78" s="59">
        <v>0</v>
      </c>
      <c r="J78" s="59">
        <v>66115.373562342007</v>
      </c>
      <c r="K78" s="60">
        <v>1.1999999999999999E-3</v>
      </c>
      <c r="L78" s="60">
        <v>1.2E-2</v>
      </c>
      <c r="M78" s="60">
        <v>2.3E-3</v>
      </c>
    </row>
    <row r="79" spans="1:13">
      <c r="A79" t="s">
        <v>1832</v>
      </c>
      <c r="B79" t="s">
        <v>1833</v>
      </c>
      <c r="C79" t="s">
        <v>110</v>
      </c>
      <c r="D79" s="118" t="s">
        <v>4890</v>
      </c>
      <c r="E79" t="s">
        <v>1708</v>
      </c>
      <c r="F79" t="s">
        <v>102</v>
      </c>
      <c r="G79" s="59">
        <v>856858.26</v>
      </c>
      <c r="H79" s="59">
        <v>6579.6</v>
      </c>
      <c r="I79" s="59">
        <v>0</v>
      </c>
      <c r="J79" s="59">
        <v>204482.44771388001</v>
      </c>
      <c r="K79" s="60">
        <v>1.9400000000000001E-2</v>
      </c>
      <c r="L79" s="60">
        <v>3.7100000000000001E-2</v>
      </c>
      <c r="M79" s="60">
        <v>7.1000000000000004E-3</v>
      </c>
    </row>
    <row r="80" spans="1:13">
      <c r="A80" t="s">
        <v>1834</v>
      </c>
      <c r="B80" t="s">
        <v>1835</v>
      </c>
      <c r="C80" t="s">
        <v>110</v>
      </c>
      <c r="D80" s="118" t="s">
        <v>4890</v>
      </c>
      <c r="E80" t="s">
        <v>1708</v>
      </c>
      <c r="F80" t="s">
        <v>102</v>
      </c>
      <c r="G80" s="59">
        <v>652213.07999999996</v>
      </c>
      <c r="H80" s="59">
        <v>1866.48</v>
      </c>
      <c r="I80" s="59">
        <v>0</v>
      </c>
      <c r="J80" s="59">
        <v>44153.018624883101</v>
      </c>
      <c r="K80" s="60">
        <v>0</v>
      </c>
      <c r="L80" s="60">
        <v>8.0000000000000002E-3</v>
      </c>
      <c r="M80" s="60">
        <v>1.5E-3</v>
      </c>
    </row>
    <row r="81" spans="1:13">
      <c r="A81" t="s">
        <v>1836</v>
      </c>
      <c r="B81" t="s">
        <v>1837</v>
      </c>
      <c r="C81" t="s">
        <v>110</v>
      </c>
      <c r="D81" s="118" t="s">
        <v>4890</v>
      </c>
      <c r="E81" t="s">
        <v>1708</v>
      </c>
      <c r="F81" t="s">
        <v>102</v>
      </c>
      <c r="G81" s="59">
        <v>92711.29</v>
      </c>
      <c r="H81" s="59">
        <v>4831.8</v>
      </c>
      <c r="I81" s="59">
        <v>0</v>
      </c>
      <c r="J81" s="59">
        <v>16247.596647767899</v>
      </c>
      <c r="K81" s="60">
        <v>5.1999999999999998E-3</v>
      </c>
      <c r="L81" s="60">
        <v>3.0000000000000001E-3</v>
      </c>
      <c r="M81" s="60">
        <v>5.9999999999999995E-4</v>
      </c>
    </row>
    <row r="82" spans="1:13">
      <c r="A82" t="s">
        <v>1838</v>
      </c>
      <c r="B82" t="s">
        <v>1839</v>
      </c>
      <c r="C82" t="s">
        <v>110</v>
      </c>
      <c r="D82" s="118" t="s">
        <v>4890</v>
      </c>
      <c r="E82" t="s">
        <v>1708</v>
      </c>
      <c r="F82" t="s">
        <v>102</v>
      </c>
      <c r="G82" s="59">
        <v>172676.34</v>
      </c>
      <c r="H82" s="59">
        <v>9236</v>
      </c>
      <c r="I82" s="59">
        <v>0</v>
      </c>
      <c r="J82" s="59">
        <v>57844.798787224798</v>
      </c>
      <c r="K82" s="60">
        <v>4.7000000000000002E-3</v>
      </c>
      <c r="L82" s="60">
        <v>1.0500000000000001E-2</v>
      </c>
      <c r="M82" s="60">
        <v>2E-3</v>
      </c>
    </row>
    <row r="83" spans="1:13">
      <c r="A83" t="s">
        <v>1840</v>
      </c>
      <c r="B83" t="s">
        <v>1841</v>
      </c>
      <c r="C83" t="s">
        <v>1538</v>
      </c>
      <c r="D83" s="118" t="s">
        <v>4890</v>
      </c>
      <c r="E83" t="s">
        <v>1708</v>
      </c>
      <c r="F83" t="s">
        <v>102</v>
      </c>
      <c r="G83" s="59">
        <v>73984.58</v>
      </c>
      <c r="H83" s="59">
        <v>40564</v>
      </c>
      <c r="I83" s="59">
        <v>0</v>
      </c>
      <c r="J83" s="59">
        <v>108850.27794816199</v>
      </c>
      <c r="K83" s="60">
        <v>4.0000000000000001E-3</v>
      </c>
      <c r="L83" s="60">
        <v>1.9800000000000002E-2</v>
      </c>
      <c r="M83" s="60">
        <v>3.8E-3</v>
      </c>
    </row>
    <row r="84" spans="1:13">
      <c r="A84" t="s">
        <v>1842</v>
      </c>
      <c r="B84" t="s">
        <v>1843</v>
      </c>
      <c r="C84" t="s">
        <v>1703</v>
      </c>
      <c r="D84" s="118" t="s">
        <v>4890</v>
      </c>
      <c r="E84" t="s">
        <v>1708</v>
      </c>
      <c r="F84" t="s">
        <v>102</v>
      </c>
      <c r="G84" s="59">
        <v>5523420.04</v>
      </c>
      <c r="H84" s="59">
        <v>855.35</v>
      </c>
      <c r="I84" s="59">
        <v>0</v>
      </c>
      <c r="J84" s="59">
        <v>171356.06740313201</v>
      </c>
      <c r="K84" s="60">
        <v>6.4000000000000003E-3</v>
      </c>
      <c r="L84" s="60">
        <v>3.1099999999999999E-2</v>
      </c>
      <c r="M84" s="60">
        <v>5.8999999999999999E-3</v>
      </c>
    </row>
    <row r="85" spans="1:13">
      <c r="A85" t="s">
        <v>1844</v>
      </c>
      <c r="B85" t="s">
        <v>1845</v>
      </c>
      <c r="C85" t="s">
        <v>1703</v>
      </c>
      <c r="D85" s="118" t="s">
        <v>4890</v>
      </c>
      <c r="E85" t="s">
        <v>1708</v>
      </c>
      <c r="F85" t="s">
        <v>102</v>
      </c>
      <c r="G85" s="59">
        <v>1595496.45</v>
      </c>
      <c r="H85" s="59">
        <v>1064</v>
      </c>
      <c r="I85" s="59">
        <v>0</v>
      </c>
      <c r="J85" s="59">
        <v>61572.250240955997</v>
      </c>
      <c r="K85" s="60">
        <v>6.8999999999999999E-3</v>
      </c>
      <c r="L85" s="60">
        <v>1.12E-2</v>
      </c>
      <c r="M85" s="60">
        <v>2.0999999999999999E-3</v>
      </c>
    </row>
    <row r="86" spans="1:13">
      <c r="A86" t="s">
        <v>1846</v>
      </c>
      <c r="B86" t="s">
        <v>1847</v>
      </c>
      <c r="C86" t="s">
        <v>110</v>
      </c>
      <c r="D86" s="118" t="s">
        <v>4890</v>
      </c>
      <c r="E86" t="s">
        <v>1708</v>
      </c>
      <c r="F86" t="s">
        <v>102</v>
      </c>
      <c r="G86" s="59">
        <v>281775.44</v>
      </c>
      <c r="H86" s="59">
        <v>4281.5</v>
      </c>
      <c r="I86" s="59">
        <v>0</v>
      </c>
      <c r="J86" s="59">
        <v>43756.909486477198</v>
      </c>
      <c r="K86" s="60">
        <v>4.4999999999999997E-3</v>
      </c>
      <c r="L86" s="60">
        <v>7.9000000000000008E-3</v>
      </c>
      <c r="M86" s="60">
        <v>1.5E-3</v>
      </c>
    </row>
    <row r="87" spans="1:13">
      <c r="A87" t="s">
        <v>1848</v>
      </c>
      <c r="B87" t="s">
        <v>1849</v>
      </c>
      <c r="C87" t="s">
        <v>1703</v>
      </c>
      <c r="D87" s="118" t="s">
        <v>4890</v>
      </c>
      <c r="E87" t="s">
        <v>1708</v>
      </c>
      <c r="F87" t="s">
        <v>102</v>
      </c>
      <c r="G87" s="59">
        <v>1758849.96</v>
      </c>
      <c r="H87" s="59">
        <v>491.97000000000031</v>
      </c>
      <c r="I87" s="59">
        <v>0</v>
      </c>
      <c r="J87" s="59">
        <v>31384.482315564801</v>
      </c>
      <c r="K87" s="60">
        <v>1.6299999999999999E-2</v>
      </c>
      <c r="L87" s="60">
        <v>5.7000000000000002E-3</v>
      </c>
      <c r="M87" s="60">
        <v>1.1000000000000001E-3</v>
      </c>
    </row>
    <row r="88" spans="1:13">
      <c r="A88" t="s">
        <v>1850</v>
      </c>
      <c r="B88" t="s">
        <v>1851</v>
      </c>
      <c r="C88" t="s">
        <v>1703</v>
      </c>
      <c r="D88" s="118" t="s">
        <v>4890</v>
      </c>
      <c r="E88" t="s">
        <v>1708</v>
      </c>
      <c r="F88" t="s">
        <v>102</v>
      </c>
      <c r="G88" s="59">
        <v>205474.06</v>
      </c>
      <c r="H88" s="59">
        <v>3962.7500000000059</v>
      </c>
      <c r="I88" s="59">
        <v>0</v>
      </c>
      <c r="J88" s="59">
        <v>29532.569354981599</v>
      </c>
      <c r="K88" s="60">
        <v>2E-3</v>
      </c>
      <c r="L88" s="60">
        <v>5.4000000000000003E-3</v>
      </c>
      <c r="M88" s="60">
        <v>1E-3</v>
      </c>
    </row>
    <row r="89" spans="1:13">
      <c r="A89" t="s">
        <v>1852</v>
      </c>
      <c r="B89" t="s">
        <v>1853</v>
      </c>
      <c r="C89" t="s">
        <v>110</v>
      </c>
      <c r="D89" s="118" t="s">
        <v>4890</v>
      </c>
      <c r="E89" t="s">
        <v>1708</v>
      </c>
      <c r="F89" t="s">
        <v>104</v>
      </c>
      <c r="G89" s="59">
        <v>1563155.32</v>
      </c>
      <c r="H89" s="59">
        <v>690</v>
      </c>
      <c r="I89" s="59">
        <v>0</v>
      </c>
      <c r="J89" s="59">
        <v>43268.201783812801</v>
      </c>
      <c r="K89" s="60">
        <v>7.4000000000000003E-3</v>
      </c>
      <c r="L89" s="60">
        <v>7.9000000000000008E-3</v>
      </c>
      <c r="M89" s="60">
        <v>1.5E-3</v>
      </c>
    </row>
    <row r="90" spans="1:13">
      <c r="A90" t="s">
        <v>1854</v>
      </c>
      <c r="B90" t="s">
        <v>1855</v>
      </c>
      <c r="C90" t="s">
        <v>110</v>
      </c>
      <c r="D90" s="118" t="s">
        <v>4890</v>
      </c>
      <c r="E90" t="s">
        <v>1708</v>
      </c>
      <c r="F90" t="s">
        <v>102</v>
      </c>
      <c r="G90" s="59">
        <v>12275687.800000001</v>
      </c>
      <c r="H90" s="59">
        <v>772.45000000000266</v>
      </c>
      <c r="I90" s="59">
        <v>0</v>
      </c>
      <c r="J90" s="59">
        <v>343925.01734106202</v>
      </c>
      <c r="K90" s="60">
        <v>3.4099999999999998E-2</v>
      </c>
      <c r="L90" s="60">
        <v>6.25E-2</v>
      </c>
      <c r="M90" s="60">
        <v>1.1900000000000001E-2</v>
      </c>
    </row>
    <row r="91" spans="1:13">
      <c r="A91" t="s">
        <v>1856</v>
      </c>
      <c r="B91" t="s">
        <v>1855</v>
      </c>
      <c r="C91" t="s">
        <v>110</v>
      </c>
      <c r="D91" s="118" t="s">
        <v>4890</v>
      </c>
      <c r="E91" t="s">
        <v>1708</v>
      </c>
      <c r="F91" t="s">
        <v>102</v>
      </c>
      <c r="G91" s="59">
        <v>1124229</v>
      </c>
      <c r="H91" s="59">
        <v>772.45</v>
      </c>
      <c r="I91" s="59">
        <v>0</v>
      </c>
      <c r="J91" s="59">
        <v>31497.255764383499</v>
      </c>
      <c r="K91" s="60">
        <v>2.8999999999999998E-3</v>
      </c>
      <c r="L91" s="60">
        <v>5.7000000000000002E-3</v>
      </c>
      <c r="M91" s="60">
        <v>1.1000000000000001E-3</v>
      </c>
    </row>
    <row r="92" spans="1:13">
      <c r="A92" t="s">
        <v>1857</v>
      </c>
      <c r="B92" t="s">
        <v>1858</v>
      </c>
      <c r="C92" t="s">
        <v>1538</v>
      </c>
      <c r="D92" s="118" t="s">
        <v>4890</v>
      </c>
      <c r="E92" t="s">
        <v>1708</v>
      </c>
      <c r="F92" t="s">
        <v>102</v>
      </c>
      <c r="G92" s="59">
        <v>37731.35</v>
      </c>
      <c r="H92" s="59">
        <v>5397</v>
      </c>
      <c r="I92" s="59">
        <v>0</v>
      </c>
      <c r="J92" s="59">
        <v>7385.8812001064998</v>
      </c>
      <c r="K92" s="60">
        <v>2.9999999999999997E-4</v>
      </c>
      <c r="L92" s="60">
        <v>1.2999999999999999E-3</v>
      </c>
      <c r="M92" s="60">
        <v>2.9999999999999997E-4</v>
      </c>
    </row>
    <row r="93" spans="1:13">
      <c r="A93" t="s">
        <v>1859</v>
      </c>
      <c r="B93" t="s">
        <v>1860</v>
      </c>
      <c r="C93" t="s">
        <v>110</v>
      </c>
      <c r="D93" s="118" t="s">
        <v>4890</v>
      </c>
      <c r="E93" t="s">
        <v>1708</v>
      </c>
      <c r="F93" t="s">
        <v>102</v>
      </c>
      <c r="G93" s="59">
        <v>1045697</v>
      </c>
      <c r="H93" s="59">
        <v>567.15</v>
      </c>
      <c r="I93" s="59">
        <v>0</v>
      </c>
      <c r="J93" s="59">
        <v>21510.542032258501</v>
      </c>
      <c r="K93" s="60">
        <v>3.4599999999999999E-2</v>
      </c>
      <c r="L93" s="60">
        <v>3.8999999999999998E-3</v>
      </c>
      <c r="M93" s="60">
        <v>6.9999999999999999E-4</v>
      </c>
    </row>
    <row r="94" spans="1:13">
      <c r="A94" t="s">
        <v>1861</v>
      </c>
      <c r="B94" t="s">
        <v>1862</v>
      </c>
      <c r="C94" t="s">
        <v>110</v>
      </c>
      <c r="D94" s="118" t="s">
        <v>4890</v>
      </c>
      <c r="E94" t="s">
        <v>1708</v>
      </c>
      <c r="F94" t="s">
        <v>104</v>
      </c>
      <c r="G94" s="59">
        <v>1845972.04</v>
      </c>
      <c r="H94" s="59">
        <v>2972.5</v>
      </c>
      <c r="I94" s="59">
        <v>0</v>
      </c>
      <c r="J94" s="59">
        <v>220122.585175113</v>
      </c>
      <c r="K94" s="60">
        <v>7.6E-3</v>
      </c>
      <c r="L94" s="60">
        <v>0.04</v>
      </c>
      <c r="M94" s="60">
        <v>7.6E-3</v>
      </c>
    </row>
    <row r="95" spans="1:13">
      <c r="A95" t="s">
        <v>1861</v>
      </c>
      <c r="B95" t="s">
        <v>1862</v>
      </c>
      <c r="C95" t="s">
        <v>110</v>
      </c>
      <c r="D95" s="118" t="s">
        <v>4890</v>
      </c>
      <c r="E95" t="s">
        <v>1708</v>
      </c>
      <c r="F95" t="s">
        <v>104</v>
      </c>
      <c r="G95" s="59">
        <v>138046</v>
      </c>
      <c r="H95" s="59">
        <v>2972.5</v>
      </c>
      <c r="I95" s="59">
        <v>0</v>
      </c>
      <c r="J95" s="59">
        <v>16461.269041259999</v>
      </c>
      <c r="K95" s="60">
        <v>0</v>
      </c>
      <c r="L95" s="60">
        <v>3.0000000000000001E-3</v>
      </c>
      <c r="M95" s="60">
        <v>5.9999999999999995E-4</v>
      </c>
    </row>
    <row r="96" spans="1:13">
      <c r="A96" t="s">
        <v>1863</v>
      </c>
      <c r="B96" t="s">
        <v>1864</v>
      </c>
      <c r="C96" t="s">
        <v>1538</v>
      </c>
      <c r="D96" s="118" t="s">
        <v>4890</v>
      </c>
      <c r="E96" t="s">
        <v>1708</v>
      </c>
      <c r="F96" t="s">
        <v>102</v>
      </c>
      <c r="G96" s="59">
        <v>230384.62</v>
      </c>
      <c r="H96" s="59">
        <v>7266</v>
      </c>
      <c r="I96" s="59">
        <v>0</v>
      </c>
      <c r="J96" s="59">
        <v>60715.060516328398</v>
      </c>
      <c r="K96" s="60">
        <v>1.1000000000000001E-3</v>
      </c>
      <c r="L96" s="60">
        <v>1.0999999999999999E-2</v>
      </c>
      <c r="M96" s="60">
        <v>2.0999999999999999E-3</v>
      </c>
    </row>
    <row r="97" spans="1:13">
      <c r="A97" t="s">
        <v>1865</v>
      </c>
      <c r="B97" t="s">
        <v>1866</v>
      </c>
      <c r="C97" t="s">
        <v>1867</v>
      </c>
      <c r="D97" s="118" t="s">
        <v>4890</v>
      </c>
      <c r="E97" t="s">
        <v>1708</v>
      </c>
      <c r="F97" t="s">
        <v>169</v>
      </c>
      <c r="G97" s="59">
        <v>109819</v>
      </c>
      <c r="H97" s="59">
        <v>249950</v>
      </c>
      <c r="I97" s="59">
        <v>0</v>
      </c>
      <c r="J97" s="59">
        <v>7037.1665426484997</v>
      </c>
      <c r="K97" s="60">
        <v>0</v>
      </c>
      <c r="L97" s="60">
        <v>1.2999999999999999E-3</v>
      </c>
      <c r="M97" s="60">
        <v>2.0000000000000001E-4</v>
      </c>
    </row>
    <row r="98" spans="1:13">
      <c r="A98" t="s">
        <v>1868</v>
      </c>
      <c r="B98" t="s">
        <v>1869</v>
      </c>
      <c r="C98" t="s">
        <v>1870</v>
      </c>
      <c r="D98" s="118" t="s">
        <v>4890</v>
      </c>
      <c r="E98" t="s">
        <v>1708</v>
      </c>
      <c r="F98" t="s">
        <v>102</v>
      </c>
      <c r="G98" s="59">
        <v>44644</v>
      </c>
      <c r="H98" s="59">
        <v>10158</v>
      </c>
      <c r="I98" s="59">
        <v>0</v>
      </c>
      <c r="J98" s="59">
        <v>16448.21838504</v>
      </c>
      <c r="K98" s="60">
        <v>3.3E-3</v>
      </c>
      <c r="L98" s="60">
        <v>3.0000000000000001E-3</v>
      </c>
      <c r="M98" s="60">
        <v>5.9999999999999995E-4</v>
      </c>
    </row>
    <row r="99" spans="1:13">
      <c r="A99" t="s">
        <v>1871</v>
      </c>
      <c r="B99" t="s">
        <v>1872</v>
      </c>
      <c r="C99" t="s">
        <v>1538</v>
      </c>
      <c r="D99" s="118" t="s">
        <v>4890</v>
      </c>
      <c r="E99" t="s">
        <v>1708</v>
      </c>
      <c r="F99" t="s">
        <v>102</v>
      </c>
      <c r="G99" s="59">
        <v>298077.56</v>
      </c>
      <c r="H99" s="59">
        <v>3487.9799999999946</v>
      </c>
      <c r="I99" s="59">
        <v>5.0167700000000002</v>
      </c>
      <c r="J99" s="59">
        <v>37714.521121523598</v>
      </c>
      <c r="K99" s="60">
        <v>0</v>
      </c>
      <c r="L99" s="60">
        <v>6.8999999999999999E-3</v>
      </c>
      <c r="M99" s="60">
        <v>1.2999999999999999E-3</v>
      </c>
    </row>
    <row r="100" spans="1:13">
      <c r="A100" t="s">
        <v>1873</v>
      </c>
      <c r="B100" t="s">
        <v>1874</v>
      </c>
      <c r="C100" t="s">
        <v>110</v>
      </c>
      <c r="D100" s="118" t="s">
        <v>4890</v>
      </c>
      <c r="E100" t="s">
        <v>1708</v>
      </c>
      <c r="F100" t="s">
        <v>107</v>
      </c>
      <c r="G100" s="59">
        <v>416499.49</v>
      </c>
      <c r="H100" s="59">
        <v>5340</v>
      </c>
      <c r="I100" s="59">
        <v>0</v>
      </c>
      <c r="J100" s="59">
        <v>60920.522413350598</v>
      </c>
      <c r="K100" s="60">
        <v>6.1999999999999998E-3</v>
      </c>
      <c r="L100" s="60">
        <v>1.11E-2</v>
      </c>
      <c r="M100" s="60">
        <v>2.0999999999999999E-3</v>
      </c>
    </row>
    <row r="101" spans="1:13">
      <c r="A101" t="s">
        <v>1875</v>
      </c>
      <c r="B101" t="s">
        <v>1874</v>
      </c>
      <c r="C101" t="s">
        <v>110</v>
      </c>
      <c r="D101" s="118" t="s">
        <v>4890</v>
      </c>
      <c r="E101" t="s">
        <v>1708</v>
      </c>
      <c r="F101" t="s">
        <v>107</v>
      </c>
      <c r="G101" s="59">
        <v>7862</v>
      </c>
      <c r="H101" s="59">
        <v>5340</v>
      </c>
      <c r="I101" s="59">
        <v>0</v>
      </c>
      <c r="J101" s="59">
        <v>1149.9585442800001</v>
      </c>
      <c r="K101" s="60">
        <v>0</v>
      </c>
      <c r="L101" s="60">
        <v>2.0000000000000001E-4</v>
      </c>
      <c r="M101" s="60">
        <v>0</v>
      </c>
    </row>
    <row r="102" spans="1:13">
      <c r="A102" t="s">
        <v>1876</v>
      </c>
      <c r="B102" t="s">
        <v>1877</v>
      </c>
      <c r="C102" t="s">
        <v>1703</v>
      </c>
      <c r="D102" s="118" t="s">
        <v>4890</v>
      </c>
      <c r="E102" t="s">
        <v>1708</v>
      </c>
      <c r="F102" t="s">
        <v>102</v>
      </c>
      <c r="G102" s="59">
        <v>5466</v>
      </c>
      <c r="H102" s="59">
        <v>1022.25</v>
      </c>
      <c r="I102" s="59">
        <v>0</v>
      </c>
      <c r="J102" s="59">
        <v>202.662922995</v>
      </c>
      <c r="K102" s="60">
        <v>0</v>
      </c>
      <c r="L102" s="60">
        <v>0</v>
      </c>
      <c r="M102" s="60">
        <v>0</v>
      </c>
    </row>
    <row r="103" spans="1:13">
      <c r="A103" t="s">
        <v>1876</v>
      </c>
      <c r="B103" t="s">
        <v>1877</v>
      </c>
      <c r="C103" t="s">
        <v>1703</v>
      </c>
      <c r="D103" s="118" t="s">
        <v>4890</v>
      </c>
      <c r="E103" t="s">
        <v>1708</v>
      </c>
      <c r="F103" t="s">
        <v>102</v>
      </c>
      <c r="G103" s="59">
        <v>1007965.66</v>
      </c>
      <c r="H103" s="59">
        <v>1022.25</v>
      </c>
      <c r="I103" s="59">
        <v>0</v>
      </c>
      <c r="J103" s="59">
        <v>37372.350335562398</v>
      </c>
      <c r="K103" s="60">
        <v>4.5999999999999999E-3</v>
      </c>
      <c r="L103" s="60">
        <v>6.7999999999999996E-3</v>
      </c>
      <c r="M103" s="60">
        <v>1.2999999999999999E-3</v>
      </c>
    </row>
    <row r="104" spans="1:13">
      <c r="A104" t="s">
        <v>1878</v>
      </c>
      <c r="B104" t="s">
        <v>1879</v>
      </c>
      <c r="C104" t="s">
        <v>110</v>
      </c>
      <c r="D104" s="118" t="s">
        <v>4890</v>
      </c>
      <c r="E104" t="s">
        <v>1708</v>
      </c>
      <c r="F104" t="s">
        <v>102</v>
      </c>
      <c r="G104" s="59">
        <v>142840.06</v>
      </c>
      <c r="H104" s="59">
        <v>4819</v>
      </c>
      <c r="I104" s="59">
        <v>0</v>
      </c>
      <c r="J104" s="59">
        <v>24966.318456307799</v>
      </c>
      <c r="K104" s="60">
        <v>1.52E-2</v>
      </c>
      <c r="L104" s="60">
        <v>4.4999999999999997E-3</v>
      </c>
      <c r="M104" s="60">
        <v>8.9999999999999998E-4</v>
      </c>
    </row>
    <row r="105" spans="1:13">
      <c r="A105" t="s">
        <v>1880</v>
      </c>
      <c r="B105" t="s">
        <v>1881</v>
      </c>
      <c r="C105" t="s">
        <v>1538</v>
      </c>
      <c r="D105" s="118" t="s">
        <v>4890</v>
      </c>
      <c r="E105" t="s">
        <v>1708</v>
      </c>
      <c r="F105" t="s">
        <v>102</v>
      </c>
      <c r="G105" s="59">
        <v>403617.46</v>
      </c>
      <c r="H105" s="59">
        <v>6526.5</v>
      </c>
      <c r="I105" s="59">
        <v>0</v>
      </c>
      <c r="J105" s="59">
        <v>95542.773222066098</v>
      </c>
      <c r="K105" s="60">
        <v>1.2E-2</v>
      </c>
      <c r="L105" s="60">
        <v>1.7399999999999999E-2</v>
      </c>
      <c r="M105" s="60">
        <v>3.3E-3</v>
      </c>
    </row>
    <row r="106" spans="1:13">
      <c r="A106" t="s">
        <v>1882</v>
      </c>
      <c r="B106" t="s">
        <v>1883</v>
      </c>
      <c r="C106" t="s">
        <v>1703</v>
      </c>
      <c r="D106" s="118" t="s">
        <v>4890</v>
      </c>
      <c r="E106" t="s">
        <v>1708</v>
      </c>
      <c r="F106" t="s">
        <v>102</v>
      </c>
      <c r="G106" s="59">
        <v>117523.75</v>
      </c>
      <c r="H106" s="59">
        <v>93137</v>
      </c>
      <c r="I106" s="59">
        <v>0</v>
      </c>
      <c r="J106" s="59">
        <v>397004.51070101198</v>
      </c>
      <c r="K106" s="60">
        <v>6.6E-3</v>
      </c>
      <c r="L106" s="60">
        <v>7.2099999999999997E-2</v>
      </c>
      <c r="M106" s="60">
        <v>1.37E-2</v>
      </c>
    </row>
    <row r="107" spans="1:13">
      <c r="A107" t="s">
        <v>1882</v>
      </c>
      <c r="B107" t="s">
        <v>1883</v>
      </c>
      <c r="C107" t="s">
        <v>1703</v>
      </c>
      <c r="D107" s="118" t="s">
        <v>4890</v>
      </c>
      <c r="E107" t="s">
        <v>1708</v>
      </c>
      <c r="F107" t="s">
        <v>102</v>
      </c>
      <c r="G107" s="59">
        <v>10764</v>
      </c>
      <c r="H107" s="59">
        <v>93137</v>
      </c>
      <c r="I107" s="59">
        <v>0</v>
      </c>
      <c r="J107" s="59">
        <v>36361.642248360004</v>
      </c>
      <c r="K107" s="60">
        <v>1.6999999999999999E-3</v>
      </c>
      <c r="L107" s="60">
        <v>6.6E-3</v>
      </c>
      <c r="M107" s="60">
        <v>1.2999999999999999E-3</v>
      </c>
    </row>
    <row r="108" spans="1:13">
      <c r="A108" t="s">
        <v>1884</v>
      </c>
      <c r="B108" t="s">
        <v>1885</v>
      </c>
      <c r="C108" t="s">
        <v>110</v>
      </c>
      <c r="D108" s="118" t="s">
        <v>4890</v>
      </c>
      <c r="E108" t="s">
        <v>1708</v>
      </c>
      <c r="F108" t="s">
        <v>104</v>
      </c>
      <c r="G108" s="59">
        <v>2295</v>
      </c>
      <c r="H108" s="59">
        <v>21775</v>
      </c>
      <c r="I108" s="59">
        <v>0</v>
      </c>
      <c r="J108" s="59">
        <v>2004.7419405000001</v>
      </c>
      <c r="K108" s="60">
        <v>1E-4</v>
      </c>
      <c r="L108" s="60">
        <v>4.0000000000000002E-4</v>
      </c>
      <c r="M108" s="60">
        <v>1E-4</v>
      </c>
    </row>
    <row r="109" spans="1:13">
      <c r="A109" t="s">
        <v>1886</v>
      </c>
      <c r="B109" t="s">
        <v>1885</v>
      </c>
      <c r="C109" t="s">
        <v>110</v>
      </c>
      <c r="D109" s="118" t="s">
        <v>4890</v>
      </c>
      <c r="E109" t="s">
        <v>1708</v>
      </c>
      <c r="F109" t="s">
        <v>104</v>
      </c>
      <c r="G109" s="59">
        <v>349330.63</v>
      </c>
      <c r="H109" s="59">
        <v>21775</v>
      </c>
      <c r="I109" s="59">
        <v>0</v>
      </c>
      <c r="J109" s="59">
        <v>305149.35296831699</v>
      </c>
      <c r="K109" s="60">
        <v>1.24E-2</v>
      </c>
      <c r="L109" s="60">
        <v>5.5399999999999998E-2</v>
      </c>
      <c r="M109" s="60">
        <v>1.06E-2</v>
      </c>
    </row>
    <row r="110" spans="1:13">
      <c r="A110" t="s">
        <v>1887</v>
      </c>
      <c r="B110" t="s">
        <v>1888</v>
      </c>
      <c r="C110" t="s">
        <v>110</v>
      </c>
      <c r="D110" s="118" t="s">
        <v>4890</v>
      </c>
      <c r="E110" t="s">
        <v>1708</v>
      </c>
      <c r="F110" t="s">
        <v>104</v>
      </c>
      <c r="G110" s="59">
        <v>215068.6</v>
      </c>
      <c r="H110" s="59">
        <v>9116.7000000000007</v>
      </c>
      <c r="I110" s="59">
        <v>0</v>
      </c>
      <c r="J110" s="59">
        <v>78656.079269851907</v>
      </c>
      <c r="K110" s="60">
        <v>3.8100000000000002E-2</v>
      </c>
      <c r="L110" s="60">
        <v>1.43E-2</v>
      </c>
      <c r="M110" s="60">
        <v>2.7000000000000001E-3</v>
      </c>
    </row>
    <row r="111" spans="1:13">
      <c r="A111" t="s">
        <v>1889</v>
      </c>
      <c r="B111" t="s">
        <v>1890</v>
      </c>
      <c r="C111" t="s">
        <v>110</v>
      </c>
      <c r="D111" s="118" t="s">
        <v>4890</v>
      </c>
      <c r="E111" t="s">
        <v>1708</v>
      </c>
      <c r="F111" t="s">
        <v>104</v>
      </c>
      <c r="G111" s="59">
        <v>335981.26</v>
      </c>
      <c r="H111" s="59">
        <v>2553.8000000000002</v>
      </c>
      <c r="I111" s="59">
        <v>0</v>
      </c>
      <c r="J111" s="59">
        <v>34420.689028767301</v>
      </c>
      <c r="K111" s="60">
        <v>1.15E-2</v>
      </c>
      <c r="L111" s="60">
        <v>6.3E-3</v>
      </c>
      <c r="M111" s="60">
        <v>1.1999999999999999E-3</v>
      </c>
    </row>
    <row r="112" spans="1:13">
      <c r="A112" t="s">
        <v>1891</v>
      </c>
      <c r="B112" t="s">
        <v>1892</v>
      </c>
      <c r="C112" t="s">
        <v>1703</v>
      </c>
      <c r="D112" s="118" t="s">
        <v>4890</v>
      </c>
      <c r="E112" t="s">
        <v>1708</v>
      </c>
      <c r="F112" t="s">
        <v>102</v>
      </c>
      <c r="G112" s="59">
        <v>990833.51</v>
      </c>
      <c r="H112" s="59">
        <v>4893</v>
      </c>
      <c r="I112" s="59">
        <v>0</v>
      </c>
      <c r="J112" s="59">
        <v>175842.34117787599</v>
      </c>
      <c r="K112" s="60">
        <v>1.8800000000000001E-2</v>
      </c>
      <c r="L112" s="60">
        <v>3.1899999999999998E-2</v>
      </c>
      <c r="M112" s="60">
        <v>6.1000000000000004E-3</v>
      </c>
    </row>
    <row r="113" spans="1:13">
      <c r="A113" t="s">
        <v>1893</v>
      </c>
      <c r="B113" t="s">
        <v>1894</v>
      </c>
      <c r="C113" t="s">
        <v>1867</v>
      </c>
      <c r="D113" s="118" t="s">
        <v>4890</v>
      </c>
      <c r="E113" t="s">
        <v>1708</v>
      </c>
      <c r="F113" t="s">
        <v>169</v>
      </c>
      <c r="G113" s="59">
        <v>37</v>
      </c>
      <c r="H113" s="59">
        <v>3466000</v>
      </c>
      <c r="I113" s="59">
        <v>0</v>
      </c>
      <c r="J113" s="59">
        <v>32.877401540000001</v>
      </c>
      <c r="K113" s="60">
        <v>0</v>
      </c>
      <c r="L113" s="60">
        <v>0</v>
      </c>
      <c r="M113" s="60">
        <v>0</v>
      </c>
    </row>
    <row r="114" spans="1:13">
      <c r="A114" t="s">
        <v>1895</v>
      </c>
      <c r="B114" t="s">
        <v>1896</v>
      </c>
      <c r="C114" t="s">
        <v>1867</v>
      </c>
      <c r="D114" s="118" t="s">
        <v>4890</v>
      </c>
      <c r="E114" t="s">
        <v>1708</v>
      </c>
      <c r="F114" t="s">
        <v>169</v>
      </c>
      <c r="G114" s="59">
        <v>2400775.75</v>
      </c>
      <c r="H114" s="59">
        <v>247450.00000000038</v>
      </c>
      <c r="I114" s="59">
        <v>0</v>
      </c>
      <c r="J114" s="59">
        <v>152302.22821535499</v>
      </c>
      <c r="K114" s="60">
        <v>2.9999999999999997E-4</v>
      </c>
      <c r="L114" s="60">
        <v>2.7699999999999999E-2</v>
      </c>
      <c r="M114" s="60">
        <v>5.3E-3</v>
      </c>
    </row>
    <row r="115" spans="1:13">
      <c r="A115" t="s">
        <v>1895</v>
      </c>
      <c r="B115" t="s">
        <v>1896</v>
      </c>
      <c r="C115" t="s">
        <v>1867</v>
      </c>
      <c r="D115" s="118" t="s">
        <v>4890</v>
      </c>
      <c r="E115" t="s">
        <v>1708</v>
      </c>
      <c r="F115" t="s">
        <v>169</v>
      </c>
      <c r="G115" s="59">
        <v>837</v>
      </c>
      <c r="H115" s="59">
        <v>247450</v>
      </c>
      <c r="I115" s="59">
        <v>0</v>
      </c>
      <c r="J115" s="59">
        <v>53.098239190500003</v>
      </c>
      <c r="K115" s="60">
        <v>0</v>
      </c>
      <c r="L115" s="60">
        <v>0</v>
      </c>
      <c r="M115" s="60">
        <v>0</v>
      </c>
    </row>
    <row r="116" spans="1:13">
      <c r="A116" t="s">
        <v>1897</v>
      </c>
      <c r="B116" t="s">
        <v>1898</v>
      </c>
      <c r="C116" t="s">
        <v>110</v>
      </c>
      <c r="D116" s="118" t="s">
        <v>4890</v>
      </c>
      <c r="E116" t="s">
        <v>1708</v>
      </c>
      <c r="F116" t="s">
        <v>104</v>
      </c>
      <c r="G116" s="59">
        <v>41245.5</v>
      </c>
      <c r="H116" s="59">
        <v>19498</v>
      </c>
      <c r="I116" s="59">
        <v>0</v>
      </c>
      <c r="J116" s="59">
        <v>32261.4781120441</v>
      </c>
      <c r="K116" s="60">
        <v>7.4999999999999997E-3</v>
      </c>
      <c r="L116" s="60">
        <v>5.8999999999999999E-3</v>
      </c>
      <c r="M116" s="60">
        <v>1.1000000000000001E-3</v>
      </c>
    </row>
    <row r="117" spans="1:13">
      <c r="A117" t="s">
        <v>1899</v>
      </c>
      <c r="B117" t="s">
        <v>1900</v>
      </c>
      <c r="C117" t="s">
        <v>1538</v>
      </c>
      <c r="D117" s="118" t="s">
        <v>4890</v>
      </c>
      <c r="E117" t="s">
        <v>1708</v>
      </c>
      <c r="F117" t="s">
        <v>102</v>
      </c>
      <c r="G117" s="59">
        <v>72434.880000000005</v>
      </c>
      <c r="H117" s="59">
        <v>17881</v>
      </c>
      <c r="I117" s="59">
        <v>0</v>
      </c>
      <c r="J117" s="59">
        <v>46977.197398185599</v>
      </c>
      <c r="K117" s="60">
        <v>6.9999999999999999E-4</v>
      </c>
      <c r="L117" s="60">
        <v>8.5000000000000006E-3</v>
      </c>
      <c r="M117" s="60">
        <v>1.6000000000000001E-3</v>
      </c>
    </row>
    <row r="118" spans="1:13">
      <c r="A118" t="s">
        <v>1901</v>
      </c>
      <c r="B118" t="s">
        <v>1902</v>
      </c>
      <c r="C118" t="s">
        <v>1538</v>
      </c>
      <c r="D118" s="118" t="s">
        <v>4890</v>
      </c>
      <c r="E118" t="s">
        <v>1708</v>
      </c>
      <c r="F118" t="s">
        <v>102</v>
      </c>
      <c r="G118" s="59">
        <v>273558</v>
      </c>
      <c r="H118" s="59">
        <v>3760</v>
      </c>
      <c r="I118" s="59">
        <v>0</v>
      </c>
      <c r="J118" s="59">
        <v>37306.526961600001</v>
      </c>
      <c r="K118" s="60">
        <v>2.9999999999999997E-4</v>
      </c>
      <c r="L118" s="60">
        <v>6.7999999999999996E-3</v>
      </c>
      <c r="M118" s="60">
        <v>1.2999999999999999E-3</v>
      </c>
    </row>
    <row r="119" spans="1:13">
      <c r="A119" t="s">
        <v>1903</v>
      </c>
      <c r="B119" t="s">
        <v>1904</v>
      </c>
      <c r="C119" t="s">
        <v>1538</v>
      </c>
      <c r="D119" s="118" t="s">
        <v>4890</v>
      </c>
      <c r="E119" t="s">
        <v>1708</v>
      </c>
      <c r="F119" t="s">
        <v>102</v>
      </c>
      <c r="G119" s="59">
        <v>328478.23</v>
      </c>
      <c r="H119" s="59">
        <v>11399</v>
      </c>
      <c r="I119" s="59">
        <v>0</v>
      </c>
      <c r="J119" s="59">
        <v>135806.60767853801</v>
      </c>
      <c r="K119" s="60">
        <v>2.3999999999999998E-3</v>
      </c>
      <c r="L119" s="60">
        <v>2.47E-2</v>
      </c>
      <c r="M119" s="60">
        <v>4.7000000000000002E-3</v>
      </c>
    </row>
    <row r="120" spans="1:13">
      <c r="A120" t="s">
        <v>1905</v>
      </c>
      <c r="B120" t="s">
        <v>1906</v>
      </c>
      <c r="C120" t="s">
        <v>1538</v>
      </c>
      <c r="D120" s="118" t="s">
        <v>4890</v>
      </c>
      <c r="E120" t="s">
        <v>1708</v>
      </c>
      <c r="F120" t="s">
        <v>102</v>
      </c>
      <c r="G120" s="59">
        <v>592920.97</v>
      </c>
      <c r="H120" s="59">
        <v>4006</v>
      </c>
      <c r="I120" s="59">
        <v>0</v>
      </c>
      <c r="J120" s="59">
        <v>86150.005789091403</v>
      </c>
      <c r="K120" s="60">
        <v>4.7000000000000002E-3</v>
      </c>
      <c r="L120" s="60">
        <v>1.5599999999999999E-2</v>
      </c>
      <c r="M120" s="60">
        <v>3.0000000000000001E-3</v>
      </c>
    </row>
    <row r="121" spans="1:13">
      <c r="A121" t="s">
        <v>1907</v>
      </c>
      <c r="B121" t="s">
        <v>1908</v>
      </c>
      <c r="C121" t="s">
        <v>1703</v>
      </c>
      <c r="D121" s="118" t="s">
        <v>4890</v>
      </c>
      <c r="E121" t="s">
        <v>1708</v>
      </c>
      <c r="F121" t="s">
        <v>102</v>
      </c>
      <c r="G121" s="59">
        <v>209408.9</v>
      </c>
      <c r="H121" s="59">
        <v>5893.5</v>
      </c>
      <c r="I121" s="59">
        <v>0</v>
      </c>
      <c r="J121" s="59">
        <v>44762.669542480602</v>
      </c>
      <c r="K121" s="60">
        <v>0</v>
      </c>
      <c r="L121" s="60">
        <v>8.0999999999999996E-3</v>
      </c>
      <c r="M121" s="60">
        <v>1.5E-3</v>
      </c>
    </row>
    <row r="122" spans="1:13">
      <c r="A122" t="s">
        <v>1909</v>
      </c>
      <c r="B122" t="s">
        <v>1910</v>
      </c>
      <c r="C122" t="s">
        <v>110</v>
      </c>
      <c r="D122" s="118" t="s">
        <v>4890</v>
      </c>
      <c r="E122" t="s">
        <v>1708</v>
      </c>
      <c r="F122" t="s">
        <v>104</v>
      </c>
      <c r="G122" s="59">
        <v>95837.6</v>
      </c>
      <c r="H122" s="59">
        <v>20075</v>
      </c>
      <c r="I122" s="59">
        <v>0</v>
      </c>
      <c r="J122" s="59">
        <v>77180.769819120003</v>
      </c>
      <c r="K122" s="60">
        <v>3.1300000000000001E-2</v>
      </c>
      <c r="L122" s="60">
        <v>1.4E-2</v>
      </c>
      <c r="M122" s="60">
        <v>2.7000000000000001E-3</v>
      </c>
    </row>
    <row r="123" spans="1:13">
      <c r="A123" t="s">
        <v>1911</v>
      </c>
      <c r="B123" t="s">
        <v>1912</v>
      </c>
      <c r="C123" t="s">
        <v>1538</v>
      </c>
      <c r="D123" s="118" t="s">
        <v>4890</v>
      </c>
      <c r="E123" t="s">
        <v>1708</v>
      </c>
      <c r="F123" t="s">
        <v>102</v>
      </c>
      <c r="G123" s="59">
        <v>84087</v>
      </c>
      <c r="H123" s="59">
        <v>4602</v>
      </c>
      <c r="I123" s="59">
        <v>0</v>
      </c>
      <c r="J123" s="59">
        <v>14035.342924979999</v>
      </c>
      <c r="K123" s="60">
        <v>2E-3</v>
      </c>
      <c r="L123" s="60">
        <v>2.5000000000000001E-3</v>
      </c>
      <c r="M123" s="60">
        <v>5.0000000000000001E-4</v>
      </c>
    </row>
    <row r="124" spans="1:13">
      <c r="A124" t="s">
        <v>1913</v>
      </c>
      <c r="B124" t="s">
        <v>1914</v>
      </c>
      <c r="C124" t="s">
        <v>1538</v>
      </c>
      <c r="D124" s="118" t="s">
        <v>4890</v>
      </c>
      <c r="E124" t="s">
        <v>1708</v>
      </c>
      <c r="F124" t="s">
        <v>102</v>
      </c>
      <c r="G124" s="59">
        <v>64575.25</v>
      </c>
      <c r="H124" s="59">
        <v>8929</v>
      </c>
      <c r="I124" s="59">
        <v>0</v>
      </c>
      <c r="J124" s="59">
        <v>20913.006610957498</v>
      </c>
      <c r="K124" s="60">
        <v>8.0000000000000004E-4</v>
      </c>
      <c r="L124" s="60">
        <v>3.8E-3</v>
      </c>
      <c r="M124" s="60">
        <v>6.9999999999999999E-4</v>
      </c>
    </row>
    <row r="125" spans="1:13">
      <c r="A125" t="s">
        <v>1915</v>
      </c>
      <c r="B125" t="s">
        <v>1916</v>
      </c>
      <c r="C125" t="s">
        <v>1703</v>
      </c>
      <c r="D125" s="118" t="s">
        <v>4890</v>
      </c>
      <c r="E125" t="s">
        <v>1708</v>
      </c>
      <c r="F125" t="s">
        <v>102</v>
      </c>
      <c r="G125" s="59">
        <v>446307.79</v>
      </c>
      <c r="H125" s="59">
        <v>3163.3749999999927</v>
      </c>
      <c r="I125" s="59">
        <v>0</v>
      </c>
      <c r="J125" s="59">
        <v>51207.397091286497</v>
      </c>
      <c r="K125" s="60">
        <v>2.3599999999999999E-2</v>
      </c>
      <c r="L125" s="60">
        <v>9.2999999999999992E-3</v>
      </c>
      <c r="M125" s="60">
        <v>1.8E-3</v>
      </c>
    </row>
    <row r="126" spans="1:13">
      <c r="A126" t="s">
        <v>1917</v>
      </c>
      <c r="B126" t="s">
        <v>1918</v>
      </c>
      <c r="C126" t="s">
        <v>1538</v>
      </c>
      <c r="D126" s="118" t="s">
        <v>4890</v>
      </c>
      <c r="E126" t="s">
        <v>1708</v>
      </c>
      <c r="F126" t="s">
        <v>102</v>
      </c>
      <c r="G126" s="59">
        <v>100575.79</v>
      </c>
      <c r="H126" s="59">
        <v>19248</v>
      </c>
      <c r="I126" s="59">
        <v>0</v>
      </c>
      <c r="J126" s="59">
        <v>70214.469370718405</v>
      </c>
      <c r="K126" s="60">
        <v>4.0000000000000002E-4</v>
      </c>
      <c r="L126" s="60">
        <v>1.2800000000000001E-2</v>
      </c>
      <c r="M126" s="60">
        <v>2.3999999999999998E-3</v>
      </c>
    </row>
    <row r="127" spans="1:13">
      <c r="A127" t="s">
        <v>1919</v>
      </c>
      <c r="B127" t="s">
        <v>1920</v>
      </c>
      <c r="C127" t="s">
        <v>103</v>
      </c>
      <c r="D127" s="118" t="s">
        <v>4890</v>
      </c>
      <c r="E127" t="s">
        <v>1708</v>
      </c>
      <c r="F127" t="s">
        <v>109</v>
      </c>
      <c r="G127" s="59">
        <v>344972.2</v>
      </c>
      <c r="H127" s="59">
        <v>9441</v>
      </c>
      <c r="I127" s="59">
        <v>0</v>
      </c>
      <c r="J127" s="59">
        <v>80617.6135175706</v>
      </c>
      <c r="K127" s="60">
        <v>2.3999999999999998E-3</v>
      </c>
      <c r="L127" s="60">
        <v>1.46E-2</v>
      </c>
      <c r="M127" s="60">
        <v>2.8E-3</v>
      </c>
    </row>
    <row r="128" spans="1:13">
      <c r="A128" t="s">
        <v>1919</v>
      </c>
      <c r="B128" t="s">
        <v>1920</v>
      </c>
      <c r="C128" t="s">
        <v>103</v>
      </c>
      <c r="D128" s="118" t="s">
        <v>4890</v>
      </c>
      <c r="E128" t="s">
        <v>1708</v>
      </c>
      <c r="F128" t="s">
        <v>109</v>
      </c>
      <c r="G128" s="59">
        <v>6187</v>
      </c>
      <c r="H128" s="59">
        <v>9441</v>
      </c>
      <c r="I128" s="59">
        <v>0</v>
      </c>
      <c r="J128" s="59">
        <v>1445.859042651</v>
      </c>
      <c r="K128" s="60">
        <v>2.0000000000000001E-4</v>
      </c>
      <c r="L128" s="60">
        <v>2.9999999999999997E-4</v>
      </c>
      <c r="M128" s="60">
        <v>1E-4</v>
      </c>
    </row>
    <row r="129" spans="1:13">
      <c r="A129" t="s">
        <v>1921</v>
      </c>
      <c r="B129" t="s">
        <v>1922</v>
      </c>
      <c r="C129" t="s">
        <v>1703</v>
      </c>
      <c r="D129" s="118" t="s">
        <v>4890</v>
      </c>
      <c r="E129" t="s">
        <v>1708</v>
      </c>
      <c r="F129" t="s">
        <v>102</v>
      </c>
      <c r="G129" s="59">
        <v>1075085.8999999999</v>
      </c>
      <c r="H129" s="59">
        <v>1047.5999999999999</v>
      </c>
      <c r="I129" s="59">
        <v>0</v>
      </c>
      <c r="J129" s="59">
        <v>40849.449795226799</v>
      </c>
      <c r="K129" s="60">
        <v>0</v>
      </c>
      <c r="L129" s="60">
        <v>7.4000000000000003E-3</v>
      </c>
      <c r="M129" s="60">
        <v>1.4E-3</v>
      </c>
    </row>
    <row r="130" spans="1:13">
      <c r="A130" s="61" t="s">
        <v>1923</v>
      </c>
      <c r="B130" s="110" t="s">
        <v>4890</v>
      </c>
      <c r="C130" s="119" t="s">
        <v>4890</v>
      </c>
      <c r="D130" s="119" t="s">
        <v>4890</v>
      </c>
      <c r="E130" s="119" t="s">
        <v>4890</v>
      </c>
      <c r="F130" s="119" t="s">
        <v>4890</v>
      </c>
      <c r="G130" s="63">
        <v>1219036</v>
      </c>
      <c r="H130" s="119" t="s">
        <v>4890</v>
      </c>
      <c r="I130" s="63">
        <v>401.48604402000001</v>
      </c>
      <c r="J130" s="63">
        <v>328082.33708025853</v>
      </c>
      <c r="K130" s="119" t="s">
        <v>4890</v>
      </c>
      <c r="L130" s="62">
        <v>5.96E-2</v>
      </c>
      <c r="M130" s="62">
        <v>1.14E-2</v>
      </c>
    </row>
    <row r="131" spans="1:13">
      <c r="A131" t="s">
        <v>1924</v>
      </c>
      <c r="B131" t="s">
        <v>1925</v>
      </c>
      <c r="C131" t="s">
        <v>110</v>
      </c>
      <c r="D131" s="118" t="s">
        <v>4890</v>
      </c>
      <c r="E131" t="s">
        <v>1760</v>
      </c>
      <c r="F131" t="s">
        <v>104</v>
      </c>
      <c r="G131" s="59">
        <v>38298</v>
      </c>
      <c r="H131" s="59">
        <v>21147.599999999999</v>
      </c>
      <c r="I131" s="59">
        <v>0</v>
      </c>
      <c r="J131" s="59">
        <v>32490.381043036799</v>
      </c>
      <c r="K131" s="60">
        <v>2.06E-2</v>
      </c>
      <c r="L131" s="60">
        <v>5.8999999999999999E-3</v>
      </c>
      <c r="M131" s="60">
        <v>1.1000000000000001E-3</v>
      </c>
    </row>
    <row r="132" spans="1:13">
      <c r="A132" t="s">
        <v>1926</v>
      </c>
      <c r="B132" t="s">
        <v>1927</v>
      </c>
      <c r="C132" t="s">
        <v>1703</v>
      </c>
      <c r="D132" s="118" t="s">
        <v>4890</v>
      </c>
      <c r="E132" t="s">
        <v>1760</v>
      </c>
      <c r="F132" t="s">
        <v>102</v>
      </c>
      <c r="G132" s="59">
        <v>67039</v>
      </c>
      <c r="H132" s="59">
        <v>8748</v>
      </c>
      <c r="I132" s="59">
        <v>0</v>
      </c>
      <c r="J132" s="59">
        <v>21270.80162844</v>
      </c>
      <c r="K132" s="60">
        <v>2.58E-2</v>
      </c>
      <c r="L132" s="60">
        <v>3.8999999999999998E-3</v>
      </c>
      <c r="M132" s="60">
        <v>6.9999999999999999E-4</v>
      </c>
    </row>
    <row r="133" spans="1:13">
      <c r="A133" t="s">
        <v>1928</v>
      </c>
      <c r="B133" t="s">
        <v>1929</v>
      </c>
      <c r="C133" t="s">
        <v>1703</v>
      </c>
      <c r="D133" s="118" t="s">
        <v>4890</v>
      </c>
      <c r="E133" t="s">
        <v>1760</v>
      </c>
      <c r="F133" t="s">
        <v>102</v>
      </c>
      <c r="G133" s="59">
        <v>12190</v>
      </c>
      <c r="H133" s="59">
        <v>9324</v>
      </c>
      <c r="I133" s="59">
        <v>0</v>
      </c>
      <c r="J133" s="59">
        <v>4122.4322412000001</v>
      </c>
      <c r="K133" s="60">
        <v>2.9999999999999997E-4</v>
      </c>
      <c r="L133" s="60">
        <v>6.9999999999999999E-4</v>
      </c>
      <c r="M133" s="60">
        <v>1E-4</v>
      </c>
    </row>
    <row r="134" spans="1:13">
      <c r="A134" t="s">
        <v>1930</v>
      </c>
      <c r="B134" t="s">
        <v>1931</v>
      </c>
      <c r="C134" t="s">
        <v>1703</v>
      </c>
      <c r="D134" s="118" t="s">
        <v>4890</v>
      </c>
      <c r="E134" t="s">
        <v>1760</v>
      </c>
      <c r="F134" t="s">
        <v>102</v>
      </c>
      <c r="G134" s="59">
        <v>69965</v>
      </c>
      <c r="H134" s="59">
        <v>10445</v>
      </c>
      <c r="I134" s="59">
        <v>296.40721733999999</v>
      </c>
      <c r="J134" s="59">
        <v>26801.958312089999</v>
      </c>
      <c r="K134" s="60">
        <v>1.4E-3</v>
      </c>
      <c r="L134" s="60">
        <v>4.8999999999999998E-3</v>
      </c>
      <c r="M134" s="60">
        <v>8.9999999999999998E-4</v>
      </c>
    </row>
    <row r="135" spans="1:13">
      <c r="A135" t="s">
        <v>1932</v>
      </c>
      <c r="B135" t="s">
        <v>1933</v>
      </c>
      <c r="C135" t="s">
        <v>1703</v>
      </c>
      <c r="D135" s="118" t="s">
        <v>4890</v>
      </c>
      <c r="E135" t="s">
        <v>1760</v>
      </c>
      <c r="F135" t="s">
        <v>104</v>
      </c>
      <c r="G135" s="59">
        <v>2341</v>
      </c>
      <c r="H135" s="59">
        <v>9430</v>
      </c>
      <c r="I135" s="59">
        <v>1.885452E-2</v>
      </c>
      <c r="J135" s="59">
        <v>885.60482760000002</v>
      </c>
      <c r="K135" s="60">
        <v>1E-4</v>
      </c>
      <c r="L135" s="60">
        <v>2.0000000000000001E-4</v>
      </c>
      <c r="M135" s="60">
        <v>0</v>
      </c>
    </row>
    <row r="136" spans="1:13">
      <c r="A136" t="s">
        <v>1934</v>
      </c>
      <c r="B136" t="s">
        <v>1935</v>
      </c>
      <c r="C136" t="s">
        <v>1703</v>
      </c>
      <c r="D136" s="118" t="s">
        <v>4890</v>
      </c>
      <c r="E136" t="s">
        <v>1760</v>
      </c>
      <c r="F136" t="s">
        <v>102</v>
      </c>
      <c r="G136" s="59">
        <v>56954</v>
      </c>
      <c r="H136" s="59">
        <v>17604</v>
      </c>
      <c r="I136" s="59">
        <v>0</v>
      </c>
      <c r="J136" s="59">
        <v>36364.962694319998</v>
      </c>
      <c r="K136" s="60">
        <v>2.3E-3</v>
      </c>
      <c r="L136" s="60">
        <v>6.6E-3</v>
      </c>
      <c r="M136" s="60">
        <v>1.2999999999999999E-3</v>
      </c>
    </row>
    <row r="137" spans="1:13">
      <c r="A137" t="s">
        <v>1936</v>
      </c>
      <c r="B137" t="s">
        <v>1937</v>
      </c>
      <c r="C137" t="s">
        <v>110</v>
      </c>
      <c r="D137" s="118" t="s">
        <v>4890</v>
      </c>
      <c r="E137" t="s">
        <v>1760</v>
      </c>
      <c r="F137" t="s">
        <v>104</v>
      </c>
      <c r="G137" s="59">
        <v>1878</v>
      </c>
      <c r="H137" s="59">
        <v>23861.64</v>
      </c>
      <c r="I137" s="59">
        <v>0</v>
      </c>
      <c r="J137" s="59">
        <v>1797.6846073507199</v>
      </c>
      <c r="K137" s="60">
        <v>1.1000000000000001E-3</v>
      </c>
      <c r="L137" s="60">
        <v>2.9999999999999997E-4</v>
      </c>
      <c r="M137" s="60">
        <v>1E-4</v>
      </c>
    </row>
    <row r="138" spans="1:13">
      <c r="A138" t="s">
        <v>1938</v>
      </c>
      <c r="B138" t="s">
        <v>1939</v>
      </c>
      <c r="C138" t="s">
        <v>110</v>
      </c>
      <c r="D138" s="118" t="s">
        <v>4890</v>
      </c>
      <c r="E138" t="s">
        <v>1760</v>
      </c>
      <c r="F138" t="s">
        <v>104</v>
      </c>
      <c r="G138" s="59">
        <v>52619</v>
      </c>
      <c r="H138" s="59">
        <v>15113</v>
      </c>
      <c r="I138" s="59">
        <v>0</v>
      </c>
      <c r="J138" s="59">
        <v>31901.484669852001</v>
      </c>
      <c r="K138" s="60">
        <v>2.8899999999999999E-2</v>
      </c>
      <c r="L138" s="60">
        <v>5.7999999999999996E-3</v>
      </c>
      <c r="M138" s="60">
        <v>1.1000000000000001E-3</v>
      </c>
    </row>
    <row r="139" spans="1:13">
      <c r="A139" t="s">
        <v>1940</v>
      </c>
      <c r="B139" t="s">
        <v>1941</v>
      </c>
      <c r="C139" t="s">
        <v>1703</v>
      </c>
      <c r="D139" s="118" t="s">
        <v>4890</v>
      </c>
      <c r="E139" t="s">
        <v>1760</v>
      </c>
      <c r="F139" t="s">
        <v>102</v>
      </c>
      <c r="G139" s="59">
        <v>39411</v>
      </c>
      <c r="H139" s="59">
        <v>16313.5</v>
      </c>
      <c r="I139" s="59">
        <v>0</v>
      </c>
      <c r="J139" s="59">
        <v>23319.120010095001</v>
      </c>
      <c r="K139" s="60">
        <v>9.2100000000000001E-2</v>
      </c>
      <c r="L139" s="60">
        <v>4.1999999999999997E-3</v>
      </c>
      <c r="M139" s="60">
        <v>8.0000000000000004E-4</v>
      </c>
    </row>
    <row r="140" spans="1:13">
      <c r="A140" t="s">
        <v>1942</v>
      </c>
      <c r="B140" t="s">
        <v>1943</v>
      </c>
      <c r="C140" t="s">
        <v>1703</v>
      </c>
      <c r="D140" s="118" t="s">
        <v>4890</v>
      </c>
      <c r="E140" t="s">
        <v>1760</v>
      </c>
      <c r="F140" t="s">
        <v>102</v>
      </c>
      <c r="G140" s="59">
        <v>962</v>
      </c>
      <c r="H140" s="59">
        <v>1289.5999999999999</v>
      </c>
      <c r="I140" s="59">
        <v>0</v>
      </c>
      <c r="J140" s="59">
        <v>44.996387904000002</v>
      </c>
      <c r="K140" s="60">
        <v>0</v>
      </c>
      <c r="L140" s="60">
        <v>0</v>
      </c>
      <c r="M140" s="60">
        <v>0</v>
      </c>
    </row>
    <row r="141" spans="1:13">
      <c r="A141" t="s">
        <v>1944</v>
      </c>
      <c r="B141" t="s">
        <v>1945</v>
      </c>
      <c r="C141" t="s">
        <v>1538</v>
      </c>
      <c r="D141" s="118" t="s">
        <v>4890</v>
      </c>
      <c r="E141" t="s">
        <v>1760</v>
      </c>
      <c r="F141" t="s">
        <v>102</v>
      </c>
      <c r="G141" s="59">
        <v>110347</v>
      </c>
      <c r="H141" s="59">
        <v>9726</v>
      </c>
      <c r="I141" s="59">
        <v>105.05997216</v>
      </c>
      <c r="J141" s="59">
        <v>39031.290593099999</v>
      </c>
      <c r="K141" s="60">
        <v>1.6199999999999999E-2</v>
      </c>
      <c r="L141" s="60">
        <v>7.1000000000000004E-3</v>
      </c>
      <c r="M141" s="60">
        <v>1.4E-3</v>
      </c>
    </row>
    <row r="142" spans="1:13">
      <c r="A142" t="s">
        <v>1946</v>
      </c>
      <c r="B142" t="s">
        <v>1947</v>
      </c>
      <c r="C142" t="s">
        <v>1538</v>
      </c>
      <c r="D142" s="118" t="s">
        <v>4890</v>
      </c>
      <c r="E142" t="s">
        <v>1760</v>
      </c>
      <c r="F142" t="s">
        <v>102</v>
      </c>
      <c r="G142" s="59">
        <v>15753</v>
      </c>
      <c r="H142" s="59">
        <v>9473</v>
      </c>
      <c r="I142" s="59">
        <v>0</v>
      </c>
      <c r="J142" s="59">
        <v>5412.5056896300002</v>
      </c>
      <c r="K142" s="60">
        <v>2.0000000000000001E-4</v>
      </c>
      <c r="L142" s="60">
        <v>1E-3</v>
      </c>
      <c r="M142" s="60">
        <v>2.0000000000000001E-4</v>
      </c>
    </row>
    <row r="143" spans="1:13">
      <c r="A143" t="s">
        <v>1948</v>
      </c>
      <c r="B143" t="s">
        <v>1949</v>
      </c>
      <c r="C143" t="s">
        <v>1538</v>
      </c>
      <c r="D143" s="118" t="s">
        <v>4890</v>
      </c>
      <c r="E143" t="s">
        <v>1760</v>
      </c>
      <c r="F143" t="s">
        <v>102</v>
      </c>
      <c r="G143" s="59">
        <v>131942</v>
      </c>
      <c r="H143" s="59">
        <v>3283</v>
      </c>
      <c r="I143" s="59">
        <v>0</v>
      </c>
      <c r="J143" s="59">
        <v>15710.91580422</v>
      </c>
      <c r="K143" s="60">
        <v>5.9999999999999995E-4</v>
      </c>
      <c r="L143" s="60">
        <v>2.8999999999999998E-3</v>
      </c>
      <c r="M143" s="60">
        <v>5.0000000000000001E-4</v>
      </c>
    </row>
    <row r="144" spans="1:13">
      <c r="A144" t="s">
        <v>1950</v>
      </c>
      <c r="B144" t="s">
        <v>1951</v>
      </c>
      <c r="C144" t="s">
        <v>1538</v>
      </c>
      <c r="D144" s="118" t="s">
        <v>4890</v>
      </c>
      <c r="E144" t="s">
        <v>1760</v>
      </c>
      <c r="F144" t="s">
        <v>102</v>
      </c>
      <c r="G144" s="59">
        <v>348915</v>
      </c>
      <c r="H144" s="59">
        <v>2856</v>
      </c>
      <c r="I144" s="59">
        <v>0</v>
      </c>
      <c r="J144" s="59">
        <v>36143.099974800003</v>
      </c>
      <c r="K144" s="60">
        <v>4.0599999999999997E-2</v>
      </c>
      <c r="L144" s="60">
        <v>6.6E-3</v>
      </c>
      <c r="M144" s="60">
        <v>1.2999999999999999E-3</v>
      </c>
    </row>
    <row r="145" spans="1:13">
      <c r="A145" t="s">
        <v>1952</v>
      </c>
      <c r="B145" t="s">
        <v>1953</v>
      </c>
      <c r="C145" t="s">
        <v>1703</v>
      </c>
      <c r="D145" s="118" t="s">
        <v>4890</v>
      </c>
      <c r="E145" t="s">
        <v>1760</v>
      </c>
      <c r="F145" t="s">
        <v>102</v>
      </c>
      <c r="G145" s="59">
        <v>119641</v>
      </c>
      <c r="H145" s="59">
        <v>4813</v>
      </c>
      <c r="I145" s="59">
        <v>0</v>
      </c>
      <c r="J145" s="59">
        <v>20885.431463910001</v>
      </c>
      <c r="K145" s="60">
        <v>1.55E-2</v>
      </c>
      <c r="L145" s="60">
        <v>3.8E-3</v>
      </c>
      <c r="M145" s="60">
        <v>6.9999999999999999E-4</v>
      </c>
    </row>
    <row r="146" spans="1:13">
      <c r="A146" t="s">
        <v>1954</v>
      </c>
      <c r="B146" t="s">
        <v>1955</v>
      </c>
      <c r="C146" t="s">
        <v>1538</v>
      </c>
      <c r="D146" s="118" t="s">
        <v>4890</v>
      </c>
      <c r="E146" t="s">
        <v>1760</v>
      </c>
      <c r="F146" t="s">
        <v>102</v>
      </c>
      <c r="G146" s="59">
        <v>150781</v>
      </c>
      <c r="H146" s="59">
        <v>5833</v>
      </c>
      <c r="I146" s="59">
        <v>0</v>
      </c>
      <c r="J146" s="59">
        <v>31899.667132710001</v>
      </c>
      <c r="K146" s="60">
        <v>6.4999999999999997E-3</v>
      </c>
      <c r="L146" s="60">
        <v>5.7999999999999996E-3</v>
      </c>
      <c r="M146" s="60">
        <v>1.1000000000000001E-3</v>
      </c>
    </row>
    <row r="147" spans="1:13">
      <c r="A147" s="61" t="s">
        <v>833</v>
      </c>
      <c r="B147" s="110" t="s">
        <v>4890</v>
      </c>
      <c r="C147" s="119" t="s">
        <v>4890</v>
      </c>
      <c r="D147" s="119" t="s">
        <v>4890</v>
      </c>
      <c r="E147" s="119" t="s">
        <v>4890</v>
      </c>
      <c r="F147" s="119" t="s">
        <v>4890</v>
      </c>
      <c r="G147" s="63">
        <v>0</v>
      </c>
      <c r="H147" s="119" t="s">
        <v>4890</v>
      </c>
      <c r="I147" s="63">
        <v>0</v>
      </c>
      <c r="J147" s="63">
        <v>0</v>
      </c>
      <c r="K147" s="119" t="s">
        <v>4890</v>
      </c>
      <c r="L147" s="62">
        <v>0</v>
      </c>
      <c r="M147" s="62">
        <v>0</v>
      </c>
    </row>
    <row r="148" spans="1:13">
      <c r="A148" t="s">
        <v>184</v>
      </c>
      <c r="B148" t="s">
        <v>184</v>
      </c>
      <c r="C148" s="119" t="s">
        <v>4890</v>
      </c>
      <c r="D148" s="119" t="s">
        <v>4890</v>
      </c>
      <c r="E148" t="s">
        <v>184</v>
      </c>
      <c r="F148" t="s">
        <v>184</v>
      </c>
      <c r="G148" s="59">
        <v>0</v>
      </c>
      <c r="H148" s="59">
        <v>0</v>
      </c>
      <c r="I148" s="119" t="s">
        <v>4890</v>
      </c>
      <c r="J148" s="59">
        <v>0</v>
      </c>
      <c r="K148" s="60">
        <v>0</v>
      </c>
      <c r="L148" s="60">
        <v>0</v>
      </c>
      <c r="M148" s="60">
        <v>0</v>
      </c>
    </row>
    <row r="149" spans="1:13">
      <c r="A149" s="61" t="s">
        <v>1826</v>
      </c>
      <c r="B149" s="110" t="s">
        <v>4890</v>
      </c>
      <c r="C149" s="119" t="s">
        <v>4890</v>
      </c>
      <c r="D149" s="119" t="s">
        <v>4890</v>
      </c>
      <c r="E149" s="119" t="s">
        <v>4890</v>
      </c>
      <c r="F149" s="119" t="s">
        <v>4890</v>
      </c>
      <c r="G149" s="63">
        <v>0</v>
      </c>
      <c r="H149" s="119" t="s">
        <v>4890</v>
      </c>
      <c r="I149" s="63">
        <v>0</v>
      </c>
      <c r="J149" s="63">
        <v>0</v>
      </c>
      <c r="K149" s="119" t="s">
        <v>4890</v>
      </c>
      <c r="L149" s="62">
        <v>0</v>
      </c>
      <c r="M149" s="62">
        <v>0</v>
      </c>
    </row>
    <row r="150" spans="1:13">
      <c r="A150" t="s">
        <v>184</v>
      </c>
      <c r="B150" t="s">
        <v>184</v>
      </c>
      <c r="C150" s="119" t="s">
        <v>4890</v>
      </c>
      <c r="D150" s="119" t="s">
        <v>4890</v>
      </c>
      <c r="E150" t="s">
        <v>184</v>
      </c>
      <c r="F150" t="s">
        <v>184</v>
      </c>
      <c r="G150" s="59">
        <v>0</v>
      </c>
      <c r="H150" s="59">
        <v>0</v>
      </c>
      <c r="I150" s="119" t="s">
        <v>4890</v>
      </c>
      <c r="J150" s="59">
        <v>0</v>
      </c>
      <c r="K150" s="60">
        <v>0</v>
      </c>
      <c r="L150" s="60">
        <v>0</v>
      </c>
      <c r="M150" s="60">
        <v>0</v>
      </c>
    </row>
    <row r="151" spans="1:13">
      <c r="A151" t="s">
        <v>207</v>
      </c>
      <c r="B151" s="110" t="s">
        <v>4890</v>
      </c>
      <c r="C151" s="119" t="s">
        <v>4890</v>
      </c>
      <c r="D151" s="119" t="s">
        <v>4890</v>
      </c>
      <c r="E151" s="119" t="s">
        <v>4890</v>
      </c>
      <c r="F151" s="119" t="s">
        <v>4890</v>
      </c>
      <c r="G151" s="119" t="s">
        <v>4890</v>
      </c>
      <c r="H151" s="119" t="s">
        <v>4890</v>
      </c>
      <c r="I151" s="119" t="s">
        <v>4890</v>
      </c>
      <c r="J151" s="119" t="s">
        <v>4890</v>
      </c>
      <c r="K151" s="119" t="s">
        <v>4890</v>
      </c>
      <c r="L151" s="119" t="s">
        <v>4890</v>
      </c>
      <c r="M151" s="119" t="s">
        <v>4890</v>
      </c>
    </row>
    <row r="152" spans="1:13">
      <c r="A152" t="s">
        <v>313</v>
      </c>
      <c r="B152" s="110" t="s">
        <v>4890</v>
      </c>
      <c r="C152" s="119" t="s">
        <v>4890</v>
      </c>
      <c r="D152" s="119" t="s">
        <v>4890</v>
      </c>
      <c r="E152" s="119" t="s">
        <v>4890</v>
      </c>
      <c r="F152" s="119" t="s">
        <v>4890</v>
      </c>
      <c r="G152" s="119" t="s">
        <v>4890</v>
      </c>
      <c r="H152" s="119" t="s">
        <v>4890</v>
      </c>
      <c r="I152" s="119" t="s">
        <v>4890</v>
      </c>
      <c r="J152" s="119" t="s">
        <v>4890</v>
      </c>
      <c r="K152" s="119" t="s">
        <v>4890</v>
      </c>
      <c r="L152" s="119" t="s">
        <v>4890</v>
      </c>
      <c r="M152" s="119" t="s">
        <v>4890</v>
      </c>
    </row>
    <row r="153" spans="1:13">
      <c r="A153" t="s">
        <v>314</v>
      </c>
      <c r="B153" s="110" t="s">
        <v>4890</v>
      </c>
      <c r="C153" s="119" t="s">
        <v>4890</v>
      </c>
      <c r="D153" s="119" t="s">
        <v>4890</v>
      </c>
      <c r="E153" s="119" t="s">
        <v>4890</v>
      </c>
      <c r="F153" s="119" t="s">
        <v>4890</v>
      </c>
      <c r="G153" s="119" t="s">
        <v>4890</v>
      </c>
      <c r="H153" s="119" t="s">
        <v>4890</v>
      </c>
      <c r="I153" s="119" t="s">
        <v>4890</v>
      </c>
      <c r="J153" s="119" t="s">
        <v>4890</v>
      </c>
      <c r="K153" s="119" t="s">
        <v>4890</v>
      </c>
      <c r="L153" s="119" t="s">
        <v>4890</v>
      </c>
      <c r="M153" s="119" t="s">
        <v>4890</v>
      </c>
    </row>
    <row r="154" spans="1:13">
      <c r="A154" t="s">
        <v>315</v>
      </c>
      <c r="B154" s="110" t="s">
        <v>4890</v>
      </c>
      <c r="C154" s="119" t="s">
        <v>4890</v>
      </c>
      <c r="D154" s="119" t="s">
        <v>4890</v>
      </c>
      <c r="E154" s="119" t="s">
        <v>4890</v>
      </c>
      <c r="F154" s="119" t="s">
        <v>4890</v>
      </c>
      <c r="G154" s="119" t="s">
        <v>4890</v>
      </c>
      <c r="H154" s="119" t="s">
        <v>4890</v>
      </c>
      <c r="I154" s="119" t="s">
        <v>4890</v>
      </c>
      <c r="J154" s="119" t="s">
        <v>4890</v>
      </c>
      <c r="K154" s="119" t="s">
        <v>4890</v>
      </c>
      <c r="L154" s="119" t="s">
        <v>4890</v>
      </c>
      <c r="M154" s="119" t="s">
        <v>4890</v>
      </c>
    </row>
    <row r="155" spans="1:13">
      <c r="A155" t="s">
        <v>316</v>
      </c>
      <c r="B155" s="110" t="s">
        <v>4890</v>
      </c>
      <c r="C155" s="119" t="s">
        <v>4890</v>
      </c>
      <c r="D155" s="119" t="s">
        <v>4890</v>
      </c>
      <c r="E155" s="119" t="s">
        <v>4890</v>
      </c>
      <c r="F155" s="119" t="s">
        <v>4890</v>
      </c>
      <c r="G155" s="119" t="s">
        <v>4890</v>
      </c>
      <c r="H155" s="119" t="s">
        <v>4890</v>
      </c>
      <c r="I155" s="119" t="s">
        <v>4890</v>
      </c>
      <c r="J155" s="119" t="s">
        <v>4890</v>
      </c>
      <c r="K155" s="119" t="s">
        <v>4890</v>
      </c>
      <c r="L155" s="119" t="s">
        <v>4890</v>
      </c>
      <c r="M155" s="119" t="s">
        <v>4890</v>
      </c>
    </row>
    <row r="156" spans="1:13" hidden="1">
      <c r="C156" s="15"/>
      <c r="D156" s="15"/>
      <c r="E156" s="15"/>
      <c r="F156" s="15"/>
    </row>
    <row r="157" spans="1:13" hidden="1">
      <c r="C157" s="15"/>
      <c r="D157" s="15"/>
      <c r="E157" s="15"/>
      <c r="F157" s="15"/>
    </row>
    <row r="158" spans="1:13" hidden="1">
      <c r="C158" s="15"/>
      <c r="D158" s="15"/>
      <c r="E158" s="15"/>
      <c r="F158" s="15"/>
    </row>
    <row r="159" spans="1:13" hidden="1">
      <c r="C159" s="15"/>
      <c r="D159" s="15"/>
      <c r="E159" s="15"/>
      <c r="F159" s="15"/>
    </row>
    <row r="160" spans="1:13" hidden="1">
      <c r="C160" s="15"/>
      <c r="D160" s="15"/>
      <c r="E160" s="15"/>
      <c r="F160" s="15"/>
    </row>
    <row r="161" spans="3:6" hidden="1">
      <c r="C161" s="15"/>
      <c r="D161" s="15"/>
      <c r="E161" s="15"/>
      <c r="F161" s="15"/>
    </row>
    <row r="162" spans="3:6" hidden="1">
      <c r="C162" s="15"/>
      <c r="D162" s="15"/>
      <c r="E162" s="15"/>
      <c r="F162" s="15"/>
    </row>
    <row r="163" spans="3:6" hidden="1">
      <c r="C163" s="15"/>
      <c r="D163" s="15"/>
      <c r="E163" s="15"/>
      <c r="F163" s="15"/>
    </row>
    <row r="164" spans="3:6" hidden="1">
      <c r="C164" s="15"/>
      <c r="D164" s="15"/>
      <c r="E164" s="15"/>
      <c r="F164" s="15"/>
    </row>
    <row r="165" spans="3:6" hidden="1">
      <c r="C165" s="15"/>
      <c r="D165" s="15"/>
      <c r="E165" s="15"/>
      <c r="F165" s="15"/>
    </row>
    <row r="166" spans="3:6" hidden="1">
      <c r="C166" s="15"/>
      <c r="D166" s="15"/>
      <c r="E166" s="15"/>
      <c r="F166" s="15"/>
    </row>
    <row r="167" spans="3:6" hidden="1">
      <c r="C167" s="15"/>
      <c r="D167" s="15"/>
      <c r="E167" s="15"/>
      <c r="F167" s="15"/>
    </row>
    <row r="168" spans="3:6" hidden="1">
      <c r="C168" s="15"/>
      <c r="D168" s="15"/>
      <c r="E168" s="15"/>
      <c r="F168" s="15"/>
    </row>
    <row r="169" spans="3:6" hidden="1">
      <c r="C169" s="15"/>
      <c r="D169" s="15"/>
      <c r="E169" s="15"/>
      <c r="F169" s="15"/>
    </row>
    <row r="170" spans="3:6" hidden="1">
      <c r="C170" s="15"/>
      <c r="D170" s="15"/>
      <c r="E170" s="15"/>
      <c r="F170" s="15"/>
    </row>
    <row r="171" spans="3:6" hidden="1">
      <c r="C171" s="15"/>
      <c r="D171" s="15"/>
      <c r="E171" s="15"/>
      <c r="F171" s="15"/>
    </row>
    <row r="172" spans="3:6" hidden="1">
      <c r="C172" s="15"/>
      <c r="D172" s="15"/>
      <c r="E172" s="15"/>
      <c r="F172" s="15"/>
    </row>
    <row r="173" spans="3:6" hidden="1">
      <c r="C173" s="15"/>
      <c r="D173" s="15"/>
      <c r="E173" s="15"/>
      <c r="F173" s="15"/>
    </row>
    <row r="174" spans="3:6" hidden="1">
      <c r="C174" s="15"/>
      <c r="D174" s="15"/>
      <c r="E174" s="15"/>
      <c r="F174" s="15"/>
    </row>
    <row r="175" spans="3:6" hidden="1">
      <c r="C175" s="15"/>
      <c r="D175" s="15"/>
      <c r="E175" s="15"/>
      <c r="F175" s="15"/>
    </row>
    <row r="176" spans="3:6" hidden="1">
      <c r="C176" s="15"/>
      <c r="D176" s="15"/>
      <c r="E176" s="15"/>
      <c r="F176" s="15"/>
    </row>
    <row r="177" spans="3:6" hidden="1">
      <c r="C177" s="15"/>
      <c r="D177" s="15"/>
      <c r="E177" s="15"/>
      <c r="F177" s="15"/>
    </row>
    <row r="178" spans="3:6" hidden="1">
      <c r="C178" s="15"/>
      <c r="D178" s="15"/>
      <c r="E178" s="15"/>
      <c r="F178" s="15"/>
    </row>
    <row r="179" spans="3:6" hidden="1">
      <c r="C179" s="15"/>
      <c r="D179" s="15"/>
      <c r="E179" s="15"/>
      <c r="F179" s="15"/>
    </row>
    <row r="180" spans="3:6" hidden="1">
      <c r="C180" s="15"/>
      <c r="D180" s="15"/>
      <c r="E180" s="15"/>
      <c r="F180" s="15"/>
    </row>
    <row r="181" spans="3:6" hidden="1">
      <c r="C181" s="15"/>
      <c r="D181" s="15"/>
      <c r="E181" s="15"/>
      <c r="F181" s="15"/>
    </row>
    <row r="182" spans="3:6" hidden="1">
      <c r="C182" s="15"/>
      <c r="D182" s="15"/>
      <c r="E182" s="15"/>
      <c r="F182" s="15"/>
    </row>
    <row r="183" spans="3:6" hidden="1">
      <c r="C183" s="15"/>
      <c r="D183" s="15"/>
      <c r="E183" s="15"/>
      <c r="F183" s="15"/>
    </row>
    <row r="184" spans="3:6" hidden="1">
      <c r="C184" s="15"/>
      <c r="D184" s="15"/>
      <c r="E184" s="15"/>
      <c r="F184" s="15"/>
    </row>
    <row r="185" spans="3:6" hidden="1">
      <c r="C185" s="15"/>
      <c r="D185" s="15"/>
      <c r="E185" s="15"/>
      <c r="F185" s="15"/>
    </row>
    <row r="186" spans="3:6" hidden="1">
      <c r="C186" s="15"/>
      <c r="D186" s="15"/>
      <c r="E186" s="15"/>
      <c r="F186" s="15"/>
    </row>
    <row r="187" spans="3:6" hidden="1">
      <c r="C187" s="15"/>
      <c r="D187" s="15"/>
      <c r="E187" s="15"/>
      <c r="F187" s="15"/>
    </row>
    <row r="188" spans="3:6" hidden="1">
      <c r="C188" s="15"/>
      <c r="D188" s="15"/>
      <c r="E188" s="15"/>
      <c r="F188" s="15"/>
    </row>
    <row r="189" spans="3:6" hidden="1">
      <c r="C189" s="15"/>
      <c r="D189" s="15"/>
      <c r="E189" s="15"/>
      <c r="F189" s="15"/>
    </row>
    <row r="190" spans="3:6" hidden="1">
      <c r="C190" s="15"/>
      <c r="D190" s="15"/>
      <c r="E190" s="15"/>
      <c r="F190" s="15"/>
    </row>
    <row r="191" spans="3:6" hidden="1">
      <c r="C191" s="15"/>
      <c r="D191" s="15"/>
      <c r="E191" s="15"/>
      <c r="F191" s="15"/>
    </row>
    <row r="192" spans="3:6" hidden="1">
      <c r="C192" s="15"/>
      <c r="D192" s="15"/>
      <c r="E192" s="15"/>
      <c r="F192" s="15"/>
    </row>
    <row r="193" spans="3:6" hidden="1">
      <c r="C193" s="15"/>
      <c r="D193" s="15"/>
      <c r="E193" s="15"/>
      <c r="F193" s="15"/>
    </row>
    <row r="194" spans="3:6" hidden="1">
      <c r="C194" s="15"/>
      <c r="D194" s="15"/>
      <c r="E194" s="15"/>
      <c r="F194" s="15"/>
    </row>
    <row r="195" spans="3:6" hidden="1">
      <c r="C195" s="15"/>
      <c r="D195" s="15"/>
      <c r="E195" s="15"/>
      <c r="F195" s="15"/>
    </row>
    <row r="196" spans="3:6" hidden="1">
      <c r="C196" s="15"/>
      <c r="D196" s="15"/>
      <c r="E196" s="15"/>
      <c r="F196" s="15"/>
    </row>
    <row r="197" spans="3:6" hidden="1">
      <c r="C197" s="15"/>
      <c r="D197" s="15"/>
      <c r="E197" s="15"/>
      <c r="F197" s="15"/>
    </row>
    <row r="198" spans="3:6" hidden="1">
      <c r="C198" s="15"/>
      <c r="D198" s="15"/>
      <c r="E198" s="15"/>
      <c r="F198" s="15"/>
    </row>
    <row r="199" spans="3:6" hidden="1">
      <c r="C199" s="15"/>
      <c r="D199" s="15"/>
      <c r="E199" s="15"/>
      <c r="F199" s="15"/>
    </row>
    <row r="200" spans="3:6" hidden="1">
      <c r="C200" s="15"/>
      <c r="D200" s="15"/>
      <c r="E200" s="15"/>
      <c r="F200" s="15"/>
    </row>
    <row r="201" spans="3:6" hidden="1">
      <c r="C201" s="15"/>
      <c r="D201" s="15"/>
      <c r="E201" s="15"/>
      <c r="F201" s="15"/>
    </row>
    <row r="202" spans="3:6" hidden="1">
      <c r="C202" s="15"/>
      <c r="D202" s="15"/>
      <c r="E202" s="15"/>
      <c r="F202" s="15"/>
    </row>
    <row r="203" spans="3:6" hidden="1">
      <c r="C203" s="15"/>
      <c r="D203" s="15"/>
      <c r="E203" s="15"/>
      <c r="F203" s="15"/>
    </row>
    <row r="204" spans="3:6" hidden="1">
      <c r="C204" s="15"/>
      <c r="D204" s="15"/>
      <c r="E204" s="15"/>
      <c r="F204" s="15"/>
    </row>
    <row r="205" spans="3:6" hidden="1">
      <c r="C205" s="15"/>
      <c r="D205" s="15"/>
      <c r="E205" s="15"/>
      <c r="F205" s="15"/>
    </row>
    <row r="206" spans="3:6" hidden="1">
      <c r="C206" s="15"/>
      <c r="D206" s="15"/>
      <c r="E206" s="15"/>
      <c r="F206" s="15"/>
    </row>
    <row r="207" spans="3:6" hidden="1">
      <c r="C207" s="15"/>
      <c r="D207" s="15"/>
      <c r="E207" s="15"/>
      <c r="F207" s="15"/>
    </row>
    <row r="208" spans="3:6" hidden="1">
      <c r="C208" s="15"/>
      <c r="D208" s="15"/>
      <c r="E208" s="15"/>
      <c r="F208" s="15"/>
    </row>
    <row r="209" spans="1:6" hidden="1">
      <c r="C209" s="15"/>
      <c r="D209" s="15"/>
      <c r="E209" s="15"/>
      <c r="F209" s="15"/>
    </row>
    <row r="210" spans="1:6" hidden="1">
      <c r="C210" s="15"/>
      <c r="D210" s="15"/>
      <c r="E210" s="15"/>
      <c r="F210" s="15"/>
    </row>
    <row r="211" spans="1:6" hidden="1">
      <c r="C211" s="15"/>
      <c r="D211" s="15"/>
      <c r="E211" s="15"/>
      <c r="F211" s="15"/>
    </row>
    <row r="212" spans="1:6" hidden="1">
      <c r="C212" s="15"/>
      <c r="D212" s="15"/>
      <c r="E212" s="15"/>
      <c r="F212" s="15"/>
    </row>
    <row r="213" spans="1:6" hidden="1">
      <c r="A213" s="15"/>
      <c r="C213" s="15"/>
      <c r="D213" s="15"/>
      <c r="E213" s="15"/>
      <c r="F213" s="15"/>
    </row>
    <row r="214" spans="1:6" hidden="1">
      <c r="A214" s="15"/>
      <c r="C214" s="15"/>
      <c r="D214" s="15"/>
      <c r="E214" s="15"/>
      <c r="F214" s="15"/>
    </row>
    <row r="215" spans="1:6" hidden="1">
      <c r="A215" s="17"/>
      <c r="C215" s="15"/>
      <c r="D215" s="15"/>
      <c r="E215" s="15"/>
      <c r="F215" s="15"/>
    </row>
    <row r="216" spans="1:6" hidden="1">
      <c r="C216" s="15"/>
      <c r="D216" s="15"/>
      <c r="E216" s="15"/>
      <c r="F216" s="15"/>
    </row>
    <row r="217" spans="1:6" hidden="1">
      <c r="C217" s="15"/>
      <c r="D217" s="15"/>
      <c r="E217" s="15"/>
      <c r="F217" s="15"/>
    </row>
    <row r="218" spans="1:6" hidden="1">
      <c r="C218" s="15"/>
      <c r="D218" s="15"/>
      <c r="E218" s="15"/>
      <c r="F218" s="15"/>
    </row>
    <row r="10000" spans="52:52" hidden="1">
      <c r="AZ10000"/>
    </row>
  </sheetData>
  <autoFilter ref="A6:AH155" xr:uid="{00000000-0001-0000-0600-000000000000}"/>
  <mergeCells count="1">
    <mergeCell ref="A5:M5"/>
  </mergeCells>
  <dataValidations count="1">
    <dataValidation allowBlank="1" showInputMessage="1" showErrorMessage="1" sqref="I1:M5 J6:M1048576 A1:H1048576 I7:I1048576 N1:AY1048576 BA1:XFD1048576 AZ1:AZ9999 AZ10001:AZ1048576" xr:uid="{00000000-0002-0000-06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3.85546875" style="14" customWidth="1"/>
    <col min="5" max="5" width="11.85546875" style="15" customWidth="1"/>
    <col min="6" max="6" width="10.7109375" style="15" customWidth="1"/>
    <col min="7" max="7" width="11.140625" style="15" customWidth="1"/>
    <col min="8" max="8" width="11.5703125" style="15" customWidth="1"/>
    <col min="9" max="9" width="14.7109375" style="15" customWidth="1"/>
    <col min="10" max="10" width="11.7109375" style="15" customWidth="1"/>
    <col min="11" max="11" width="14.7109375" style="15" customWidth="1"/>
    <col min="12" max="12" width="22.7109375" style="15" customWidth="1"/>
    <col min="13" max="13" width="26.85546875" style="15" customWidth="1"/>
    <col min="14" max="14" width="25.42578125" style="15" customWidth="1"/>
    <col min="15" max="15" width="7.5703125" style="15" hidden="1"/>
    <col min="16" max="16" width="6.7109375" style="15" hidden="1"/>
    <col min="17" max="17" width="7.7109375" style="15" hidden="1"/>
    <col min="18" max="18" width="7.140625" style="15" hidden="1"/>
    <col min="19" max="19" width="6" style="15" hidden="1"/>
    <col min="20" max="20" width="7.85546875" style="15" hidden="1"/>
    <col min="21" max="21" width="8.140625" style="15" hidden="1"/>
    <col min="22" max="22" width="6.28515625" style="15" hidden="1"/>
    <col min="23" max="23" width="8" style="15" hidden="1"/>
    <col min="24" max="24" width="8.7109375" style="15" hidden="1"/>
    <col min="25" max="25" width="10" style="15" hidden="1"/>
    <col min="26" max="26" width="9.5703125" style="15" hidden="1"/>
    <col min="27" max="27" width="6.140625" style="15" hidden="1"/>
    <col min="28" max="29" width="5.7109375" style="15" hidden="1"/>
    <col min="30" max="30" width="6.85546875" style="15" hidden="1"/>
    <col min="31" max="31" width="6.42578125" style="15" hidden="1"/>
    <col min="32" max="32" width="6.7109375" style="15" hidden="1"/>
    <col min="33" max="33" width="7.28515625" style="15" hidden="1"/>
    <col min="34" max="34" width="5.7109375" style="15" hidden="1"/>
    <col min="35" max="46" width="9.140625" style="15" hidden="1"/>
    <col min="47" max="52" width="0" style="15" hidden="1"/>
    <col min="53" max="16384" width="9.140625" style="15" hidden="1"/>
  </cols>
  <sheetData>
    <row r="1" spans="1:16" s="1" customFormat="1">
      <c r="A1" s="2" t="s">
        <v>0</v>
      </c>
      <c r="B1" s="65" t="s">
        <v>4889</v>
      </c>
    </row>
    <row r="2" spans="1:16" s="1" customFormat="1">
      <c r="A2" s="2" t="s">
        <v>1</v>
      </c>
      <c r="B2" s="11" t="s">
        <v>3480</v>
      </c>
    </row>
    <row r="3" spans="1:16" s="1" customFormat="1">
      <c r="A3" s="2" t="s">
        <v>2</v>
      </c>
      <c r="B3" s="22" t="s">
        <v>3481</v>
      </c>
    </row>
    <row r="4" spans="1:16">
      <c r="A4" s="2" t="s">
        <v>3</v>
      </c>
      <c r="B4" s="110" t="s">
        <v>4890</v>
      </c>
    </row>
    <row r="5" spans="1:16" ht="18.75">
      <c r="A5" s="93" t="s">
        <v>91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16" s="17" customFormat="1">
      <c r="A6" s="36" t="s">
        <v>47</v>
      </c>
      <c r="B6" s="37" t="s">
        <v>48</v>
      </c>
      <c r="C6" s="37" t="s">
        <v>68</v>
      </c>
      <c r="D6" s="37" t="s">
        <v>49</v>
      </c>
      <c r="E6" s="37" t="s">
        <v>82</v>
      </c>
      <c r="F6" s="37" t="s">
        <v>50</v>
      </c>
      <c r="G6" s="37" t="s">
        <v>51</v>
      </c>
      <c r="H6" s="37" t="s">
        <v>52</v>
      </c>
      <c r="I6" s="37" t="s">
        <v>157</v>
      </c>
      <c r="J6" s="37" t="s">
        <v>158</v>
      </c>
      <c r="K6" s="37" t="s">
        <v>55</v>
      </c>
      <c r="L6" s="37" t="s">
        <v>71</v>
      </c>
      <c r="M6" s="37" t="s">
        <v>56</v>
      </c>
      <c r="N6" s="127" t="s">
        <v>153</v>
      </c>
      <c r="P6" s="15"/>
    </row>
    <row r="7" spans="1:16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113" t="s">
        <v>4890</v>
      </c>
      <c r="G7" s="113" t="s">
        <v>4890</v>
      </c>
      <c r="H7" s="113" t="s">
        <v>4890</v>
      </c>
      <c r="I7" s="24" t="s">
        <v>154</v>
      </c>
      <c r="J7" s="113" t="s">
        <v>4890</v>
      </c>
      <c r="K7" s="24" t="s">
        <v>6</v>
      </c>
      <c r="L7" s="24" t="s">
        <v>7</v>
      </c>
      <c r="M7" s="24" t="s">
        <v>7</v>
      </c>
      <c r="N7" s="25" t="s">
        <v>7</v>
      </c>
    </row>
    <row r="8" spans="1:16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74</v>
      </c>
      <c r="M8" s="27" t="s">
        <v>75</v>
      </c>
      <c r="N8" s="27" t="s">
        <v>76</v>
      </c>
      <c r="O8" s="28"/>
    </row>
    <row r="9" spans="1:16" s="19" customFormat="1" ht="20.25">
      <c r="A9" s="20" t="s">
        <v>92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115" t="s">
        <v>4890</v>
      </c>
      <c r="H9" s="115" t="s">
        <v>4890</v>
      </c>
      <c r="I9" s="57">
        <v>2357852.65</v>
      </c>
      <c r="J9" s="115" t="s">
        <v>4890</v>
      </c>
      <c r="K9" s="57">
        <v>328719.29646064196</v>
      </c>
      <c r="L9" s="115" t="s">
        <v>4890</v>
      </c>
      <c r="M9" s="58">
        <v>1</v>
      </c>
      <c r="N9" s="58">
        <v>1.14E-2</v>
      </c>
      <c r="O9" s="28"/>
    </row>
    <row r="10" spans="1:16">
      <c r="A10" s="61" t="s">
        <v>175</v>
      </c>
      <c r="B10" s="119" t="s">
        <v>4890</v>
      </c>
      <c r="C10" s="119" t="s">
        <v>4890</v>
      </c>
      <c r="D10" s="119" t="s">
        <v>4890</v>
      </c>
      <c r="E10" s="119" t="s">
        <v>4890</v>
      </c>
      <c r="F10" s="119" t="s">
        <v>4890</v>
      </c>
      <c r="G10" s="119" t="s">
        <v>4890</v>
      </c>
      <c r="H10" s="119" t="s">
        <v>4890</v>
      </c>
      <c r="I10" s="63">
        <v>0</v>
      </c>
      <c r="J10" s="119" t="s">
        <v>4890</v>
      </c>
      <c r="K10" s="63">
        <v>0</v>
      </c>
      <c r="L10" s="119" t="s">
        <v>4890</v>
      </c>
      <c r="M10" s="62">
        <v>0</v>
      </c>
      <c r="N10" s="62">
        <v>0</v>
      </c>
    </row>
    <row r="11" spans="1:16">
      <c r="A11" s="61" t="s">
        <v>1956</v>
      </c>
      <c r="B11" s="119" t="s">
        <v>4890</v>
      </c>
      <c r="C11" s="119" t="s">
        <v>4890</v>
      </c>
      <c r="D11" s="119" t="s">
        <v>4890</v>
      </c>
      <c r="E11" s="119" t="s">
        <v>4890</v>
      </c>
      <c r="F11" s="119" t="s">
        <v>4890</v>
      </c>
      <c r="G11" s="119" t="s">
        <v>4890</v>
      </c>
      <c r="H11" s="119" t="s">
        <v>4890</v>
      </c>
      <c r="I11" s="63">
        <v>0</v>
      </c>
      <c r="J11" s="119" t="s">
        <v>4890</v>
      </c>
      <c r="K11" s="63">
        <v>0</v>
      </c>
      <c r="L11" s="119" t="s">
        <v>4890</v>
      </c>
      <c r="M11" s="62">
        <v>0</v>
      </c>
      <c r="N11" s="62">
        <v>0</v>
      </c>
    </row>
    <row r="12" spans="1:16">
      <c r="A12" t="s">
        <v>184</v>
      </c>
      <c r="B12" t="s">
        <v>184</v>
      </c>
      <c r="C12" s="119" t="s">
        <v>4890</v>
      </c>
      <c r="D12" s="119" t="s">
        <v>4890</v>
      </c>
      <c r="E12" t="s">
        <v>184</v>
      </c>
      <c r="F12" t="s">
        <v>184</v>
      </c>
      <c r="G12" s="119" t="s">
        <v>4890</v>
      </c>
      <c r="H12" t="s">
        <v>184</v>
      </c>
      <c r="I12" s="59">
        <v>0</v>
      </c>
      <c r="J12" s="59">
        <v>0</v>
      </c>
      <c r="K12" s="59">
        <v>0</v>
      </c>
      <c r="L12" s="60">
        <v>0</v>
      </c>
      <c r="M12" s="60">
        <v>0</v>
      </c>
      <c r="N12" s="60">
        <v>0</v>
      </c>
    </row>
    <row r="13" spans="1:16">
      <c r="A13" s="61" t="s">
        <v>1957</v>
      </c>
      <c r="B13" s="119" t="s">
        <v>4890</v>
      </c>
      <c r="C13" s="119" t="s">
        <v>4890</v>
      </c>
      <c r="D13" s="119" t="s">
        <v>4890</v>
      </c>
      <c r="E13" s="119" t="s">
        <v>4890</v>
      </c>
      <c r="F13" s="119" t="s">
        <v>4890</v>
      </c>
      <c r="G13" s="119" t="s">
        <v>4890</v>
      </c>
      <c r="H13" s="119" t="s">
        <v>4890</v>
      </c>
      <c r="I13" s="63">
        <v>0</v>
      </c>
      <c r="J13" s="119" t="s">
        <v>4890</v>
      </c>
      <c r="K13" s="63">
        <v>0</v>
      </c>
      <c r="L13" s="119" t="s">
        <v>4890</v>
      </c>
      <c r="M13" s="62">
        <v>0</v>
      </c>
      <c r="N13" s="62">
        <v>0</v>
      </c>
    </row>
    <row r="14" spans="1:16">
      <c r="A14" t="s">
        <v>184</v>
      </c>
      <c r="B14" t="s">
        <v>184</v>
      </c>
      <c r="C14" s="119" t="s">
        <v>4890</v>
      </c>
      <c r="D14" s="119" t="s">
        <v>4890</v>
      </c>
      <c r="E14" t="s">
        <v>184</v>
      </c>
      <c r="F14" t="s">
        <v>184</v>
      </c>
      <c r="G14" s="119" t="s">
        <v>4890</v>
      </c>
      <c r="H14" t="s">
        <v>184</v>
      </c>
      <c r="I14" s="59">
        <v>0</v>
      </c>
      <c r="J14" s="59">
        <v>0</v>
      </c>
      <c r="K14" s="59">
        <v>0</v>
      </c>
      <c r="L14" s="60">
        <v>0</v>
      </c>
      <c r="M14" s="60">
        <v>0</v>
      </c>
      <c r="N14" s="60">
        <v>0</v>
      </c>
    </row>
    <row r="15" spans="1:16">
      <c r="A15" s="61" t="s">
        <v>90</v>
      </c>
      <c r="B15" s="119" t="s">
        <v>4890</v>
      </c>
      <c r="C15" s="119" t="s">
        <v>4890</v>
      </c>
      <c r="D15" s="119" t="s">
        <v>4890</v>
      </c>
      <c r="E15" s="119" t="s">
        <v>4890</v>
      </c>
      <c r="F15" s="119" t="s">
        <v>4890</v>
      </c>
      <c r="G15" s="119" t="s">
        <v>4890</v>
      </c>
      <c r="H15" s="119" t="s">
        <v>4890</v>
      </c>
      <c r="I15" s="63">
        <v>0</v>
      </c>
      <c r="J15" s="119" t="s">
        <v>4890</v>
      </c>
      <c r="K15" s="63">
        <v>0</v>
      </c>
      <c r="L15" s="119" t="s">
        <v>4890</v>
      </c>
      <c r="M15" s="62">
        <v>0</v>
      </c>
      <c r="N15" s="62">
        <v>0</v>
      </c>
    </row>
    <row r="16" spans="1:16">
      <c r="A16" t="s">
        <v>184</v>
      </c>
      <c r="B16" t="s">
        <v>184</v>
      </c>
      <c r="C16" s="119" t="s">
        <v>4890</v>
      </c>
      <c r="D16" s="119" t="s">
        <v>4890</v>
      </c>
      <c r="E16" t="s">
        <v>184</v>
      </c>
      <c r="F16" t="s">
        <v>184</v>
      </c>
      <c r="G16" s="119" t="s">
        <v>4890</v>
      </c>
      <c r="H16" t="s">
        <v>184</v>
      </c>
      <c r="I16" s="59">
        <v>0</v>
      </c>
      <c r="J16" s="59">
        <v>0</v>
      </c>
      <c r="K16" s="59">
        <v>0</v>
      </c>
      <c r="L16" s="60">
        <v>0</v>
      </c>
      <c r="M16" s="60">
        <v>0</v>
      </c>
      <c r="N16" s="60">
        <v>0</v>
      </c>
    </row>
    <row r="17" spans="1:14">
      <c r="A17" s="61" t="s">
        <v>833</v>
      </c>
      <c r="B17" s="119" t="s">
        <v>4890</v>
      </c>
      <c r="C17" s="119" t="s">
        <v>4890</v>
      </c>
      <c r="D17" s="119" t="s">
        <v>4890</v>
      </c>
      <c r="E17" s="119" t="s">
        <v>4890</v>
      </c>
      <c r="F17" s="119" t="s">
        <v>4890</v>
      </c>
      <c r="G17" s="119" t="s">
        <v>4890</v>
      </c>
      <c r="H17" s="119" t="s">
        <v>4890</v>
      </c>
      <c r="I17" s="63">
        <v>0</v>
      </c>
      <c r="J17" s="119" t="s">
        <v>4890</v>
      </c>
      <c r="K17" s="63">
        <v>0</v>
      </c>
      <c r="L17" s="119" t="s">
        <v>4890</v>
      </c>
      <c r="M17" s="62">
        <v>0</v>
      </c>
      <c r="N17" s="62">
        <v>0</v>
      </c>
    </row>
    <row r="18" spans="1:14">
      <c r="A18" t="s">
        <v>184</v>
      </c>
      <c r="B18" t="s">
        <v>184</v>
      </c>
      <c r="C18" s="119" t="s">
        <v>4890</v>
      </c>
      <c r="D18" s="119" t="s">
        <v>4890</v>
      </c>
      <c r="E18" t="s">
        <v>184</v>
      </c>
      <c r="F18" t="s">
        <v>184</v>
      </c>
      <c r="G18" s="119" t="s">
        <v>4890</v>
      </c>
      <c r="H18" t="s">
        <v>184</v>
      </c>
      <c r="I18" s="59">
        <v>0</v>
      </c>
      <c r="J18" s="59">
        <v>0</v>
      </c>
      <c r="K18" s="59">
        <v>0</v>
      </c>
      <c r="L18" s="60">
        <v>0</v>
      </c>
      <c r="M18" s="60">
        <v>0</v>
      </c>
      <c r="N18" s="60">
        <v>0</v>
      </c>
    </row>
    <row r="19" spans="1:14">
      <c r="A19" s="61" t="s">
        <v>205</v>
      </c>
      <c r="B19" s="119" t="s">
        <v>4890</v>
      </c>
      <c r="C19" s="119" t="s">
        <v>4890</v>
      </c>
      <c r="D19" s="119" t="s">
        <v>4890</v>
      </c>
      <c r="E19" s="119" t="s">
        <v>4890</v>
      </c>
      <c r="F19" s="119" t="s">
        <v>4890</v>
      </c>
      <c r="G19" s="119" t="s">
        <v>4890</v>
      </c>
      <c r="H19" s="119" t="s">
        <v>4890</v>
      </c>
      <c r="I19" s="63">
        <v>2357852.65</v>
      </c>
      <c r="J19" s="119" t="s">
        <v>4890</v>
      </c>
      <c r="K19" s="63">
        <v>328719.29646064196</v>
      </c>
      <c r="L19" s="119" t="s">
        <v>4890</v>
      </c>
      <c r="M19" s="62">
        <v>1</v>
      </c>
      <c r="N19" s="62">
        <v>1.14E-2</v>
      </c>
    </row>
    <row r="20" spans="1:14">
      <c r="A20" s="61" t="s">
        <v>1956</v>
      </c>
      <c r="B20" s="119" t="s">
        <v>4890</v>
      </c>
      <c r="C20" s="119" t="s">
        <v>4890</v>
      </c>
      <c r="D20" s="119" t="s">
        <v>4890</v>
      </c>
      <c r="E20" s="119" t="s">
        <v>4890</v>
      </c>
      <c r="F20" s="119" t="s">
        <v>4890</v>
      </c>
      <c r="G20" s="119" t="s">
        <v>4890</v>
      </c>
      <c r="H20" s="119" t="s">
        <v>4890</v>
      </c>
      <c r="I20" s="63">
        <v>0</v>
      </c>
      <c r="J20" s="119" t="s">
        <v>4890</v>
      </c>
      <c r="K20" s="63">
        <v>0</v>
      </c>
      <c r="L20" s="119" t="s">
        <v>4890</v>
      </c>
      <c r="M20" s="62">
        <v>0</v>
      </c>
      <c r="N20" s="62">
        <v>0</v>
      </c>
    </row>
    <row r="21" spans="1:14">
      <c r="A21" t="s">
        <v>184</v>
      </c>
      <c r="B21" t="s">
        <v>184</v>
      </c>
      <c r="C21" s="119" t="s">
        <v>4890</v>
      </c>
      <c r="D21" s="119" t="s">
        <v>4890</v>
      </c>
      <c r="E21" t="s">
        <v>184</v>
      </c>
      <c r="F21" t="s">
        <v>184</v>
      </c>
      <c r="G21" s="119" t="s">
        <v>4890</v>
      </c>
      <c r="H21" t="s">
        <v>184</v>
      </c>
      <c r="I21" s="59">
        <v>0</v>
      </c>
      <c r="J21" s="59">
        <v>0</v>
      </c>
      <c r="K21" s="59">
        <v>0</v>
      </c>
      <c r="L21" s="60">
        <v>0</v>
      </c>
      <c r="M21" s="60">
        <v>0</v>
      </c>
      <c r="N21" s="60">
        <v>0</v>
      </c>
    </row>
    <row r="22" spans="1:14">
      <c r="A22" s="61" t="s">
        <v>1957</v>
      </c>
      <c r="B22" s="119" t="s">
        <v>4890</v>
      </c>
      <c r="C22" s="119" t="s">
        <v>4890</v>
      </c>
      <c r="D22" s="119" t="s">
        <v>4890</v>
      </c>
      <c r="E22" s="119" t="s">
        <v>4890</v>
      </c>
      <c r="F22" s="119" t="s">
        <v>4890</v>
      </c>
      <c r="G22" s="119" t="s">
        <v>4890</v>
      </c>
      <c r="H22" s="119" t="s">
        <v>4890</v>
      </c>
      <c r="I22" s="63">
        <v>1646611.65</v>
      </c>
      <c r="J22" s="119" t="s">
        <v>4890</v>
      </c>
      <c r="K22" s="63">
        <v>184978.02343257269</v>
      </c>
      <c r="L22" s="119" t="s">
        <v>4890</v>
      </c>
      <c r="M22" s="62">
        <v>0.56269999999999998</v>
      </c>
      <c r="N22" s="62">
        <v>6.4000000000000003E-3</v>
      </c>
    </row>
    <row r="23" spans="1:14">
      <c r="A23" t="s">
        <v>1958</v>
      </c>
      <c r="B23" t="s">
        <v>1959</v>
      </c>
      <c r="C23" t="s">
        <v>110</v>
      </c>
      <c r="D23" s="118" t="s">
        <v>4890</v>
      </c>
      <c r="E23" t="s">
        <v>1760</v>
      </c>
      <c r="F23" t="s">
        <v>883</v>
      </c>
      <c r="G23" t="s">
        <v>301</v>
      </c>
      <c r="H23" t="s">
        <v>102</v>
      </c>
      <c r="I23" s="59">
        <v>53092.25</v>
      </c>
      <c r="J23" s="59">
        <v>12656</v>
      </c>
      <c r="K23" s="59">
        <v>24371.10116532</v>
      </c>
      <c r="L23" s="60">
        <v>1E-4</v>
      </c>
      <c r="M23" s="60">
        <v>7.4099999999999999E-2</v>
      </c>
      <c r="N23" s="60">
        <v>8.0000000000000004E-4</v>
      </c>
    </row>
    <row r="24" spans="1:14">
      <c r="A24" t="s">
        <v>1960</v>
      </c>
      <c r="B24" t="s">
        <v>1961</v>
      </c>
      <c r="C24" t="s">
        <v>110</v>
      </c>
      <c r="D24" s="118" t="s">
        <v>4890</v>
      </c>
      <c r="E24" t="s">
        <v>1760</v>
      </c>
      <c r="F24" t="s">
        <v>837</v>
      </c>
      <c r="G24" t="s">
        <v>310</v>
      </c>
      <c r="H24" t="s">
        <v>104</v>
      </c>
      <c r="I24" s="59">
        <v>3924.57</v>
      </c>
      <c r="J24" s="59">
        <v>109226.59640000004</v>
      </c>
      <c r="K24" s="59">
        <v>17196.4223584602</v>
      </c>
      <c r="L24" s="60">
        <v>0</v>
      </c>
      <c r="M24" s="60">
        <v>5.2299999999999999E-2</v>
      </c>
      <c r="N24" s="60">
        <v>5.9999999999999995E-4</v>
      </c>
    </row>
    <row r="25" spans="1:14">
      <c r="A25" t="s">
        <v>1962</v>
      </c>
      <c r="B25" t="s">
        <v>1963</v>
      </c>
      <c r="C25" t="s">
        <v>110</v>
      </c>
      <c r="D25" s="118" t="s">
        <v>4890</v>
      </c>
      <c r="E25" t="s">
        <v>1760</v>
      </c>
      <c r="F25" t="s">
        <v>848</v>
      </c>
      <c r="G25" t="s">
        <v>310</v>
      </c>
      <c r="H25" t="s">
        <v>102</v>
      </c>
      <c r="I25" s="59">
        <v>685.97</v>
      </c>
      <c r="J25" s="59">
        <v>1016194</v>
      </c>
      <c r="K25" s="59">
        <v>25283.040755988601</v>
      </c>
      <c r="L25" s="60">
        <v>0</v>
      </c>
      <c r="M25" s="60">
        <v>7.6899999999999996E-2</v>
      </c>
      <c r="N25" s="60">
        <v>8.9999999999999998E-4</v>
      </c>
    </row>
    <row r="26" spans="1:14">
      <c r="A26" t="s">
        <v>1964</v>
      </c>
      <c r="B26" t="s">
        <v>1965</v>
      </c>
      <c r="C26" t="s">
        <v>110</v>
      </c>
      <c r="D26" s="118" t="s">
        <v>4890</v>
      </c>
      <c r="E26" t="s">
        <v>1760</v>
      </c>
      <c r="F26" t="s">
        <v>1966</v>
      </c>
      <c r="G26" t="s">
        <v>310</v>
      </c>
      <c r="H26" t="s">
        <v>104</v>
      </c>
      <c r="I26" s="59">
        <v>2372.4499999999998</v>
      </c>
      <c r="J26" s="59">
        <v>244579</v>
      </c>
      <c r="K26" s="59">
        <v>23277.367110031901</v>
      </c>
      <c r="L26" s="60">
        <v>0</v>
      </c>
      <c r="M26" s="60">
        <v>7.0800000000000002E-2</v>
      </c>
      <c r="N26" s="60">
        <v>8.0000000000000004E-4</v>
      </c>
    </row>
    <row r="27" spans="1:14">
      <c r="A27" t="s">
        <v>1967</v>
      </c>
      <c r="B27" t="s">
        <v>1968</v>
      </c>
      <c r="C27" t="s">
        <v>110</v>
      </c>
      <c r="D27" s="118" t="s">
        <v>4890</v>
      </c>
      <c r="E27" t="s">
        <v>1760</v>
      </c>
      <c r="F27" t="s">
        <v>1969</v>
      </c>
      <c r="G27" t="s">
        <v>310</v>
      </c>
      <c r="H27" t="s">
        <v>102</v>
      </c>
      <c r="I27" s="59">
        <v>9251.6</v>
      </c>
      <c r="J27" s="59">
        <v>129297.8</v>
      </c>
      <c r="K27" s="59">
        <v>43386.592065429599</v>
      </c>
      <c r="L27" s="60">
        <v>0</v>
      </c>
      <c r="M27" s="60">
        <v>0.13200000000000001</v>
      </c>
      <c r="N27" s="60">
        <v>1.5E-3</v>
      </c>
    </row>
    <row r="28" spans="1:14">
      <c r="A28" t="s">
        <v>1970</v>
      </c>
      <c r="B28" t="s">
        <v>1971</v>
      </c>
      <c r="C28" t="s">
        <v>110</v>
      </c>
      <c r="D28" s="118" t="s">
        <v>4890</v>
      </c>
      <c r="E28" t="s">
        <v>1760</v>
      </c>
      <c r="F28" t="s">
        <v>1969</v>
      </c>
      <c r="G28" t="s">
        <v>310</v>
      </c>
      <c r="H28" t="s">
        <v>106</v>
      </c>
      <c r="I28" s="59">
        <v>1522592.23</v>
      </c>
      <c r="J28" s="59">
        <v>132.5</v>
      </c>
      <c r="K28" s="59">
        <v>9322.3640271792792</v>
      </c>
      <c r="L28" s="60">
        <v>1.1000000000000001E-3</v>
      </c>
      <c r="M28" s="60">
        <v>2.8400000000000002E-2</v>
      </c>
      <c r="N28" s="60">
        <v>2.9999999999999997E-4</v>
      </c>
    </row>
    <row r="29" spans="1:14">
      <c r="A29" t="s">
        <v>1972</v>
      </c>
      <c r="B29" t="s">
        <v>1973</v>
      </c>
      <c r="C29" t="s">
        <v>110</v>
      </c>
      <c r="D29" s="118" t="s">
        <v>4890</v>
      </c>
      <c r="E29" t="s">
        <v>1760</v>
      </c>
      <c r="F29" s="64" t="s">
        <v>4787</v>
      </c>
      <c r="G29" s="118" t="s">
        <v>4890</v>
      </c>
      <c r="H29" t="s">
        <v>106</v>
      </c>
      <c r="I29" s="59">
        <v>54692.58</v>
      </c>
      <c r="J29" s="59">
        <v>16674.439999999999</v>
      </c>
      <c r="K29" s="59">
        <v>42141.135950163101</v>
      </c>
      <c r="L29" s="60">
        <v>1E-4</v>
      </c>
      <c r="M29" s="60">
        <v>0.12820000000000001</v>
      </c>
      <c r="N29" s="60">
        <v>1.5E-3</v>
      </c>
    </row>
    <row r="30" spans="1:14">
      <c r="A30" s="61" t="s">
        <v>90</v>
      </c>
      <c r="B30" s="119" t="s">
        <v>4890</v>
      </c>
      <c r="C30" s="119" t="s">
        <v>4890</v>
      </c>
      <c r="D30" s="119" t="s">
        <v>4890</v>
      </c>
      <c r="E30" s="119" t="s">
        <v>4890</v>
      </c>
      <c r="F30" s="119" t="s">
        <v>4890</v>
      </c>
      <c r="G30" s="119" t="s">
        <v>4890</v>
      </c>
      <c r="H30" s="119" t="s">
        <v>4890</v>
      </c>
      <c r="I30" s="63">
        <v>711241</v>
      </c>
      <c r="J30" s="119" t="s">
        <v>4890</v>
      </c>
      <c r="K30" s="63">
        <v>143741.27302806929</v>
      </c>
      <c r="L30" s="119" t="s">
        <v>4890</v>
      </c>
      <c r="M30" s="62">
        <v>0.43730000000000002</v>
      </c>
      <c r="N30" s="62">
        <v>5.0000000000000001E-3</v>
      </c>
    </row>
    <row r="31" spans="1:14">
      <c r="A31" t="s">
        <v>1974</v>
      </c>
      <c r="B31" t="s">
        <v>1975</v>
      </c>
      <c r="C31" t="s">
        <v>110</v>
      </c>
      <c r="D31" s="118" t="s">
        <v>4890</v>
      </c>
      <c r="E31" t="s">
        <v>1708</v>
      </c>
      <c r="F31" s="64" t="s">
        <v>4787</v>
      </c>
      <c r="G31" s="118" t="s">
        <v>4890</v>
      </c>
      <c r="H31" t="s">
        <v>102</v>
      </c>
      <c r="I31" s="59">
        <v>24493.02</v>
      </c>
      <c r="J31" s="59">
        <v>22796</v>
      </c>
      <c r="K31" s="59">
        <v>20251.096399778398</v>
      </c>
      <c r="L31" s="60">
        <v>0</v>
      </c>
      <c r="M31" s="60">
        <v>6.1600000000000002E-2</v>
      </c>
      <c r="N31" s="60">
        <v>6.9999999999999999E-4</v>
      </c>
    </row>
    <row r="32" spans="1:14">
      <c r="A32" t="s">
        <v>1976</v>
      </c>
      <c r="B32" t="s">
        <v>1977</v>
      </c>
      <c r="C32" t="s">
        <v>110</v>
      </c>
      <c r="D32" s="118" t="s">
        <v>4890</v>
      </c>
      <c r="E32" t="s">
        <v>1708</v>
      </c>
      <c r="F32" s="64" t="s">
        <v>4787</v>
      </c>
      <c r="G32" s="118" t="s">
        <v>4890</v>
      </c>
      <c r="H32" t="s">
        <v>102</v>
      </c>
      <c r="I32" s="59">
        <v>137691.32999999999</v>
      </c>
      <c r="J32" s="59">
        <v>4107</v>
      </c>
      <c r="K32" s="59">
        <v>20510.623062083701</v>
      </c>
      <c r="L32" s="60">
        <v>0</v>
      </c>
      <c r="M32" s="60">
        <v>6.2399999999999997E-2</v>
      </c>
      <c r="N32" s="60">
        <v>6.9999999999999999E-4</v>
      </c>
    </row>
    <row r="33" spans="1:14">
      <c r="A33" t="s">
        <v>1978</v>
      </c>
      <c r="B33" t="s">
        <v>1979</v>
      </c>
      <c r="C33" t="s">
        <v>110</v>
      </c>
      <c r="D33" s="118" t="s">
        <v>4890</v>
      </c>
      <c r="E33" t="s">
        <v>1708</v>
      </c>
      <c r="F33" s="64" t="s">
        <v>4787</v>
      </c>
      <c r="G33" s="118" t="s">
        <v>4890</v>
      </c>
      <c r="H33" t="s">
        <v>102</v>
      </c>
      <c r="I33" s="59">
        <v>362220.82</v>
      </c>
      <c r="J33" s="59">
        <v>1264.03</v>
      </c>
      <c r="K33" s="59">
        <v>16606.509047203901</v>
      </c>
      <c r="L33" s="60">
        <v>0</v>
      </c>
      <c r="M33" s="60">
        <v>5.0500000000000003E-2</v>
      </c>
      <c r="N33" s="60">
        <v>5.9999999999999995E-4</v>
      </c>
    </row>
    <row r="34" spans="1:14">
      <c r="A34" t="s">
        <v>1980</v>
      </c>
      <c r="B34" t="s">
        <v>1981</v>
      </c>
      <c r="C34" t="s">
        <v>1982</v>
      </c>
      <c r="D34" s="118" t="s">
        <v>4890</v>
      </c>
      <c r="E34" t="s">
        <v>1708</v>
      </c>
      <c r="F34" s="64" t="s">
        <v>4787</v>
      </c>
      <c r="G34" s="118" t="s">
        <v>4890</v>
      </c>
      <c r="H34" t="s">
        <v>102</v>
      </c>
      <c r="I34" s="59">
        <v>186835.83</v>
      </c>
      <c r="J34" s="59">
        <v>12745.9</v>
      </c>
      <c r="K34" s="59">
        <v>86373.044519003306</v>
      </c>
      <c r="L34" s="60">
        <v>0</v>
      </c>
      <c r="M34" s="60">
        <v>0.26279999999999998</v>
      </c>
      <c r="N34" s="60">
        <v>3.0000000000000001E-3</v>
      </c>
    </row>
    <row r="35" spans="1:14">
      <c r="A35" s="61" t="s">
        <v>833</v>
      </c>
      <c r="B35" s="119" t="s">
        <v>4890</v>
      </c>
      <c r="C35" s="119" t="s">
        <v>4890</v>
      </c>
      <c r="D35" s="119" t="s">
        <v>4890</v>
      </c>
      <c r="E35" s="119" t="s">
        <v>4890</v>
      </c>
      <c r="F35" s="119" t="s">
        <v>4890</v>
      </c>
      <c r="G35" s="119" t="s">
        <v>4890</v>
      </c>
      <c r="H35" s="119" t="s">
        <v>4890</v>
      </c>
      <c r="I35" s="63">
        <v>0</v>
      </c>
      <c r="J35" s="119" t="s">
        <v>4890</v>
      </c>
      <c r="K35" s="63">
        <v>0</v>
      </c>
      <c r="L35" s="119" t="s">
        <v>4890</v>
      </c>
      <c r="M35" s="62">
        <v>0</v>
      </c>
      <c r="N35" s="62">
        <v>0</v>
      </c>
    </row>
    <row r="36" spans="1:14">
      <c r="A36" t="s">
        <v>184</v>
      </c>
      <c r="B36" t="s">
        <v>184</v>
      </c>
      <c r="C36" s="119" t="s">
        <v>4890</v>
      </c>
      <c r="D36" s="119" t="s">
        <v>4890</v>
      </c>
      <c r="E36" t="s">
        <v>184</v>
      </c>
      <c r="F36" t="s">
        <v>184</v>
      </c>
      <c r="G36" s="119" t="s">
        <v>4890</v>
      </c>
      <c r="H36" t="s">
        <v>184</v>
      </c>
      <c r="I36" s="59">
        <v>0</v>
      </c>
      <c r="J36" s="59">
        <v>0</v>
      </c>
      <c r="K36" s="59">
        <v>0</v>
      </c>
      <c r="L36" s="60">
        <v>0</v>
      </c>
      <c r="M36" s="60">
        <v>0</v>
      </c>
      <c r="N36" s="60">
        <v>0</v>
      </c>
    </row>
    <row r="37" spans="1:14">
      <c r="A37" t="s">
        <v>207</v>
      </c>
      <c r="B37" s="119" t="s">
        <v>4890</v>
      </c>
      <c r="C37" s="119" t="s">
        <v>4890</v>
      </c>
      <c r="D37" s="119" t="s">
        <v>4890</v>
      </c>
      <c r="E37" s="119" t="s">
        <v>4890</v>
      </c>
      <c r="F37" s="119" t="s">
        <v>4890</v>
      </c>
      <c r="G37" s="119" t="s">
        <v>4890</v>
      </c>
      <c r="H37" s="119" t="s">
        <v>4890</v>
      </c>
      <c r="I37" s="119" t="s">
        <v>4890</v>
      </c>
      <c r="J37" s="119" t="s">
        <v>4890</v>
      </c>
      <c r="K37" s="119" t="s">
        <v>4890</v>
      </c>
      <c r="L37" s="119" t="s">
        <v>4890</v>
      </c>
      <c r="M37" s="119" t="s">
        <v>4890</v>
      </c>
      <c r="N37" s="119" t="s">
        <v>4890</v>
      </c>
    </row>
    <row r="38" spans="1:14">
      <c r="A38" t="s">
        <v>313</v>
      </c>
      <c r="B38" s="119" t="s">
        <v>4890</v>
      </c>
      <c r="C38" s="119" t="s">
        <v>4890</v>
      </c>
      <c r="D38" s="119" t="s">
        <v>4890</v>
      </c>
      <c r="E38" s="119" t="s">
        <v>4890</v>
      </c>
      <c r="F38" s="119" t="s">
        <v>4890</v>
      </c>
      <c r="G38" s="119" t="s">
        <v>4890</v>
      </c>
      <c r="H38" s="119" t="s">
        <v>4890</v>
      </c>
      <c r="I38" s="119" t="s">
        <v>4890</v>
      </c>
      <c r="J38" s="119" t="s">
        <v>4890</v>
      </c>
      <c r="K38" s="119" t="s">
        <v>4890</v>
      </c>
      <c r="L38" s="119" t="s">
        <v>4890</v>
      </c>
      <c r="M38" s="119" t="s">
        <v>4890</v>
      </c>
      <c r="N38" s="119" t="s">
        <v>4890</v>
      </c>
    </row>
    <row r="39" spans="1:14">
      <c r="A39" t="s">
        <v>314</v>
      </c>
      <c r="B39" s="119" t="s">
        <v>4890</v>
      </c>
      <c r="C39" s="119" t="s">
        <v>4890</v>
      </c>
      <c r="D39" s="119" t="s">
        <v>4890</v>
      </c>
      <c r="E39" s="119" t="s">
        <v>4890</v>
      </c>
      <c r="F39" s="119" t="s">
        <v>4890</v>
      </c>
      <c r="G39" s="119" t="s">
        <v>4890</v>
      </c>
      <c r="H39" s="119" t="s">
        <v>4890</v>
      </c>
      <c r="I39" s="119" t="s">
        <v>4890</v>
      </c>
      <c r="J39" s="119" t="s">
        <v>4890</v>
      </c>
      <c r="K39" s="119" t="s">
        <v>4890</v>
      </c>
      <c r="L39" s="119" t="s">
        <v>4890</v>
      </c>
      <c r="M39" s="119" t="s">
        <v>4890</v>
      </c>
      <c r="N39" s="119" t="s">
        <v>4890</v>
      </c>
    </row>
    <row r="40" spans="1:14">
      <c r="A40" t="s">
        <v>315</v>
      </c>
      <c r="B40" s="119" t="s">
        <v>4890</v>
      </c>
      <c r="C40" s="119" t="s">
        <v>4890</v>
      </c>
      <c r="D40" s="119" t="s">
        <v>4890</v>
      </c>
      <c r="E40" s="119" t="s">
        <v>4890</v>
      </c>
      <c r="F40" s="119" t="s">
        <v>4890</v>
      </c>
      <c r="G40" s="119" t="s">
        <v>4890</v>
      </c>
      <c r="H40" s="119" t="s">
        <v>4890</v>
      </c>
      <c r="I40" s="119" t="s">
        <v>4890</v>
      </c>
      <c r="J40" s="119" t="s">
        <v>4890</v>
      </c>
      <c r="K40" s="119" t="s">
        <v>4890</v>
      </c>
      <c r="L40" s="119" t="s">
        <v>4890</v>
      </c>
      <c r="M40" s="119" t="s">
        <v>4890</v>
      </c>
      <c r="N40" s="119" t="s">
        <v>4890</v>
      </c>
    </row>
    <row r="41" spans="1:14" hidden="1">
      <c r="B41" s="15"/>
      <c r="C41" s="15"/>
      <c r="D41" s="15"/>
    </row>
    <row r="42" spans="1:14" hidden="1">
      <c r="B42" s="15"/>
      <c r="C42" s="15"/>
      <c r="D42" s="15"/>
    </row>
    <row r="43" spans="1:14" hidden="1">
      <c r="B43" s="15"/>
      <c r="C43" s="15"/>
      <c r="D43" s="15"/>
    </row>
    <row r="44" spans="1:14" hidden="1">
      <c r="B44" s="15"/>
      <c r="C44" s="15"/>
      <c r="D44" s="15"/>
    </row>
    <row r="45" spans="1:14" hidden="1">
      <c r="B45" s="15"/>
      <c r="C45" s="15"/>
      <c r="D45" s="15"/>
    </row>
    <row r="46" spans="1:14" hidden="1">
      <c r="B46" s="15"/>
      <c r="C46" s="15"/>
      <c r="D46" s="15"/>
    </row>
    <row r="47" spans="1:14" hidden="1">
      <c r="B47" s="15"/>
      <c r="C47" s="15"/>
      <c r="D47" s="15"/>
    </row>
    <row r="48" spans="1:14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1:4" hidden="1">
      <c r="B289" s="15"/>
      <c r="C289" s="15"/>
      <c r="D289" s="15"/>
    </row>
    <row r="290" spans="1:4" hidden="1">
      <c r="B290" s="15"/>
      <c r="C290" s="15"/>
      <c r="D290" s="15"/>
    </row>
    <row r="291" spans="1:4" hidden="1">
      <c r="B291" s="15"/>
      <c r="C291" s="15"/>
      <c r="D291" s="15"/>
    </row>
    <row r="292" spans="1:4" hidden="1">
      <c r="B292" s="15"/>
      <c r="C292" s="15"/>
      <c r="D292" s="15"/>
    </row>
    <row r="293" spans="1:4" hidden="1">
      <c r="A293" s="15"/>
      <c r="B293" s="15"/>
      <c r="C293" s="15"/>
      <c r="D293" s="15"/>
    </row>
    <row r="294" spans="1:4" hidden="1">
      <c r="A294" s="15"/>
      <c r="B294" s="15"/>
      <c r="C294" s="15"/>
      <c r="D294" s="15"/>
    </row>
    <row r="295" spans="1:4" hidden="1">
      <c r="A295" s="17"/>
      <c r="B295" s="15"/>
      <c r="C295" s="15"/>
      <c r="D295" s="15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A1:AY1048576 BA1:XFD1048576 AZ1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5" hidden="1"/>
    <col min="27" max="27" width="6.7109375" style="15" hidden="1"/>
    <col min="28" max="28" width="7.28515625" style="15" hidden="1"/>
    <col min="29" max="34" width="5.7109375" style="15" hidden="1"/>
    <col min="35" max="41" width="9.140625" style="15" hidden="1"/>
    <col min="42" max="52" width="0" style="15" hidden="1"/>
    <col min="53" max="16384" width="9.140625" style="15" hidden="1"/>
  </cols>
  <sheetData>
    <row r="1" spans="1:11" s="1" customFormat="1">
      <c r="A1" s="2" t="s">
        <v>0</v>
      </c>
      <c r="B1" s="65" t="s">
        <v>4889</v>
      </c>
    </row>
    <row r="2" spans="1:11" s="1" customFormat="1">
      <c r="A2" s="2" t="s">
        <v>1</v>
      </c>
      <c r="B2" s="11" t="s">
        <v>3480</v>
      </c>
    </row>
    <row r="3" spans="1:11" s="1" customFormat="1">
      <c r="A3" s="2" t="s">
        <v>2</v>
      </c>
      <c r="B3" s="22" t="s">
        <v>3481</v>
      </c>
    </row>
    <row r="4" spans="1:11">
      <c r="A4" s="2" t="s">
        <v>3</v>
      </c>
      <c r="B4" s="110" t="s">
        <v>4890</v>
      </c>
    </row>
    <row r="5" spans="1:11" ht="18.75">
      <c r="A5" s="93" t="s">
        <v>93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s="17" customFormat="1">
      <c r="A6" s="36" t="s">
        <v>94</v>
      </c>
      <c r="B6" s="37" t="s">
        <v>48</v>
      </c>
      <c r="C6" s="37" t="s">
        <v>68</v>
      </c>
      <c r="D6" s="37" t="s">
        <v>82</v>
      </c>
      <c r="E6" s="37" t="s">
        <v>52</v>
      </c>
      <c r="F6" s="37" t="s">
        <v>157</v>
      </c>
      <c r="G6" s="37" t="s">
        <v>158</v>
      </c>
      <c r="H6" s="37" t="s">
        <v>55</v>
      </c>
      <c r="I6" s="37" t="s">
        <v>71</v>
      </c>
      <c r="J6" s="37" t="s">
        <v>56</v>
      </c>
      <c r="K6" s="37" t="s">
        <v>153</v>
      </c>
    </row>
    <row r="7" spans="1:11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18" t="s">
        <v>154</v>
      </c>
      <c r="G7" s="113" t="s">
        <v>4890</v>
      </c>
      <c r="H7" s="18" t="s">
        <v>6</v>
      </c>
      <c r="I7" s="18" t="s">
        <v>7</v>
      </c>
      <c r="J7" s="24" t="s">
        <v>7</v>
      </c>
      <c r="K7" s="33" t="s">
        <v>7</v>
      </c>
    </row>
    <row r="8" spans="1:11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58</v>
      </c>
      <c r="F8" s="7" t="s">
        <v>59</v>
      </c>
      <c r="G8" s="7" t="s">
        <v>60</v>
      </c>
      <c r="H8" s="7" t="s">
        <v>61</v>
      </c>
      <c r="I8" s="7" t="s">
        <v>62</v>
      </c>
      <c r="J8" s="27" t="s">
        <v>63</v>
      </c>
      <c r="K8" s="27" t="s">
        <v>64</v>
      </c>
    </row>
    <row r="9" spans="1:11" s="19" customFormat="1" ht="20.25">
      <c r="A9" s="20" t="s">
        <v>95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57">
        <v>2070821.08</v>
      </c>
      <c r="G9" s="115" t="s">
        <v>4890</v>
      </c>
      <c r="H9" s="57">
        <v>426.65424928104699</v>
      </c>
      <c r="I9" s="128" t="s">
        <v>4890</v>
      </c>
      <c r="J9" s="58">
        <v>1</v>
      </c>
      <c r="K9" s="58">
        <v>0</v>
      </c>
    </row>
    <row r="10" spans="1:11">
      <c r="A10" s="61" t="s">
        <v>175</v>
      </c>
      <c r="B10" s="110" t="s">
        <v>4890</v>
      </c>
      <c r="C10" s="119" t="s">
        <v>4890</v>
      </c>
      <c r="D10" s="119" t="s">
        <v>4890</v>
      </c>
      <c r="E10" s="119" t="s">
        <v>4890</v>
      </c>
      <c r="F10" s="63">
        <v>2002773.27</v>
      </c>
      <c r="G10" s="119" t="s">
        <v>4890</v>
      </c>
      <c r="H10" s="63">
        <v>417.08296818999997</v>
      </c>
      <c r="I10" s="119" t="s">
        <v>4890</v>
      </c>
      <c r="J10" s="62">
        <v>0.97760000000000002</v>
      </c>
      <c r="K10" s="62">
        <v>0</v>
      </c>
    </row>
    <row r="11" spans="1:11">
      <c r="A11" s="61" t="s">
        <v>1983</v>
      </c>
      <c r="B11" s="110" t="s">
        <v>4890</v>
      </c>
      <c r="C11" s="119" t="s">
        <v>4890</v>
      </c>
      <c r="D11" s="119" t="s">
        <v>4890</v>
      </c>
      <c r="E11" s="119" t="s">
        <v>4890</v>
      </c>
      <c r="F11" s="63">
        <v>2002773.27</v>
      </c>
      <c r="G11" s="119" t="s">
        <v>4890</v>
      </c>
      <c r="H11" s="63">
        <v>417.08296818999997</v>
      </c>
      <c r="I11" s="119" t="s">
        <v>4890</v>
      </c>
      <c r="J11" s="62">
        <v>0.97760000000000002</v>
      </c>
      <c r="K11" s="62">
        <v>0</v>
      </c>
    </row>
    <row r="12" spans="1:11">
      <c r="A12" t="s">
        <v>1984</v>
      </c>
      <c r="B12" t="s">
        <v>1985</v>
      </c>
      <c r="C12" t="s">
        <v>98</v>
      </c>
      <c r="D12" t="s">
        <v>352</v>
      </c>
      <c r="E12" t="s">
        <v>100</v>
      </c>
      <c r="F12" s="59">
        <v>1327911.1499999999</v>
      </c>
      <c r="G12" s="59">
        <v>17.3</v>
      </c>
      <c r="H12" s="59">
        <v>229.72862895</v>
      </c>
      <c r="I12" s="60">
        <v>0</v>
      </c>
      <c r="J12" s="60">
        <v>0.53839999999999999</v>
      </c>
      <c r="K12" s="60">
        <v>0</v>
      </c>
    </row>
    <row r="13" spans="1:11">
      <c r="A13" t="s">
        <v>1986</v>
      </c>
      <c r="B13" t="s">
        <v>1987</v>
      </c>
      <c r="C13" t="s">
        <v>98</v>
      </c>
      <c r="D13" t="s">
        <v>352</v>
      </c>
      <c r="E13" t="s">
        <v>100</v>
      </c>
      <c r="F13" s="59">
        <v>258162.98</v>
      </c>
      <c r="G13" s="59">
        <v>33.799999999999997</v>
      </c>
      <c r="H13" s="59">
        <v>87.259087239999999</v>
      </c>
      <c r="I13" s="60">
        <v>0</v>
      </c>
      <c r="J13" s="60">
        <v>0.20449999999999999</v>
      </c>
      <c r="K13" s="60">
        <v>0</v>
      </c>
    </row>
    <row r="14" spans="1:11">
      <c r="A14" t="s">
        <v>1988</v>
      </c>
      <c r="B14" t="s">
        <v>1989</v>
      </c>
      <c r="C14" t="s">
        <v>98</v>
      </c>
      <c r="D14" t="s">
        <v>1471</v>
      </c>
      <c r="E14" t="s">
        <v>100</v>
      </c>
      <c r="F14" s="59">
        <v>60105.14</v>
      </c>
      <c r="G14" s="59">
        <v>90</v>
      </c>
      <c r="H14" s="59">
        <v>54.094625999999998</v>
      </c>
      <c r="I14" s="60">
        <v>1.8200000000000001E-2</v>
      </c>
      <c r="J14" s="60">
        <v>0.1268</v>
      </c>
      <c r="K14" s="60">
        <v>0</v>
      </c>
    </row>
    <row r="15" spans="1:11">
      <c r="A15" t="s">
        <v>1990</v>
      </c>
      <c r="B15" t="s">
        <v>1991</v>
      </c>
      <c r="C15" t="s">
        <v>98</v>
      </c>
      <c r="D15" t="s">
        <v>114</v>
      </c>
      <c r="E15" t="s">
        <v>100</v>
      </c>
      <c r="F15" s="59">
        <v>356594</v>
      </c>
      <c r="G15" s="59">
        <v>12.9</v>
      </c>
      <c r="H15" s="59">
        <v>46.000625999999997</v>
      </c>
      <c r="I15" s="60">
        <v>2.3800000000000002E-2</v>
      </c>
      <c r="J15" s="60">
        <v>0.10780000000000001</v>
      </c>
      <c r="K15" s="60">
        <v>0</v>
      </c>
    </row>
    <row r="16" spans="1:11">
      <c r="A16" s="61" t="s">
        <v>205</v>
      </c>
      <c r="B16" s="110" t="s">
        <v>4890</v>
      </c>
      <c r="C16" s="119" t="s">
        <v>4890</v>
      </c>
      <c r="D16" s="119" t="s">
        <v>4890</v>
      </c>
      <c r="E16" s="119" t="s">
        <v>4890</v>
      </c>
      <c r="F16" s="63">
        <v>68047.81</v>
      </c>
      <c r="G16" s="119" t="s">
        <v>4890</v>
      </c>
      <c r="H16" s="63">
        <v>9.5712810910470001</v>
      </c>
      <c r="I16" s="119" t="s">
        <v>4890</v>
      </c>
      <c r="J16" s="62">
        <v>2.24E-2</v>
      </c>
      <c r="K16" s="62">
        <v>0</v>
      </c>
    </row>
    <row r="17" spans="1:11">
      <c r="A17" s="61" t="s">
        <v>1992</v>
      </c>
      <c r="B17" s="110" t="s">
        <v>4890</v>
      </c>
      <c r="C17" s="119" t="s">
        <v>4890</v>
      </c>
      <c r="D17" s="119" t="s">
        <v>4890</v>
      </c>
      <c r="E17" s="119" t="s">
        <v>4890</v>
      </c>
      <c r="F17" s="63">
        <v>68047.81</v>
      </c>
      <c r="G17" s="119" t="s">
        <v>4890</v>
      </c>
      <c r="H17" s="63">
        <v>9.5712810910470001</v>
      </c>
      <c r="I17" s="119" t="s">
        <v>4890</v>
      </c>
      <c r="J17" s="62">
        <v>2.24E-2</v>
      </c>
      <c r="K17" s="62">
        <v>0</v>
      </c>
    </row>
    <row r="18" spans="1:11">
      <c r="A18" t="s">
        <v>1993</v>
      </c>
      <c r="B18" t="s">
        <v>1994</v>
      </c>
      <c r="C18" t="s">
        <v>1542</v>
      </c>
      <c r="D18" t="s">
        <v>914</v>
      </c>
      <c r="E18" t="s">
        <v>102</v>
      </c>
      <c r="F18" s="59">
        <v>53825.51</v>
      </c>
      <c r="G18" s="59">
        <v>4.1100000000000003</v>
      </c>
      <c r="H18" s="59">
        <v>8.0237526280469993</v>
      </c>
      <c r="I18" s="60">
        <v>1.6000000000000001E-3</v>
      </c>
      <c r="J18" s="60">
        <v>1.8800000000000001E-2</v>
      </c>
      <c r="K18" s="60">
        <v>0</v>
      </c>
    </row>
    <row r="19" spans="1:11">
      <c r="A19" t="s">
        <v>1995</v>
      </c>
      <c r="B19" t="s">
        <v>1996</v>
      </c>
      <c r="C19" t="s">
        <v>1538</v>
      </c>
      <c r="D19" t="s">
        <v>975</v>
      </c>
      <c r="E19" t="s">
        <v>102</v>
      </c>
      <c r="F19" s="59">
        <v>14222.3</v>
      </c>
      <c r="G19" s="59">
        <v>3</v>
      </c>
      <c r="H19" s="59">
        <v>1.5475284629999999</v>
      </c>
      <c r="I19" s="60">
        <v>5.9999999999999995E-4</v>
      </c>
      <c r="J19" s="60">
        <v>3.5999999999999999E-3</v>
      </c>
      <c r="K19" s="60">
        <v>0</v>
      </c>
    </row>
    <row r="20" spans="1:11">
      <c r="A20" t="s">
        <v>207</v>
      </c>
      <c r="B20" s="110" t="s">
        <v>4890</v>
      </c>
      <c r="C20" s="119" t="s">
        <v>4890</v>
      </c>
      <c r="D20" s="119" t="s">
        <v>4890</v>
      </c>
      <c r="E20" s="119" t="s">
        <v>4890</v>
      </c>
      <c r="F20" s="119" t="s">
        <v>4890</v>
      </c>
      <c r="G20" s="119" t="s">
        <v>4890</v>
      </c>
      <c r="H20" s="119" t="s">
        <v>4890</v>
      </c>
      <c r="I20" s="119" t="s">
        <v>4890</v>
      </c>
      <c r="J20" s="119" t="s">
        <v>4890</v>
      </c>
      <c r="K20" s="119" t="s">
        <v>4890</v>
      </c>
    </row>
    <row r="21" spans="1:11">
      <c r="A21" t="s">
        <v>313</v>
      </c>
      <c r="B21" s="110" t="s">
        <v>4890</v>
      </c>
      <c r="C21" s="119" t="s">
        <v>4890</v>
      </c>
      <c r="D21" s="119" t="s">
        <v>4890</v>
      </c>
      <c r="E21" s="119" t="s">
        <v>4890</v>
      </c>
      <c r="F21" s="119" t="s">
        <v>4890</v>
      </c>
      <c r="G21" s="119" t="s">
        <v>4890</v>
      </c>
      <c r="H21" s="119" t="s">
        <v>4890</v>
      </c>
      <c r="I21" s="119" t="s">
        <v>4890</v>
      </c>
      <c r="J21" s="119" t="s">
        <v>4890</v>
      </c>
      <c r="K21" s="119" t="s">
        <v>4890</v>
      </c>
    </row>
    <row r="22" spans="1:11">
      <c r="A22" t="s">
        <v>314</v>
      </c>
      <c r="B22" s="110" t="s">
        <v>4890</v>
      </c>
      <c r="C22" s="119" t="s">
        <v>4890</v>
      </c>
      <c r="D22" s="119" t="s">
        <v>4890</v>
      </c>
      <c r="E22" s="119" t="s">
        <v>4890</v>
      </c>
      <c r="F22" s="119" t="s">
        <v>4890</v>
      </c>
      <c r="G22" s="119" t="s">
        <v>4890</v>
      </c>
      <c r="H22" s="119" t="s">
        <v>4890</v>
      </c>
      <c r="I22" s="119" t="s">
        <v>4890</v>
      </c>
      <c r="J22" s="119" t="s">
        <v>4890</v>
      </c>
      <c r="K22" s="119" t="s">
        <v>4890</v>
      </c>
    </row>
    <row r="23" spans="1:11">
      <c r="A23" t="s">
        <v>315</v>
      </c>
      <c r="B23" s="110" t="s">
        <v>4890</v>
      </c>
      <c r="C23" s="119" t="s">
        <v>4890</v>
      </c>
      <c r="D23" s="119" t="s">
        <v>4890</v>
      </c>
      <c r="E23" s="119" t="s">
        <v>4890</v>
      </c>
      <c r="F23" s="119" t="s">
        <v>4890</v>
      </c>
      <c r="G23" s="119" t="s">
        <v>4890</v>
      </c>
      <c r="H23" s="119" t="s">
        <v>4890</v>
      </c>
      <c r="I23" s="119" t="s">
        <v>4890</v>
      </c>
      <c r="J23" s="119" t="s">
        <v>4890</v>
      </c>
      <c r="K23" s="119" t="s">
        <v>4890</v>
      </c>
    </row>
    <row r="24" spans="1:11" hidden="1">
      <c r="C24" s="15"/>
      <c r="D24" s="15"/>
    </row>
    <row r="25" spans="1:11" hidden="1">
      <c r="C25" s="15"/>
      <c r="D25" s="15"/>
    </row>
    <row r="26" spans="1:11" hidden="1">
      <c r="C26" s="15"/>
      <c r="D26" s="15"/>
    </row>
    <row r="27" spans="1:11" hidden="1">
      <c r="C27" s="15"/>
      <c r="D27" s="15"/>
    </row>
    <row r="28" spans="1:11" hidden="1">
      <c r="C28" s="15"/>
      <c r="D28" s="15"/>
    </row>
    <row r="29" spans="1:11" hidden="1">
      <c r="C29" s="15"/>
      <c r="D29" s="15"/>
    </row>
    <row r="30" spans="1:11" hidden="1">
      <c r="C30" s="15"/>
      <c r="D30" s="15"/>
    </row>
    <row r="31" spans="1:11" hidden="1">
      <c r="C31" s="15"/>
      <c r="D31" s="15"/>
    </row>
    <row r="32" spans="1:11" hidden="1">
      <c r="C32" s="15"/>
      <c r="D32" s="15"/>
    </row>
    <row r="33" spans="3:4" hidden="1">
      <c r="C33" s="15"/>
      <c r="D33" s="15"/>
    </row>
    <row r="34" spans="3:4" hidden="1">
      <c r="C34" s="15"/>
      <c r="D34" s="15"/>
    </row>
    <row r="35" spans="3:4" hidden="1">
      <c r="C35" s="15"/>
      <c r="D35" s="15"/>
    </row>
    <row r="36" spans="3:4" hidden="1">
      <c r="C36" s="15"/>
      <c r="D36" s="15"/>
    </row>
    <row r="37" spans="3:4" hidden="1">
      <c r="C37" s="15"/>
      <c r="D37" s="15"/>
    </row>
    <row r="38" spans="3:4" hidden="1">
      <c r="C38" s="15"/>
      <c r="D38" s="15"/>
    </row>
    <row r="39" spans="3:4" hidden="1">
      <c r="C39" s="15"/>
      <c r="D39" s="15"/>
    </row>
    <row r="40" spans="3:4" hidden="1">
      <c r="C40" s="15"/>
      <c r="D40" s="15"/>
    </row>
    <row r="41" spans="3:4" hidden="1">
      <c r="C41" s="15"/>
      <c r="D41" s="15"/>
    </row>
    <row r="42" spans="3:4" hidden="1">
      <c r="C42" s="15"/>
      <c r="D42" s="15"/>
    </row>
    <row r="43" spans="3:4" hidden="1">
      <c r="C43" s="15"/>
      <c r="D43" s="15"/>
    </row>
    <row r="44" spans="3:4" hidden="1">
      <c r="C44" s="15"/>
      <c r="D44" s="15"/>
    </row>
    <row r="45" spans="3:4" hidden="1">
      <c r="C45" s="15"/>
      <c r="D45" s="15"/>
    </row>
    <row r="46" spans="3:4" hidden="1">
      <c r="C46" s="15"/>
      <c r="D46" s="15"/>
    </row>
    <row r="47" spans="3:4" hidden="1">
      <c r="C47" s="15"/>
      <c r="D47" s="15"/>
    </row>
    <row r="48" spans="3:4" hidden="1">
      <c r="C48" s="15"/>
      <c r="D48" s="15"/>
    </row>
    <row r="49" spans="3:4" hidden="1">
      <c r="C49" s="15"/>
      <c r="D49" s="15"/>
    </row>
    <row r="50" spans="3:4" hidden="1">
      <c r="C50" s="15"/>
      <c r="D50" s="15"/>
    </row>
    <row r="51" spans="3:4" hidden="1">
      <c r="C51" s="15"/>
      <c r="D51" s="15"/>
    </row>
    <row r="52" spans="3:4" hidden="1">
      <c r="C52" s="15"/>
      <c r="D52" s="15"/>
    </row>
    <row r="53" spans="3:4" hidden="1">
      <c r="C53" s="15"/>
      <c r="D53" s="15"/>
    </row>
    <row r="54" spans="3:4" hidden="1">
      <c r="C54" s="15"/>
      <c r="D54" s="15"/>
    </row>
    <row r="55" spans="3:4" hidden="1">
      <c r="C55" s="15"/>
      <c r="D55" s="15"/>
    </row>
    <row r="56" spans="3:4" hidden="1">
      <c r="C56" s="15"/>
      <c r="D56" s="15"/>
    </row>
    <row r="57" spans="3:4" hidden="1">
      <c r="C57" s="15"/>
      <c r="D57" s="15"/>
    </row>
    <row r="58" spans="3:4" hidden="1">
      <c r="C58" s="15"/>
      <c r="D58" s="15"/>
    </row>
    <row r="59" spans="3:4" hidden="1">
      <c r="C59" s="15"/>
      <c r="D59" s="15"/>
    </row>
    <row r="60" spans="3:4" hidden="1">
      <c r="C60" s="15"/>
      <c r="D60" s="15"/>
    </row>
    <row r="61" spans="3:4" hidden="1">
      <c r="C61" s="15"/>
      <c r="D61" s="15"/>
    </row>
    <row r="62" spans="3:4" hidden="1">
      <c r="C62" s="15"/>
      <c r="D62" s="15"/>
    </row>
    <row r="63" spans="3:4" hidden="1">
      <c r="C63" s="15"/>
      <c r="D63" s="15"/>
    </row>
    <row r="64" spans="3:4" hidden="1">
      <c r="C64" s="15"/>
      <c r="D64" s="15"/>
    </row>
    <row r="65" spans="3:4" hidden="1">
      <c r="C65" s="15"/>
      <c r="D65" s="15"/>
    </row>
    <row r="66" spans="3:4" hidden="1">
      <c r="C66" s="15"/>
      <c r="D66" s="15"/>
    </row>
    <row r="67" spans="3:4" hidden="1">
      <c r="C67" s="15"/>
      <c r="D67" s="15"/>
    </row>
    <row r="68" spans="3:4" hidden="1">
      <c r="C68" s="15"/>
      <c r="D68" s="15"/>
    </row>
    <row r="69" spans="3:4" hidden="1">
      <c r="C69" s="15"/>
      <c r="D69" s="15"/>
    </row>
    <row r="70" spans="3:4" hidden="1">
      <c r="C70" s="15"/>
      <c r="D70" s="15"/>
    </row>
    <row r="71" spans="3:4" hidden="1">
      <c r="C71" s="15"/>
      <c r="D71" s="15"/>
    </row>
    <row r="72" spans="3:4" hidden="1">
      <c r="C72" s="15"/>
      <c r="D72" s="15"/>
    </row>
    <row r="73" spans="3:4" hidden="1">
      <c r="C73" s="15"/>
      <c r="D73" s="15"/>
    </row>
    <row r="74" spans="3:4" hidden="1">
      <c r="C74" s="15"/>
      <c r="D74" s="15"/>
    </row>
    <row r="75" spans="3:4" hidden="1">
      <c r="C75" s="15"/>
      <c r="D75" s="15"/>
    </row>
    <row r="76" spans="3:4" hidden="1">
      <c r="C76" s="15"/>
      <c r="D76" s="15"/>
    </row>
    <row r="77" spans="3:4" hidden="1">
      <c r="C77" s="15"/>
      <c r="D77" s="15"/>
    </row>
    <row r="78" spans="3:4" hidden="1">
      <c r="C78" s="15"/>
      <c r="D78" s="15"/>
    </row>
    <row r="79" spans="3:4" hidden="1">
      <c r="C79" s="15"/>
      <c r="D79" s="15"/>
    </row>
    <row r="80" spans="3:4" hidden="1">
      <c r="C80" s="15"/>
      <c r="D80" s="15"/>
    </row>
    <row r="81" spans="3:4" hidden="1">
      <c r="C81" s="15"/>
      <c r="D81" s="15"/>
    </row>
    <row r="82" spans="3:4" hidden="1">
      <c r="C82" s="15"/>
      <c r="D82" s="15"/>
    </row>
    <row r="83" spans="3:4" hidden="1">
      <c r="C83" s="15"/>
      <c r="D83" s="15"/>
    </row>
    <row r="84" spans="3:4" hidden="1">
      <c r="C84" s="15"/>
      <c r="D84" s="15"/>
    </row>
    <row r="85" spans="3:4" hidden="1">
      <c r="C85" s="15"/>
      <c r="D85" s="15"/>
    </row>
    <row r="86" spans="3:4" hidden="1">
      <c r="C86" s="15"/>
      <c r="D86" s="15"/>
    </row>
    <row r="87" spans="3:4" hidden="1">
      <c r="C87" s="15"/>
      <c r="D87" s="15"/>
    </row>
    <row r="88" spans="3:4" hidden="1">
      <c r="C88" s="15"/>
      <c r="D88" s="15"/>
    </row>
    <row r="89" spans="3:4" hidden="1">
      <c r="C89" s="15"/>
      <c r="D89" s="15"/>
    </row>
    <row r="90" spans="3:4" hidden="1">
      <c r="C90" s="15"/>
      <c r="D90" s="15"/>
    </row>
    <row r="91" spans="3:4" hidden="1">
      <c r="C91" s="15"/>
      <c r="D91" s="15"/>
    </row>
    <row r="92" spans="3:4" hidden="1">
      <c r="C92" s="15"/>
      <c r="D92" s="15"/>
    </row>
    <row r="93" spans="3:4" hidden="1">
      <c r="C93" s="15"/>
      <c r="D93" s="15"/>
    </row>
    <row r="94" spans="3:4" hidden="1">
      <c r="C94" s="15"/>
      <c r="D94" s="15"/>
    </row>
    <row r="95" spans="3:4" hidden="1">
      <c r="C95" s="15"/>
      <c r="D95" s="15"/>
    </row>
    <row r="96" spans="3:4" hidden="1">
      <c r="C96" s="15"/>
      <c r="D96" s="15"/>
    </row>
    <row r="97" spans="3:4" hidden="1">
      <c r="C97" s="15"/>
      <c r="D97" s="15"/>
    </row>
    <row r="98" spans="3:4" hidden="1">
      <c r="C98" s="15"/>
      <c r="D98" s="15"/>
    </row>
    <row r="99" spans="3:4" hidden="1">
      <c r="C99" s="15"/>
      <c r="D99" s="15"/>
    </row>
    <row r="100" spans="3:4" hidden="1">
      <c r="C100" s="15"/>
      <c r="D100" s="15"/>
    </row>
    <row r="101" spans="3:4" hidden="1">
      <c r="C101" s="15"/>
      <c r="D101" s="15"/>
    </row>
    <row r="102" spans="3:4" hidden="1">
      <c r="C102" s="15"/>
      <c r="D102" s="15"/>
    </row>
    <row r="103" spans="3:4" hidden="1">
      <c r="C103" s="15"/>
      <c r="D103" s="15"/>
    </row>
    <row r="104" spans="3:4" hidden="1">
      <c r="C104" s="15"/>
      <c r="D104" s="15"/>
    </row>
    <row r="105" spans="3:4" hidden="1">
      <c r="C105" s="15"/>
      <c r="D105" s="15"/>
    </row>
    <row r="106" spans="3:4" hidden="1">
      <c r="C106" s="15"/>
      <c r="D106" s="15"/>
    </row>
    <row r="107" spans="3:4" hidden="1">
      <c r="C107" s="15"/>
      <c r="D107" s="15"/>
    </row>
    <row r="108" spans="3:4" hidden="1">
      <c r="C108" s="15"/>
      <c r="D108" s="15"/>
    </row>
    <row r="109" spans="3:4" hidden="1">
      <c r="C109" s="15"/>
      <c r="D109" s="15"/>
    </row>
    <row r="110" spans="3:4" hidden="1">
      <c r="C110" s="15"/>
      <c r="D110" s="15"/>
    </row>
    <row r="111" spans="3:4" hidden="1">
      <c r="C111" s="15"/>
      <c r="D111" s="15"/>
    </row>
    <row r="112" spans="3:4" hidden="1">
      <c r="C112" s="15"/>
      <c r="D112" s="15"/>
    </row>
    <row r="113" spans="3:4" hidden="1">
      <c r="C113" s="15"/>
      <c r="D113" s="15"/>
    </row>
    <row r="114" spans="3:4" hidden="1">
      <c r="C114" s="15"/>
      <c r="D114" s="15"/>
    </row>
    <row r="115" spans="3:4" hidden="1">
      <c r="C115" s="15"/>
      <c r="D115" s="15"/>
    </row>
    <row r="116" spans="3:4" hidden="1">
      <c r="C116" s="15"/>
      <c r="D116" s="15"/>
    </row>
    <row r="117" spans="3:4" hidden="1">
      <c r="C117" s="15"/>
      <c r="D117" s="15"/>
    </row>
    <row r="118" spans="3:4" hidden="1">
      <c r="C118" s="15"/>
      <c r="D118" s="15"/>
    </row>
    <row r="119" spans="3:4" hidden="1">
      <c r="C119" s="15"/>
      <c r="D119" s="15"/>
    </row>
    <row r="120" spans="3:4" hidden="1">
      <c r="C120" s="15"/>
      <c r="D120" s="15"/>
    </row>
    <row r="121" spans="3:4" hidden="1">
      <c r="C121" s="15"/>
      <c r="D121" s="15"/>
    </row>
    <row r="122" spans="3:4" hidden="1">
      <c r="C122" s="15"/>
      <c r="D122" s="15"/>
    </row>
    <row r="123" spans="3:4" hidden="1">
      <c r="C123" s="15"/>
      <c r="D123" s="15"/>
    </row>
    <row r="124" spans="3:4" hidden="1">
      <c r="C124" s="15"/>
      <c r="D124" s="15"/>
    </row>
    <row r="125" spans="3:4" hidden="1">
      <c r="C125" s="15"/>
      <c r="D125" s="15"/>
    </row>
    <row r="126" spans="3:4" hidden="1">
      <c r="C126" s="15"/>
      <c r="D126" s="15"/>
    </row>
    <row r="127" spans="3:4" hidden="1">
      <c r="C127" s="15"/>
      <c r="D127" s="15"/>
    </row>
    <row r="128" spans="3:4" hidden="1">
      <c r="C128" s="15"/>
      <c r="D128" s="15"/>
    </row>
    <row r="129" spans="3:4" hidden="1">
      <c r="C129" s="15"/>
      <c r="D129" s="15"/>
    </row>
    <row r="130" spans="3:4" hidden="1">
      <c r="C130" s="15"/>
      <c r="D130" s="15"/>
    </row>
    <row r="131" spans="3:4" hidden="1">
      <c r="C131" s="15"/>
      <c r="D131" s="15"/>
    </row>
    <row r="132" spans="3:4" hidden="1">
      <c r="C132" s="15"/>
      <c r="D132" s="15"/>
    </row>
    <row r="133" spans="3:4" hidden="1">
      <c r="C133" s="15"/>
      <c r="D133" s="15"/>
    </row>
    <row r="134" spans="3:4" hidden="1">
      <c r="C134" s="15"/>
      <c r="D134" s="15"/>
    </row>
    <row r="135" spans="3:4" hidden="1">
      <c r="C135" s="15"/>
      <c r="D135" s="15"/>
    </row>
    <row r="136" spans="3:4" hidden="1">
      <c r="C136" s="15"/>
      <c r="D136" s="15"/>
    </row>
    <row r="137" spans="3:4" hidden="1">
      <c r="C137" s="15"/>
      <c r="D137" s="15"/>
    </row>
    <row r="138" spans="3:4" hidden="1">
      <c r="C138" s="15"/>
      <c r="D138" s="15"/>
    </row>
    <row r="139" spans="3:4" hidden="1">
      <c r="C139" s="15"/>
      <c r="D139" s="15"/>
    </row>
    <row r="140" spans="3:4" hidden="1">
      <c r="C140" s="15"/>
      <c r="D140" s="15"/>
    </row>
    <row r="141" spans="3:4" hidden="1">
      <c r="C141" s="15"/>
      <c r="D141" s="15"/>
    </row>
    <row r="142" spans="3:4" hidden="1">
      <c r="C142" s="15"/>
      <c r="D142" s="15"/>
    </row>
    <row r="143" spans="3:4" hidden="1">
      <c r="C143" s="15"/>
      <c r="D143" s="15"/>
    </row>
    <row r="144" spans="3:4" hidden="1">
      <c r="C144" s="15"/>
      <c r="D144" s="15"/>
    </row>
    <row r="145" spans="3:4" hidden="1">
      <c r="C145" s="15"/>
      <c r="D145" s="15"/>
    </row>
    <row r="146" spans="3:4" hidden="1">
      <c r="C146" s="15"/>
      <c r="D146" s="15"/>
    </row>
    <row r="147" spans="3:4" hidden="1">
      <c r="C147" s="15"/>
      <c r="D147" s="15"/>
    </row>
    <row r="148" spans="3:4" hidden="1">
      <c r="C148" s="15"/>
      <c r="D148" s="15"/>
    </row>
    <row r="149" spans="3:4" hidden="1">
      <c r="C149" s="15"/>
      <c r="D149" s="15"/>
    </row>
    <row r="150" spans="3:4" hidden="1">
      <c r="C150" s="15"/>
      <c r="D150" s="15"/>
    </row>
    <row r="151" spans="3:4" hidden="1">
      <c r="C151" s="15"/>
      <c r="D151" s="15"/>
    </row>
    <row r="152" spans="3:4" hidden="1">
      <c r="C152" s="15"/>
      <c r="D152" s="15"/>
    </row>
    <row r="153" spans="3:4" hidden="1">
      <c r="C153" s="15"/>
      <c r="D153" s="15"/>
    </row>
    <row r="154" spans="3:4" hidden="1">
      <c r="C154" s="15"/>
      <c r="D154" s="15"/>
    </row>
    <row r="155" spans="3:4" hidden="1">
      <c r="C155" s="15"/>
      <c r="D155" s="15"/>
    </row>
    <row r="156" spans="3:4" hidden="1">
      <c r="C156" s="15"/>
      <c r="D156" s="15"/>
    </row>
    <row r="157" spans="3:4" hidden="1">
      <c r="C157" s="15"/>
      <c r="D157" s="15"/>
    </row>
    <row r="158" spans="3:4" hidden="1">
      <c r="C158" s="15"/>
      <c r="D158" s="15"/>
    </row>
    <row r="159" spans="3:4" hidden="1">
      <c r="C159" s="15"/>
      <c r="D159" s="15"/>
    </row>
    <row r="160" spans="3:4" hidden="1">
      <c r="C160" s="15"/>
      <c r="D160" s="15"/>
    </row>
    <row r="161" spans="3:4" hidden="1">
      <c r="C161" s="15"/>
      <c r="D161" s="15"/>
    </row>
    <row r="162" spans="3:4" hidden="1">
      <c r="C162" s="15"/>
      <c r="D162" s="15"/>
    </row>
    <row r="163" spans="3:4" hidden="1">
      <c r="C163" s="15"/>
      <c r="D163" s="15"/>
    </row>
    <row r="164" spans="3:4" hidden="1">
      <c r="C164" s="15"/>
      <c r="D164" s="15"/>
    </row>
    <row r="165" spans="3:4" hidden="1">
      <c r="C165" s="15"/>
      <c r="D165" s="15"/>
    </row>
    <row r="166" spans="3:4" hidden="1">
      <c r="C166" s="15"/>
      <c r="D166" s="15"/>
    </row>
    <row r="167" spans="3:4" hidden="1">
      <c r="C167" s="15"/>
      <c r="D167" s="15"/>
    </row>
    <row r="168" spans="3:4" hidden="1">
      <c r="C168" s="15"/>
      <c r="D168" s="15"/>
    </row>
    <row r="169" spans="3:4" hidden="1">
      <c r="C169" s="15"/>
      <c r="D169" s="15"/>
    </row>
    <row r="170" spans="3:4" hidden="1">
      <c r="C170" s="15"/>
      <c r="D170" s="15"/>
    </row>
    <row r="171" spans="3:4" hidden="1">
      <c r="C171" s="15"/>
      <c r="D171" s="15"/>
    </row>
    <row r="172" spans="3:4" hidden="1">
      <c r="C172" s="15"/>
      <c r="D172" s="15"/>
    </row>
    <row r="173" spans="3:4" hidden="1">
      <c r="C173" s="15"/>
      <c r="D173" s="15"/>
    </row>
    <row r="174" spans="3:4" hidden="1">
      <c r="C174" s="15"/>
      <c r="D174" s="15"/>
    </row>
    <row r="175" spans="3:4" hidden="1">
      <c r="C175" s="15"/>
      <c r="D175" s="15"/>
    </row>
    <row r="176" spans="3:4" hidden="1">
      <c r="C176" s="15"/>
      <c r="D176" s="15"/>
    </row>
    <row r="177" spans="3:4" hidden="1">
      <c r="C177" s="15"/>
      <c r="D177" s="15"/>
    </row>
    <row r="178" spans="3:4" hidden="1">
      <c r="C178" s="15"/>
      <c r="D178" s="15"/>
    </row>
    <row r="179" spans="3:4" hidden="1">
      <c r="C179" s="15"/>
      <c r="D179" s="15"/>
    </row>
    <row r="180" spans="3:4" hidden="1">
      <c r="C180" s="15"/>
      <c r="D180" s="15"/>
    </row>
    <row r="181" spans="3:4" hidden="1">
      <c r="C181" s="15"/>
      <c r="D181" s="15"/>
    </row>
    <row r="182" spans="3:4" hidden="1">
      <c r="C182" s="15"/>
      <c r="D182" s="15"/>
    </row>
    <row r="183" spans="3:4" hidden="1">
      <c r="C183" s="15"/>
      <c r="D183" s="15"/>
    </row>
    <row r="184" spans="3:4" hidden="1">
      <c r="C184" s="15"/>
      <c r="D184" s="15"/>
    </row>
    <row r="185" spans="3:4" hidden="1">
      <c r="C185" s="15"/>
      <c r="D185" s="15"/>
    </row>
    <row r="186" spans="3:4" hidden="1">
      <c r="C186" s="15"/>
      <c r="D186" s="15"/>
    </row>
    <row r="187" spans="3:4" hidden="1">
      <c r="C187" s="15"/>
      <c r="D187" s="15"/>
    </row>
    <row r="188" spans="3:4" hidden="1">
      <c r="C188" s="15"/>
      <c r="D188" s="15"/>
    </row>
    <row r="189" spans="3:4" hidden="1">
      <c r="C189" s="15"/>
      <c r="D189" s="15"/>
    </row>
    <row r="190" spans="3:4" hidden="1">
      <c r="C190" s="15"/>
      <c r="D190" s="15"/>
    </row>
    <row r="191" spans="3:4" hidden="1">
      <c r="C191" s="15"/>
      <c r="D191" s="15"/>
    </row>
    <row r="192" spans="3:4" hidden="1">
      <c r="C192" s="15"/>
      <c r="D192" s="15"/>
    </row>
    <row r="193" spans="3:4" hidden="1">
      <c r="C193" s="15"/>
      <c r="D193" s="15"/>
    </row>
    <row r="194" spans="3:4" hidden="1">
      <c r="C194" s="15"/>
      <c r="D194" s="15"/>
    </row>
    <row r="195" spans="3:4" hidden="1">
      <c r="C195" s="15"/>
      <c r="D195" s="15"/>
    </row>
    <row r="196" spans="3:4" hidden="1">
      <c r="C196" s="15"/>
      <c r="D196" s="15"/>
    </row>
    <row r="197" spans="3:4" hidden="1">
      <c r="C197" s="15"/>
      <c r="D197" s="15"/>
    </row>
    <row r="198" spans="3:4" hidden="1">
      <c r="C198" s="15"/>
      <c r="D198" s="15"/>
    </row>
    <row r="199" spans="3:4" hidden="1">
      <c r="C199" s="15"/>
      <c r="D199" s="15"/>
    </row>
    <row r="200" spans="3:4" hidden="1">
      <c r="C200" s="15"/>
      <c r="D200" s="15"/>
    </row>
    <row r="201" spans="3:4" hidden="1">
      <c r="C201" s="15"/>
      <c r="D201" s="15"/>
    </row>
    <row r="202" spans="3:4" hidden="1">
      <c r="C202" s="15"/>
      <c r="D202" s="15"/>
    </row>
    <row r="203" spans="3:4" hidden="1">
      <c r="C203" s="15"/>
      <c r="D203" s="15"/>
    </row>
    <row r="204" spans="3:4" hidden="1">
      <c r="C204" s="15"/>
      <c r="D204" s="15"/>
    </row>
    <row r="205" spans="3:4" hidden="1">
      <c r="C205" s="15"/>
      <c r="D205" s="15"/>
    </row>
    <row r="206" spans="3:4" hidden="1">
      <c r="C206" s="15"/>
      <c r="D206" s="15"/>
    </row>
    <row r="207" spans="3:4" hidden="1">
      <c r="C207" s="15"/>
      <c r="D207" s="15"/>
    </row>
    <row r="208" spans="3:4" hidden="1">
      <c r="C208" s="15"/>
      <c r="D208" s="15"/>
    </row>
    <row r="209" spans="3:4" hidden="1">
      <c r="C209" s="15"/>
      <c r="D209" s="15"/>
    </row>
    <row r="210" spans="3:4" hidden="1">
      <c r="C210" s="15"/>
      <c r="D210" s="15"/>
    </row>
    <row r="211" spans="3:4" hidden="1">
      <c r="C211" s="15"/>
      <c r="D211" s="15"/>
    </row>
    <row r="212" spans="3:4" hidden="1">
      <c r="C212" s="15"/>
      <c r="D212" s="15"/>
    </row>
    <row r="213" spans="3:4" hidden="1">
      <c r="C213" s="15"/>
      <c r="D213" s="15"/>
    </row>
    <row r="214" spans="3:4" hidden="1">
      <c r="C214" s="15"/>
      <c r="D214" s="15"/>
    </row>
    <row r="215" spans="3:4" hidden="1">
      <c r="C215" s="15"/>
      <c r="D215" s="15"/>
    </row>
    <row r="216" spans="3:4" hidden="1">
      <c r="C216" s="15"/>
      <c r="D216" s="15"/>
    </row>
    <row r="217" spans="3:4" hidden="1">
      <c r="C217" s="15"/>
      <c r="D217" s="15"/>
    </row>
    <row r="218" spans="3:4" hidden="1">
      <c r="C218" s="15"/>
      <c r="D218" s="15"/>
    </row>
    <row r="219" spans="3:4" hidden="1">
      <c r="C219" s="15"/>
      <c r="D219" s="15"/>
    </row>
    <row r="220" spans="3:4" hidden="1">
      <c r="C220" s="15"/>
      <c r="D220" s="15"/>
    </row>
    <row r="221" spans="3:4" hidden="1">
      <c r="C221" s="15"/>
      <c r="D221" s="15"/>
    </row>
    <row r="222" spans="3:4" hidden="1">
      <c r="C222" s="15"/>
      <c r="D222" s="15"/>
    </row>
    <row r="223" spans="3:4" hidden="1">
      <c r="C223" s="15"/>
      <c r="D223" s="15"/>
    </row>
    <row r="224" spans="3:4" hidden="1">
      <c r="C224" s="15"/>
      <c r="D224" s="15"/>
    </row>
    <row r="225" spans="3:4" hidden="1">
      <c r="C225" s="15"/>
      <c r="D225" s="15"/>
    </row>
    <row r="226" spans="3:4" hidden="1">
      <c r="C226" s="15"/>
      <c r="D226" s="15"/>
    </row>
    <row r="227" spans="3:4" hidden="1">
      <c r="C227" s="15"/>
      <c r="D227" s="15"/>
    </row>
    <row r="228" spans="3:4" hidden="1">
      <c r="C228" s="15"/>
      <c r="D228" s="15"/>
    </row>
    <row r="229" spans="3:4" hidden="1">
      <c r="C229" s="15"/>
      <c r="D229" s="15"/>
    </row>
    <row r="230" spans="3:4" hidden="1">
      <c r="C230" s="15"/>
      <c r="D230" s="15"/>
    </row>
    <row r="231" spans="3:4" hidden="1">
      <c r="C231" s="15"/>
      <c r="D231" s="15"/>
    </row>
    <row r="232" spans="3:4" hidden="1">
      <c r="C232" s="15"/>
      <c r="D232" s="15"/>
    </row>
    <row r="233" spans="3:4" hidden="1">
      <c r="C233" s="15"/>
      <c r="D233" s="15"/>
    </row>
    <row r="234" spans="3:4" hidden="1">
      <c r="C234" s="15"/>
      <c r="D234" s="15"/>
    </row>
    <row r="235" spans="3:4" hidden="1">
      <c r="C235" s="15"/>
      <c r="D235" s="15"/>
    </row>
    <row r="236" spans="3:4" hidden="1">
      <c r="C236" s="15"/>
      <c r="D236" s="15"/>
    </row>
    <row r="237" spans="3:4" hidden="1">
      <c r="C237" s="15"/>
      <c r="D237" s="15"/>
    </row>
    <row r="238" spans="3:4" hidden="1">
      <c r="C238" s="15"/>
      <c r="D238" s="15"/>
    </row>
    <row r="239" spans="3:4" hidden="1">
      <c r="C239" s="15"/>
      <c r="D239" s="15"/>
    </row>
    <row r="240" spans="3:4" hidden="1">
      <c r="C240" s="15"/>
      <c r="D240" s="15"/>
    </row>
    <row r="241" spans="3:4" hidden="1">
      <c r="C241" s="15"/>
      <c r="D241" s="15"/>
    </row>
    <row r="242" spans="3:4" hidden="1">
      <c r="C242" s="15"/>
      <c r="D242" s="15"/>
    </row>
    <row r="243" spans="3:4" hidden="1">
      <c r="C243" s="15"/>
      <c r="D243" s="15"/>
    </row>
    <row r="244" spans="3:4" hidden="1">
      <c r="C244" s="15"/>
      <c r="D244" s="15"/>
    </row>
    <row r="245" spans="3:4" hidden="1">
      <c r="C245" s="15"/>
      <c r="D245" s="15"/>
    </row>
    <row r="246" spans="3:4" hidden="1">
      <c r="C246" s="15"/>
      <c r="D246" s="15"/>
    </row>
    <row r="247" spans="3:4" hidden="1">
      <c r="C247" s="15"/>
      <c r="D247" s="15"/>
    </row>
    <row r="248" spans="3:4" hidden="1">
      <c r="C248" s="15"/>
      <c r="D248" s="15"/>
    </row>
    <row r="249" spans="3:4" hidden="1">
      <c r="C249" s="15"/>
      <c r="D249" s="15"/>
    </row>
    <row r="250" spans="3:4" hidden="1">
      <c r="C250" s="15"/>
      <c r="D250" s="15"/>
    </row>
    <row r="251" spans="3:4" hidden="1">
      <c r="C251" s="15"/>
      <c r="D251" s="15"/>
    </row>
    <row r="252" spans="3:4" hidden="1">
      <c r="C252" s="15"/>
      <c r="D252" s="15"/>
    </row>
    <row r="253" spans="3:4" hidden="1">
      <c r="C253" s="15"/>
      <c r="D253" s="15"/>
    </row>
    <row r="254" spans="3:4" hidden="1">
      <c r="C254" s="15"/>
      <c r="D254" s="15"/>
    </row>
    <row r="255" spans="3:4" hidden="1">
      <c r="C255" s="15"/>
      <c r="D255" s="15"/>
    </row>
    <row r="256" spans="3:4" hidden="1">
      <c r="C256" s="15"/>
      <c r="D256" s="15"/>
    </row>
    <row r="257" spans="3:4" hidden="1">
      <c r="C257" s="15"/>
      <c r="D257" s="15"/>
    </row>
    <row r="258" spans="3:4" hidden="1">
      <c r="C258" s="15"/>
      <c r="D258" s="15"/>
    </row>
    <row r="259" spans="3:4" hidden="1">
      <c r="C259" s="15"/>
      <c r="D259" s="15"/>
    </row>
    <row r="260" spans="3:4" hidden="1">
      <c r="C260" s="15"/>
      <c r="D260" s="15"/>
    </row>
    <row r="261" spans="3:4" hidden="1">
      <c r="C261" s="15"/>
      <c r="D261" s="15"/>
    </row>
    <row r="262" spans="3:4" hidden="1">
      <c r="C262" s="15"/>
      <c r="D262" s="15"/>
    </row>
    <row r="263" spans="3:4" hidden="1">
      <c r="C263" s="15"/>
      <c r="D263" s="15"/>
    </row>
    <row r="264" spans="3:4" hidden="1">
      <c r="C264" s="15"/>
      <c r="D264" s="15"/>
    </row>
    <row r="265" spans="3:4" hidden="1">
      <c r="C265" s="15"/>
      <c r="D265" s="15"/>
    </row>
    <row r="266" spans="3:4" hidden="1">
      <c r="C266" s="15"/>
      <c r="D266" s="15"/>
    </row>
    <row r="267" spans="3:4" hidden="1">
      <c r="C267" s="15"/>
      <c r="D267" s="15"/>
    </row>
    <row r="268" spans="3:4" hidden="1">
      <c r="C268" s="15"/>
      <c r="D268" s="15"/>
    </row>
    <row r="269" spans="3:4" hidden="1">
      <c r="C269" s="15"/>
      <c r="D269" s="15"/>
    </row>
    <row r="270" spans="3:4" hidden="1">
      <c r="C270" s="15"/>
      <c r="D270" s="15"/>
    </row>
    <row r="271" spans="3:4" hidden="1">
      <c r="C271" s="15"/>
      <c r="D271" s="15"/>
    </row>
    <row r="272" spans="3:4" hidden="1">
      <c r="C272" s="15"/>
      <c r="D272" s="15"/>
    </row>
    <row r="273" spans="3:4" hidden="1">
      <c r="C273" s="15"/>
      <c r="D273" s="15"/>
    </row>
    <row r="274" spans="3:4" hidden="1">
      <c r="C274" s="15"/>
      <c r="D274" s="15"/>
    </row>
    <row r="275" spans="3:4" hidden="1">
      <c r="C275" s="15"/>
      <c r="D275" s="15"/>
    </row>
    <row r="276" spans="3:4" hidden="1">
      <c r="C276" s="15"/>
      <c r="D276" s="15"/>
    </row>
    <row r="277" spans="3:4" hidden="1">
      <c r="C277" s="15"/>
      <c r="D277" s="15"/>
    </row>
    <row r="278" spans="3:4" hidden="1">
      <c r="C278" s="15"/>
      <c r="D278" s="15"/>
    </row>
    <row r="279" spans="3:4" hidden="1">
      <c r="C279" s="15"/>
      <c r="D279" s="15"/>
    </row>
    <row r="280" spans="3:4" hidden="1">
      <c r="C280" s="15"/>
      <c r="D280" s="15"/>
    </row>
    <row r="281" spans="3:4" hidden="1">
      <c r="C281" s="15"/>
      <c r="D281" s="15"/>
    </row>
    <row r="282" spans="3:4" hidden="1">
      <c r="C282" s="15"/>
      <c r="D282" s="15"/>
    </row>
    <row r="283" spans="3:4" hidden="1">
      <c r="C283" s="15"/>
      <c r="D283" s="15"/>
    </row>
    <row r="284" spans="3:4" hidden="1">
      <c r="C284" s="15"/>
      <c r="D284" s="15"/>
    </row>
    <row r="285" spans="3:4" hidden="1">
      <c r="C285" s="15"/>
      <c r="D285" s="15"/>
    </row>
    <row r="286" spans="3:4" hidden="1">
      <c r="C286" s="15"/>
      <c r="D286" s="15"/>
    </row>
    <row r="287" spans="3:4" hidden="1">
      <c r="C287" s="15"/>
      <c r="D287" s="15"/>
    </row>
    <row r="288" spans="3:4" hidden="1">
      <c r="C288" s="15"/>
      <c r="D288" s="15"/>
    </row>
    <row r="289" spans="3:4" hidden="1">
      <c r="C289" s="15"/>
      <c r="D289" s="15"/>
    </row>
    <row r="290" spans="3:4" hidden="1">
      <c r="C290" s="15"/>
      <c r="D290" s="15"/>
    </row>
    <row r="291" spans="3:4" hidden="1">
      <c r="C291" s="15"/>
      <c r="D291" s="15"/>
    </row>
    <row r="292" spans="3:4" hidden="1">
      <c r="C292" s="15"/>
      <c r="D292" s="15"/>
    </row>
    <row r="293" spans="3:4" hidden="1">
      <c r="C293" s="15"/>
      <c r="D293" s="15"/>
    </row>
    <row r="294" spans="3:4" hidden="1">
      <c r="C294" s="15"/>
      <c r="D294" s="15"/>
    </row>
    <row r="295" spans="3:4" hidden="1">
      <c r="C295" s="15"/>
      <c r="D295" s="15"/>
    </row>
    <row r="296" spans="3:4" hidden="1">
      <c r="C296" s="15"/>
      <c r="D296" s="15"/>
    </row>
    <row r="297" spans="3:4" hidden="1">
      <c r="C297" s="15"/>
      <c r="D297" s="15"/>
    </row>
    <row r="298" spans="3:4" hidden="1">
      <c r="C298" s="15"/>
      <c r="D298" s="15"/>
    </row>
    <row r="299" spans="3:4" hidden="1">
      <c r="C299" s="15"/>
      <c r="D299" s="15"/>
    </row>
    <row r="300" spans="3:4" hidden="1">
      <c r="C300" s="15"/>
      <c r="D300" s="15"/>
    </row>
    <row r="301" spans="3:4" hidden="1">
      <c r="C301" s="15"/>
      <c r="D301" s="15"/>
    </row>
    <row r="302" spans="3:4" hidden="1">
      <c r="C302" s="15"/>
      <c r="D302" s="15"/>
    </row>
    <row r="303" spans="3:4" hidden="1">
      <c r="C303" s="15"/>
      <c r="D303" s="15"/>
    </row>
    <row r="304" spans="3:4" hidden="1">
      <c r="C304" s="15"/>
      <c r="D304" s="15"/>
    </row>
    <row r="305" spans="3:4" hidden="1">
      <c r="C305" s="15"/>
      <c r="D305" s="15"/>
    </row>
    <row r="306" spans="3:4" hidden="1">
      <c r="C306" s="15"/>
      <c r="D306" s="15"/>
    </row>
    <row r="307" spans="3:4" hidden="1">
      <c r="C307" s="15"/>
      <c r="D307" s="15"/>
    </row>
    <row r="308" spans="3:4" hidden="1">
      <c r="C308" s="15"/>
      <c r="D308" s="15"/>
    </row>
    <row r="309" spans="3:4" hidden="1">
      <c r="C309" s="15"/>
      <c r="D309" s="15"/>
    </row>
    <row r="310" spans="3:4" hidden="1">
      <c r="C310" s="15"/>
      <c r="D310" s="15"/>
    </row>
    <row r="311" spans="3:4" hidden="1">
      <c r="C311" s="15"/>
      <c r="D311" s="15"/>
    </row>
    <row r="312" spans="3:4" hidden="1">
      <c r="C312" s="15"/>
      <c r="D312" s="15"/>
    </row>
    <row r="313" spans="3:4" hidden="1">
      <c r="C313" s="15"/>
      <c r="D313" s="15"/>
    </row>
    <row r="314" spans="3:4" hidden="1">
      <c r="C314" s="15"/>
      <c r="D314" s="15"/>
    </row>
    <row r="315" spans="3:4" hidden="1">
      <c r="C315" s="15"/>
      <c r="D315" s="15"/>
    </row>
    <row r="316" spans="3:4" hidden="1">
      <c r="C316" s="15"/>
      <c r="D316" s="15"/>
    </row>
    <row r="317" spans="3:4" hidden="1">
      <c r="C317" s="15"/>
      <c r="D317" s="15"/>
    </row>
    <row r="318" spans="3:4" hidden="1">
      <c r="C318" s="15"/>
      <c r="D318" s="15"/>
    </row>
    <row r="319" spans="3:4" hidden="1">
      <c r="C319" s="15"/>
      <c r="D319" s="15"/>
    </row>
    <row r="320" spans="3:4" hidden="1">
      <c r="C320" s="15"/>
      <c r="D320" s="15"/>
    </row>
    <row r="321" spans="3:4" hidden="1">
      <c r="C321" s="15"/>
      <c r="D321" s="15"/>
    </row>
    <row r="322" spans="3:4" hidden="1">
      <c r="C322" s="15"/>
      <c r="D322" s="15"/>
    </row>
    <row r="323" spans="3:4" hidden="1">
      <c r="C323" s="15"/>
      <c r="D323" s="15"/>
    </row>
    <row r="324" spans="3:4" hidden="1">
      <c r="C324" s="15"/>
      <c r="D324" s="15"/>
    </row>
    <row r="325" spans="3:4" hidden="1">
      <c r="C325" s="15"/>
      <c r="D325" s="15"/>
    </row>
    <row r="326" spans="3:4" hidden="1">
      <c r="C326" s="15"/>
      <c r="D326" s="15"/>
    </row>
    <row r="327" spans="3:4" hidden="1">
      <c r="C327" s="15"/>
      <c r="D327" s="15"/>
    </row>
    <row r="328" spans="3:4" hidden="1">
      <c r="C328" s="15"/>
      <c r="D328" s="15"/>
    </row>
    <row r="329" spans="3:4" hidden="1">
      <c r="C329" s="15"/>
      <c r="D329" s="15"/>
    </row>
    <row r="330" spans="3:4" hidden="1">
      <c r="C330" s="15"/>
      <c r="D330" s="15"/>
    </row>
    <row r="331" spans="3:4" hidden="1">
      <c r="C331" s="15"/>
      <c r="D331" s="15"/>
    </row>
    <row r="332" spans="3:4" hidden="1">
      <c r="C332" s="15"/>
      <c r="D332" s="15"/>
    </row>
    <row r="333" spans="3:4" hidden="1">
      <c r="C333" s="15"/>
      <c r="D333" s="15"/>
    </row>
    <row r="334" spans="3:4" hidden="1">
      <c r="C334" s="15"/>
      <c r="D334" s="15"/>
    </row>
    <row r="335" spans="3:4" hidden="1">
      <c r="C335" s="15"/>
      <c r="D335" s="15"/>
    </row>
    <row r="336" spans="3:4" hidden="1">
      <c r="C336" s="15"/>
      <c r="D336" s="15"/>
    </row>
    <row r="337" spans="3:4" hidden="1">
      <c r="C337" s="15"/>
      <c r="D337" s="15"/>
    </row>
    <row r="338" spans="3:4" hidden="1">
      <c r="C338" s="15"/>
      <c r="D338" s="15"/>
    </row>
    <row r="339" spans="3:4" hidden="1">
      <c r="C339" s="15"/>
      <c r="D339" s="15"/>
    </row>
    <row r="340" spans="3:4" hidden="1">
      <c r="C340" s="15"/>
      <c r="D340" s="15"/>
    </row>
    <row r="341" spans="3:4" hidden="1">
      <c r="C341" s="15"/>
      <c r="D341" s="15"/>
    </row>
    <row r="342" spans="3:4" hidden="1">
      <c r="C342" s="15"/>
      <c r="D342" s="15"/>
    </row>
    <row r="343" spans="3:4" hidden="1">
      <c r="C343" s="15"/>
      <c r="D343" s="15"/>
    </row>
    <row r="344" spans="3:4" hidden="1">
      <c r="C344" s="15"/>
      <c r="D344" s="15"/>
    </row>
    <row r="345" spans="3:4" hidden="1">
      <c r="C345" s="15"/>
      <c r="D345" s="15"/>
    </row>
    <row r="346" spans="3:4" hidden="1">
      <c r="C346" s="15"/>
      <c r="D346" s="15"/>
    </row>
    <row r="347" spans="3:4" hidden="1">
      <c r="C347" s="15"/>
      <c r="D347" s="15"/>
    </row>
    <row r="348" spans="3:4" hidden="1">
      <c r="C348" s="15"/>
      <c r="D348" s="15"/>
    </row>
    <row r="349" spans="3:4" hidden="1">
      <c r="C349" s="15"/>
      <c r="D349" s="15"/>
    </row>
    <row r="350" spans="3:4" hidden="1">
      <c r="C350" s="15"/>
      <c r="D350" s="15"/>
    </row>
    <row r="351" spans="3:4" hidden="1">
      <c r="C351" s="15"/>
      <c r="D351" s="15"/>
    </row>
    <row r="352" spans="3:4" hidden="1">
      <c r="C352" s="15"/>
      <c r="D352" s="15"/>
    </row>
    <row r="353" spans="3:4" hidden="1">
      <c r="C353" s="15"/>
      <c r="D353" s="15"/>
    </row>
    <row r="354" spans="3:4" hidden="1">
      <c r="C354" s="15"/>
      <c r="D354" s="15"/>
    </row>
    <row r="355" spans="3:4" hidden="1">
      <c r="C355" s="15"/>
      <c r="D355" s="15"/>
    </row>
    <row r="356" spans="3:4" hidden="1">
      <c r="C356" s="15"/>
      <c r="D356" s="15"/>
    </row>
    <row r="357" spans="3:4" hidden="1">
      <c r="C357" s="15"/>
      <c r="D357" s="15"/>
    </row>
    <row r="358" spans="3:4" hidden="1">
      <c r="C358" s="15"/>
      <c r="D358" s="15"/>
    </row>
    <row r="359" spans="3:4" hidden="1">
      <c r="C359" s="15"/>
      <c r="D359" s="15"/>
    </row>
    <row r="360" spans="3:4" hidden="1">
      <c r="C360" s="15"/>
      <c r="D360" s="15"/>
    </row>
    <row r="361" spans="3:4" hidden="1">
      <c r="C361" s="15"/>
      <c r="D361" s="15"/>
    </row>
    <row r="362" spans="3:4" hidden="1">
      <c r="C362" s="15"/>
      <c r="D362" s="15"/>
    </row>
    <row r="363" spans="3:4" hidden="1">
      <c r="C363" s="15"/>
      <c r="D363" s="15"/>
    </row>
    <row r="364" spans="3:4" hidden="1">
      <c r="C364" s="15"/>
      <c r="D364" s="15"/>
    </row>
    <row r="365" spans="3:4" hidden="1">
      <c r="C365" s="15"/>
      <c r="D365" s="15"/>
    </row>
    <row r="366" spans="3:4" hidden="1">
      <c r="C366" s="15"/>
      <c r="D366" s="15"/>
    </row>
    <row r="367" spans="3:4" hidden="1">
      <c r="C367" s="15"/>
      <c r="D367" s="15"/>
    </row>
    <row r="368" spans="3:4" hidden="1">
      <c r="C368" s="15"/>
      <c r="D368" s="15"/>
    </row>
    <row r="369" spans="3:4" hidden="1">
      <c r="C369" s="15"/>
      <c r="D369" s="15"/>
    </row>
    <row r="370" spans="3:4" hidden="1">
      <c r="C370" s="15"/>
      <c r="D370" s="15"/>
    </row>
    <row r="371" spans="3:4" hidden="1">
      <c r="C371" s="15"/>
      <c r="D371" s="15"/>
    </row>
    <row r="372" spans="3:4" hidden="1">
      <c r="C372" s="15"/>
      <c r="D372" s="15"/>
    </row>
    <row r="373" spans="3:4" hidden="1">
      <c r="C373" s="15"/>
      <c r="D373" s="15"/>
    </row>
    <row r="374" spans="3:4" hidden="1">
      <c r="C374" s="15"/>
      <c r="D374" s="15"/>
    </row>
    <row r="375" spans="3:4" hidden="1">
      <c r="C375" s="15"/>
      <c r="D375" s="15"/>
    </row>
    <row r="376" spans="3:4" hidden="1">
      <c r="C376" s="15"/>
      <c r="D376" s="15"/>
    </row>
    <row r="377" spans="3:4" hidden="1">
      <c r="C377" s="15"/>
      <c r="D377" s="15"/>
    </row>
    <row r="378" spans="3:4" hidden="1">
      <c r="C378" s="15"/>
      <c r="D378" s="15"/>
    </row>
    <row r="379" spans="3:4" hidden="1">
      <c r="C379" s="15"/>
      <c r="D379" s="15"/>
    </row>
    <row r="380" spans="3:4" hidden="1">
      <c r="C380" s="15"/>
      <c r="D380" s="15"/>
    </row>
    <row r="381" spans="3:4" hidden="1">
      <c r="C381" s="15"/>
      <c r="D381" s="15"/>
    </row>
    <row r="382" spans="3:4" hidden="1">
      <c r="C382" s="15"/>
      <c r="D382" s="15"/>
    </row>
    <row r="383" spans="3:4" hidden="1">
      <c r="C383" s="15"/>
      <c r="D383" s="15"/>
    </row>
    <row r="384" spans="3:4" hidden="1">
      <c r="C384" s="15"/>
      <c r="D384" s="15"/>
    </row>
    <row r="385" spans="3:4" hidden="1">
      <c r="C385" s="15"/>
      <c r="D385" s="15"/>
    </row>
    <row r="386" spans="3:4" hidden="1">
      <c r="C386" s="15"/>
      <c r="D386" s="15"/>
    </row>
    <row r="387" spans="3:4" hidden="1">
      <c r="C387" s="15"/>
      <c r="D387" s="15"/>
    </row>
    <row r="388" spans="3:4" hidden="1">
      <c r="C388" s="15"/>
      <c r="D388" s="15"/>
    </row>
    <row r="389" spans="3:4" hidden="1">
      <c r="C389" s="15"/>
      <c r="D389" s="15"/>
    </row>
    <row r="390" spans="3:4" hidden="1">
      <c r="C390" s="15"/>
      <c r="D390" s="15"/>
    </row>
    <row r="391" spans="3:4" hidden="1">
      <c r="C391" s="15"/>
      <c r="D391" s="15"/>
    </row>
    <row r="392" spans="3:4" hidden="1">
      <c r="C392" s="15"/>
      <c r="D392" s="15"/>
    </row>
    <row r="393" spans="3:4" hidden="1">
      <c r="C393" s="15"/>
      <c r="D393" s="15"/>
    </row>
    <row r="394" spans="3:4" hidden="1">
      <c r="C394" s="15"/>
      <c r="D394" s="15"/>
    </row>
    <row r="395" spans="3:4" hidden="1">
      <c r="C395" s="15"/>
      <c r="D395" s="15"/>
    </row>
    <row r="396" spans="3:4" hidden="1">
      <c r="C396" s="15"/>
      <c r="D396" s="15"/>
    </row>
    <row r="397" spans="3:4" hidden="1">
      <c r="C397" s="15"/>
      <c r="D397" s="15"/>
    </row>
    <row r="398" spans="3:4" hidden="1">
      <c r="C398" s="15"/>
      <c r="D398" s="15"/>
    </row>
    <row r="399" spans="3:4" hidden="1">
      <c r="C399" s="15"/>
      <c r="D399" s="15"/>
    </row>
    <row r="400" spans="3:4" hidden="1">
      <c r="C400" s="15"/>
      <c r="D400" s="15"/>
    </row>
    <row r="401" spans="3:4" hidden="1">
      <c r="C401" s="15"/>
      <c r="D401" s="15"/>
    </row>
    <row r="402" spans="3:4" hidden="1">
      <c r="C402" s="15"/>
      <c r="D402" s="15"/>
    </row>
    <row r="403" spans="3:4" hidden="1">
      <c r="C403" s="15"/>
      <c r="D403" s="15"/>
    </row>
    <row r="404" spans="3:4" hidden="1">
      <c r="C404" s="15"/>
      <c r="D404" s="15"/>
    </row>
    <row r="405" spans="3:4" hidden="1">
      <c r="C405" s="15"/>
      <c r="D405" s="15"/>
    </row>
    <row r="406" spans="3:4" hidden="1">
      <c r="C406" s="15"/>
      <c r="D406" s="15"/>
    </row>
    <row r="407" spans="3:4" hidden="1">
      <c r="C407" s="15"/>
      <c r="D407" s="15"/>
    </row>
    <row r="408" spans="3:4" hidden="1">
      <c r="C408" s="15"/>
      <c r="D408" s="15"/>
    </row>
    <row r="409" spans="3:4" hidden="1">
      <c r="C409" s="15"/>
      <c r="D409" s="15"/>
    </row>
    <row r="410" spans="3:4" hidden="1">
      <c r="C410" s="15"/>
      <c r="D410" s="15"/>
    </row>
    <row r="411" spans="3:4" hidden="1">
      <c r="C411" s="15"/>
      <c r="D411" s="15"/>
    </row>
    <row r="412" spans="3:4" hidden="1">
      <c r="C412" s="15"/>
      <c r="D412" s="15"/>
    </row>
    <row r="413" spans="3:4" hidden="1">
      <c r="C413" s="15"/>
      <c r="D413" s="15"/>
    </row>
    <row r="414" spans="3:4" hidden="1">
      <c r="C414" s="15"/>
      <c r="D414" s="15"/>
    </row>
    <row r="415" spans="3:4" hidden="1">
      <c r="C415" s="15"/>
      <c r="D415" s="15"/>
    </row>
    <row r="416" spans="3:4" hidden="1">
      <c r="C416" s="15"/>
      <c r="D416" s="15"/>
    </row>
    <row r="417" spans="3:4" hidden="1">
      <c r="C417" s="15"/>
      <c r="D417" s="15"/>
    </row>
    <row r="418" spans="3:4" hidden="1">
      <c r="C418" s="15"/>
      <c r="D418" s="15"/>
    </row>
    <row r="419" spans="3:4" hidden="1">
      <c r="C419" s="15"/>
      <c r="D419" s="15"/>
    </row>
    <row r="420" spans="3:4" hidden="1">
      <c r="C420" s="15"/>
      <c r="D420" s="15"/>
    </row>
    <row r="421" spans="3:4" hidden="1">
      <c r="C421" s="15"/>
      <c r="D421" s="15"/>
    </row>
    <row r="422" spans="3:4" hidden="1">
      <c r="C422" s="15"/>
      <c r="D422" s="15"/>
    </row>
    <row r="423" spans="3:4" hidden="1">
      <c r="C423" s="15"/>
      <c r="D423" s="15"/>
    </row>
    <row r="424" spans="3:4" hidden="1">
      <c r="C424" s="15"/>
      <c r="D424" s="15"/>
    </row>
    <row r="425" spans="3:4" hidden="1">
      <c r="C425" s="15"/>
      <c r="D425" s="15"/>
    </row>
    <row r="426" spans="3:4" hidden="1">
      <c r="C426" s="15"/>
      <c r="D426" s="15"/>
    </row>
    <row r="427" spans="3:4" hidden="1">
      <c r="C427" s="15"/>
      <c r="D427" s="15"/>
    </row>
    <row r="428" spans="3:4" hidden="1">
      <c r="C428" s="15"/>
      <c r="D428" s="15"/>
    </row>
    <row r="429" spans="3:4" hidden="1">
      <c r="C429" s="15"/>
      <c r="D429" s="15"/>
    </row>
    <row r="430" spans="3:4" hidden="1">
      <c r="C430" s="15"/>
      <c r="D430" s="15"/>
    </row>
    <row r="431" spans="3:4" hidden="1">
      <c r="C431" s="15"/>
      <c r="D431" s="15"/>
    </row>
    <row r="432" spans="3:4" hidden="1">
      <c r="C432" s="15"/>
      <c r="D432" s="15"/>
    </row>
    <row r="433" spans="3:4" hidden="1">
      <c r="C433" s="15"/>
      <c r="D433" s="15"/>
    </row>
    <row r="434" spans="3:4" hidden="1">
      <c r="C434" s="15"/>
      <c r="D434" s="15"/>
    </row>
    <row r="435" spans="3:4" hidden="1">
      <c r="C435" s="15"/>
      <c r="D435" s="15"/>
    </row>
    <row r="436" spans="3:4" hidden="1">
      <c r="C436" s="15"/>
      <c r="D436" s="15"/>
    </row>
    <row r="437" spans="3:4" hidden="1">
      <c r="C437" s="15"/>
      <c r="D437" s="15"/>
    </row>
    <row r="438" spans="3:4" hidden="1">
      <c r="C438" s="15"/>
      <c r="D438" s="15"/>
    </row>
    <row r="439" spans="3:4" hidden="1">
      <c r="C439" s="15"/>
      <c r="D439" s="15"/>
    </row>
    <row r="440" spans="3:4" hidden="1">
      <c r="C440" s="15"/>
      <c r="D440" s="15"/>
    </row>
    <row r="441" spans="3:4" hidden="1">
      <c r="C441" s="15"/>
      <c r="D441" s="15"/>
    </row>
    <row r="442" spans="3:4" hidden="1">
      <c r="C442" s="15"/>
      <c r="D442" s="15"/>
    </row>
    <row r="443" spans="3:4" hidden="1">
      <c r="C443" s="15"/>
      <c r="D443" s="15"/>
    </row>
    <row r="444" spans="3:4" hidden="1">
      <c r="C444" s="15"/>
      <c r="D444" s="15"/>
    </row>
    <row r="445" spans="3:4" hidden="1">
      <c r="C445" s="15"/>
      <c r="D445" s="15"/>
    </row>
    <row r="446" spans="3:4" hidden="1">
      <c r="C446" s="15"/>
      <c r="D446" s="15"/>
    </row>
    <row r="447" spans="3:4" hidden="1">
      <c r="C447" s="15"/>
      <c r="D447" s="15"/>
    </row>
    <row r="448" spans="3:4" hidden="1">
      <c r="C448" s="15"/>
      <c r="D448" s="15"/>
    </row>
    <row r="449" spans="3:4" hidden="1">
      <c r="C449" s="15"/>
      <c r="D449" s="15"/>
    </row>
    <row r="450" spans="3:4" hidden="1">
      <c r="C450" s="15"/>
      <c r="D450" s="15"/>
    </row>
    <row r="451" spans="3:4" hidden="1">
      <c r="C451" s="15"/>
      <c r="D451" s="15"/>
    </row>
    <row r="452" spans="3:4" hidden="1">
      <c r="C452" s="15"/>
      <c r="D452" s="15"/>
    </row>
    <row r="453" spans="3:4" hidden="1">
      <c r="C453" s="15"/>
      <c r="D453" s="15"/>
    </row>
    <row r="454" spans="3:4" hidden="1">
      <c r="C454" s="15"/>
      <c r="D454" s="15"/>
    </row>
    <row r="455" spans="3:4" hidden="1">
      <c r="C455" s="15"/>
      <c r="D455" s="15"/>
    </row>
    <row r="456" spans="3:4" hidden="1">
      <c r="C456" s="15"/>
      <c r="D456" s="15"/>
    </row>
    <row r="457" spans="3:4" hidden="1">
      <c r="C457" s="15"/>
      <c r="D457" s="15"/>
    </row>
    <row r="458" spans="3:4" hidden="1">
      <c r="C458" s="15"/>
      <c r="D458" s="15"/>
    </row>
    <row r="459" spans="3:4" hidden="1">
      <c r="C459" s="15"/>
      <c r="D459" s="15"/>
    </row>
    <row r="460" spans="3:4" hidden="1">
      <c r="C460" s="15"/>
      <c r="D460" s="15"/>
    </row>
    <row r="461" spans="3:4" hidden="1">
      <c r="C461" s="15"/>
      <c r="D461" s="15"/>
    </row>
    <row r="462" spans="3:4" hidden="1">
      <c r="C462" s="15"/>
      <c r="D462" s="15"/>
    </row>
    <row r="463" spans="3:4" hidden="1">
      <c r="C463" s="15"/>
      <c r="D463" s="15"/>
    </row>
    <row r="464" spans="3:4" hidden="1">
      <c r="C464" s="15"/>
      <c r="D464" s="15"/>
    </row>
    <row r="465" spans="3:4" hidden="1">
      <c r="C465" s="15"/>
      <c r="D465" s="15"/>
    </row>
    <row r="466" spans="3:4" hidden="1">
      <c r="C466" s="15"/>
      <c r="D466" s="15"/>
    </row>
    <row r="467" spans="3:4" hidden="1">
      <c r="C467" s="15"/>
      <c r="D467" s="15"/>
    </row>
    <row r="468" spans="3:4" hidden="1">
      <c r="C468" s="15"/>
      <c r="D468" s="15"/>
    </row>
    <row r="469" spans="3:4" hidden="1">
      <c r="C469" s="15"/>
      <c r="D469" s="15"/>
    </row>
    <row r="470" spans="3:4" hidden="1">
      <c r="C470" s="15"/>
      <c r="D470" s="15"/>
    </row>
    <row r="471" spans="3:4" hidden="1">
      <c r="C471" s="15"/>
      <c r="D471" s="15"/>
    </row>
    <row r="472" spans="3:4" hidden="1">
      <c r="C472" s="15"/>
      <c r="D472" s="15"/>
    </row>
    <row r="473" spans="3:4" hidden="1">
      <c r="C473" s="15"/>
      <c r="D473" s="15"/>
    </row>
    <row r="474" spans="3:4" hidden="1">
      <c r="C474" s="15"/>
      <c r="D474" s="15"/>
    </row>
    <row r="475" spans="3:4" hidden="1">
      <c r="C475" s="15"/>
      <c r="D475" s="15"/>
    </row>
    <row r="476" spans="3:4" hidden="1">
      <c r="C476" s="15"/>
      <c r="D476" s="15"/>
    </row>
    <row r="477" spans="3:4" hidden="1">
      <c r="C477" s="15"/>
      <c r="D477" s="15"/>
    </row>
    <row r="478" spans="3:4" hidden="1">
      <c r="C478" s="15"/>
      <c r="D478" s="15"/>
    </row>
    <row r="479" spans="3:4" hidden="1">
      <c r="C479" s="15"/>
      <c r="D479" s="15"/>
    </row>
    <row r="480" spans="3:4" hidden="1">
      <c r="C480" s="15"/>
      <c r="D480" s="15"/>
    </row>
    <row r="481" spans="3:4" hidden="1">
      <c r="C481" s="15"/>
      <c r="D481" s="15"/>
    </row>
    <row r="482" spans="3:4" hidden="1">
      <c r="C482" s="15"/>
      <c r="D482" s="15"/>
    </row>
    <row r="483" spans="3:4" hidden="1">
      <c r="C483" s="15"/>
      <c r="D483" s="15"/>
    </row>
    <row r="484" spans="3:4" hidden="1">
      <c r="C484" s="15"/>
      <c r="D484" s="15"/>
    </row>
    <row r="485" spans="3:4" hidden="1">
      <c r="C485" s="15"/>
      <c r="D485" s="15"/>
    </row>
    <row r="486" spans="3:4" hidden="1">
      <c r="C486" s="15"/>
      <c r="D486" s="15"/>
    </row>
    <row r="487" spans="3:4" hidden="1">
      <c r="C487" s="15"/>
      <c r="D487" s="15"/>
    </row>
    <row r="488" spans="3:4" hidden="1">
      <c r="C488" s="15"/>
      <c r="D488" s="15"/>
    </row>
    <row r="489" spans="3:4" hidden="1">
      <c r="C489" s="15"/>
      <c r="D489" s="15"/>
    </row>
    <row r="490" spans="3:4" hidden="1">
      <c r="C490" s="15"/>
      <c r="D490" s="15"/>
    </row>
    <row r="491" spans="3:4" hidden="1">
      <c r="C491" s="15"/>
      <c r="D491" s="15"/>
    </row>
    <row r="492" spans="3:4" hidden="1">
      <c r="C492" s="15"/>
      <c r="D492" s="15"/>
    </row>
    <row r="493" spans="3:4" hidden="1">
      <c r="C493" s="15"/>
      <c r="D493" s="15"/>
    </row>
    <row r="494" spans="3:4" hidden="1">
      <c r="C494" s="15"/>
      <c r="D494" s="15"/>
    </row>
    <row r="495" spans="3:4" hidden="1">
      <c r="C495" s="15"/>
      <c r="D495" s="15"/>
    </row>
    <row r="496" spans="3:4" hidden="1">
      <c r="C496" s="15"/>
      <c r="D496" s="15"/>
    </row>
    <row r="497" spans="3:4" hidden="1">
      <c r="C497" s="15"/>
      <c r="D497" s="15"/>
    </row>
    <row r="498" spans="3:4" hidden="1">
      <c r="C498" s="15"/>
      <c r="D498" s="15"/>
    </row>
    <row r="499" spans="3:4" hidden="1">
      <c r="C499" s="15"/>
      <c r="D499" s="15"/>
    </row>
    <row r="500" spans="3:4" hidden="1">
      <c r="C500" s="15"/>
      <c r="D500" s="15"/>
    </row>
    <row r="501" spans="3:4" hidden="1">
      <c r="C501" s="15"/>
      <c r="D501" s="15"/>
    </row>
    <row r="502" spans="3:4" hidden="1">
      <c r="C502" s="15"/>
      <c r="D502" s="15"/>
    </row>
    <row r="503" spans="3:4" hidden="1">
      <c r="C503" s="15"/>
      <c r="D503" s="15"/>
    </row>
    <row r="504" spans="3:4" hidden="1">
      <c r="C504" s="15"/>
      <c r="D504" s="15"/>
    </row>
    <row r="505" spans="3:4" hidden="1">
      <c r="C505" s="15"/>
      <c r="D505" s="15"/>
    </row>
    <row r="506" spans="3:4" hidden="1">
      <c r="C506" s="15"/>
      <c r="D506" s="15"/>
    </row>
    <row r="507" spans="3:4" hidden="1">
      <c r="C507" s="15"/>
      <c r="D507" s="15"/>
    </row>
    <row r="508" spans="3:4" hidden="1">
      <c r="C508" s="15"/>
      <c r="D508" s="15"/>
    </row>
    <row r="509" spans="3:4" hidden="1">
      <c r="C509" s="15"/>
      <c r="D509" s="15"/>
    </row>
    <row r="510" spans="3:4" hidden="1">
      <c r="C510" s="15"/>
      <c r="D510" s="15"/>
    </row>
    <row r="511" spans="3:4" hidden="1">
      <c r="C511" s="15"/>
      <c r="D511" s="15"/>
    </row>
    <row r="512" spans="3:4" hidden="1">
      <c r="C512" s="15"/>
      <c r="D512" s="15"/>
    </row>
    <row r="513" spans="3:4" hidden="1">
      <c r="C513" s="15"/>
      <c r="D513" s="15"/>
    </row>
    <row r="514" spans="3:4" hidden="1">
      <c r="C514" s="15"/>
      <c r="D514" s="15"/>
    </row>
    <row r="515" spans="3:4" hidden="1">
      <c r="C515" s="15"/>
      <c r="D515" s="15"/>
    </row>
    <row r="516" spans="3:4" hidden="1">
      <c r="C516" s="15"/>
      <c r="D516" s="15"/>
    </row>
    <row r="517" spans="3:4" hidden="1">
      <c r="C517" s="15"/>
      <c r="D517" s="15"/>
    </row>
    <row r="518" spans="3:4" hidden="1">
      <c r="C518" s="15"/>
      <c r="D518" s="15"/>
    </row>
    <row r="519" spans="3:4" hidden="1">
      <c r="C519" s="15"/>
      <c r="D519" s="15"/>
    </row>
    <row r="520" spans="3:4" hidden="1">
      <c r="C520" s="15"/>
      <c r="D520" s="15"/>
    </row>
    <row r="521" spans="3:4" hidden="1">
      <c r="C521" s="15"/>
      <c r="D521" s="15"/>
    </row>
    <row r="522" spans="3:4" hidden="1">
      <c r="C522" s="15"/>
      <c r="D522" s="15"/>
    </row>
    <row r="523" spans="3:4" hidden="1">
      <c r="C523" s="15"/>
      <c r="D523" s="15"/>
    </row>
    <row r="524" spans="3:4" hidden="1">
      <c r="C524" s="15"/>
      <c r="D524" s="15"/>
    </row>
    <row r="525" spans="3:4" hidden="1">
      <c r="C525" s="15"/>
      <c r="D525" s="15"/>
    </row>
    <row r="526" spans="3:4" hidden="1">
      <c r="C526" s="15"/>
      <c r="D526" s="15"/>
    </row>
    <row r="527" spans="3:4" hidden="1">
      <c r="C527" s="15"/>
      <c r="D527" s="15"/>
    </row>
    <row r="528" spans="3:4" hidden="1">
      <c r="C528" s="15"/>
      <c r="D528" s="15"/>
    </row>
    <row r="529" spans="3:4" hidden="1">
      <c r="C529" s="15"/>
      <c r="D529" s="15"/>
    </row>
    <row r="530" spans="3:4" hidden="1">
      <c r="C530" s="15"/>
      <c r="D530" s="15"/>
    </row>
    <row r="531" spans="3:4" hidden="1">
      <c r="C531" s="15"/>
      <c r="D531" s="15"/>
    </row>
    <row r="532" spans="3:4" hidden="1">
      <c r="C532" s="15"/>
      <c r="D532" s="15"/>
    </row>
    <row r="533" spans="3:4" hidden="1">
      <c r="C533" s="15"/>
      <c r="D533" s="15"/>
    </row>
    <row r="534" spans="3:4" hidden="1">
      <c r="C534" s="15"/>
      <c r="D534" s="15"/>
    </row>
    <row r="535" spans="3:4" hidden="1">
      <c r="C535" s="15"/>
      <c r="D535" s="15"/>
    </row>
    <row r="536" spans="3:4" hidden="1">
      <c r="C536" s="15"/>
      <c r="D536" s="15"/>
    </row>
    <row r="537" spans="3:4" hidden="1">
      <c r="C537" s="15"/>
      <c r="D537" s="15"/>
    </row>
    <row r="538" spans="3:4" hidden="1">
      <c r="C538" s="15"/>
      <c r="D538" s="15"/>
    </row>
    <row r="539" spans="3:4" hidden="1">
      <c r="C539" s="15"/>
      <c r="D539" s="15"/>
    </row>
    <row r="540" spans="3:4" hidden="1">
      <c r="C540" s="15"/>
      <c r="D540" s="15"/>
    </row>
    <row r="541" spans="3:4" hidden="1">
      <c r="C541" s="15"/>
      <c r="D541" s="15"/>
    </row>
    <row r="542" spans="3:4" hidden="1">
      <c r="C542" s="15"/>
      <c r="D542" s="15"/>
    </row>
    <row r="543" spans="3:4" hidden="1">
      <c r="C543" s="15"/>
      <c r="D543" s="15"/>
    </row>
    <row r="544" spans="3:4" hidden="1">
      <c r="C544" s="15"/>
      <c r="D544" s="15"/>
    </row>
    <row r="545" spans="3:4" hidden="1">
      <c r="C545" s="15"/>
      <c r="D545" s="15"/>
    </row>
    <row r="546" spans="3:4" hidden="1">
      <c r="C546" s="15"/>
      <c r="D546" s="15"/>
    </row>
    <row r="547" spans="3:4" hidden="1">
      <c r="C547" s="15"/>
      <c r="D547" s="15"/>
    </row>
    <row r="548" spans="3:4" hidden="1">
      <c r="C548" s="15"/>
      <c r="D548" s="15"/>
    </row>
    <row r="549" spans="3:4" hidden="1">
      <c r="C549" s="15"/>
      <c r="D549" s="15"/>
    </row>
    <row r="550" spans="3:4" hidden="1">
      <c r="C550" s="15"/>
      <c r="D550" s="15"/>
    </row>
    <row r="551" spans="3:4" hidden="1">
      <c r="C551" s="15"/>
      <c r="D551" s="15"/>
    </row>
    <row r="552" spans="3:4" hidden="1">
      <c r="C552" s="15"/>
      <c r="D552" s="15"/>
    </row>
    <row r="553" spans="3:4" hidden="1">
      <c r="C553" s="15"/>
      <c r="D553" s="15"/>
    </row>
    <row r="554" spans="3:4" hidden="1">
      <c r="C554" s="15"/>
      <c r="D554" s="15"/>
    </row>
    <row r="555" spans="3:4" hidden="1">
      <c r="C555" s="15"/>
      <c r="D555" s="15"/>
    </row>
    <row r="556" spans="3:4" hidden="1">
      <c r="C556" s="15"/>
      <c r="D556" s="15"/>
    </row>
    <row r="557" spans="3:4" hidden="1">
      <c r="C557" s="15"/>
      <c r="D557" s="15"/>
    </row>
    <row r="558" spans="3:4" hidden="1">
      <c r="C558" s="15"/>
      <c r="D558" s="15"/>
    </row>
    <row r="559" spans="3:4" hidden="1">
      <c r="C559" s="15"/>
      <c r="D559" s="15"/>
    </row>
    <row r="560" spans="3:4" hidden="1">
      <c r="C560" s="15"/>
      <c r="D560" s="15"/>
    </row>
    <row r="561" spans="3:4" hidden="1">
      <c r="C561" s="15"/>
      <c r="D561" s="15"/>
    </row>
    <row r="562" spans="3:4" hidden="1">
      <c r="C562" s="15"/>
      <c r="D562" s="15"/>
    </row>
    <row r="563" spans="3:4" hidden="1">
      <c r="C563" s="15"/>
      <c r="D563" s="15"/>
    </row>
    <row r="564" spans="3:4" hidden="1">
      <c r="C564" s="15"/>
      <c r="D564" s="15"/>
    </row>
    <row r="565" spans="3:4" hidden="1">
      <c r="C565" s="15"/>
      <c r="D565" s="15"/>
    </row>
    <row r="566" spans="3:4" hidden="1">
      <c r="C566" s="15"/>
      <c r="D566" s="15"/>
    </row>
    <row r="567" spans="3:4" hidden="1">
      <c r="C567" s="15"/>
      <c r="D567" s="15"/>
    </row>
    <row r="568" spans="3:4" hidden="1">
      <c r="C568" s="15"/>
      <c r="D568" s="15"/>
    </row>
    <row r="569" spans="3:4" hidden="1">
      <c r="C569" s="15"/>
      <c r="D569" s="15"/>
    </row>
    <row r="570" spans="3:4" hidden="1">
      <c r="C570" s="15"/>
      <c r="D570" s="15"/>
    </row>
    <row r="571" spans="3:4" hidden="1">
      <c r="C571" s="15"/>
      <c r="D571" s="15"/>
    </row>
    <row r="572" spans="3:4" hidden="1">
      <c r="C572" s="15"/>
      <c r="D572" s="15"/>
    </row>
    <row r="573" spans="3:4" hidden="1">
      <c r="C573" s="15"/>
      <c r="D573" s="15"/>
    </row>
    <row r="574" spans="3:4" hidden="1">
      <c r="C574" s="15"/>
      <c r="D574" s="15"/>
    </row>
    <row r="575" spans="3:4" hidden="1">
      <c r="C575" s="15"/>
      <c r="D575" s="15"/>
    </row>
    <row r="576" spans="3:4" hidden="1">
      <c r="C576" s="15"/>
      <c r="D576" s="15"/>
    </row>
    <row r="577" spans="3:4" hidden="1">
      <c r="C577" s="15"/>
      <c r="D577" s="15"/>
    </row>
    <row r="578" spans="3:4" hidden="1">
      <c r="C578" s="15"/>
      <c r="D578" s="15"/>
    </row>
    <row r="579" spans="3:4" hidden="1">
      <c r="C579" s="15"/>
      <c r="D579" s="15"/>
    </row>
    <row r="580" spans="3:4" hidden="1">
      <c r="C580" s="15"/>
      <c r="D580" s="15"/>
    </row>
    <row r="581" spans="3:4" hidden="1">
      <c r="C581" s="15"/>
      <c r="D581" s="15"/>
    </row>
    <row r="582" spans="3:4" hidden="1">
      <c r="C582" s="15"/>
      <c r="D582" s="15"/>
    </row>
    <row r="583" spans="3:4" hidden="1">
      <c r="C583" s="15"/>
      <c r="D583" s="15"/>
    </row>
    <row r="584" spans="3:4" hidden="1">
      <c r="C584" s="15"/>
      <c r="D584" s="15"/>
    </row>
    <row r="585" spans="3:4" hidden="1">
      <c r="C585" s="15"/>
      <c r="D585" s="15"/>
    </row>
    <row r="586" spans="3:4" hidden="1">
      <c r="C586" s="15"/>
      <c r="D586" s="15"/>
    </row>
    <row r="587" spans="3:4" hidden="1">
      <c r="C587" s="15"/>
      <c r="D587" s="15"/>
    </row>
    <row r="588" spans="3:4" hidden="1">
      <c r="C588" s="15"/>
      <c r="D588" s="15"/>
    </row>
    <row r="589" spans="3:4" hidden="1">
      <c r="C589" s="15"/>
      <c r="D589" s="15"/>
    </row>
    <row r="590" spans="3:4" hidden="1">
      <c r="C590" s="15"/>
      <c r="D590" s="15"/>
    </row>
    <row r="591" spans="3:4" hidden="1">
      <c r="C591" s="15"/>
      <c r="D591" s="15"/>
    </row>
    <row r="592" spans="3:4" hidden="1">
      <c r="C592" s="15"/>
      <c r="D592" s="15"/>
    </row>
    <row r="593" spans="3:4" hidden="1">
      <c r="C593" s="15"/>
      <c r="D593" s="15"/>
    </row>
    <row r="594" spans="3:4" hidden="1">
      <c r="C594" s="15"/>
      <c r="D594" s="15"/>
    </row>
    <row r="595" spans="3:4" hidden="1">
      <c r="C595" s="15"/>
      <c r="D595" s="15"/>
    </row>
    <row r="596" spans="3:4" hidden="1">
      <c r="C596" s="15"/>
      <c r="D596" s="15"/>
    </row>
    <row r="597" spans="3:4" hidden="1">
      <c r="C597" s="15"/>
      <c r="D597" s="15"/>
    </row>
    <row r="598" spans="3:4" hidden="1">
      <c r="C598" s="15"/>
      <c r="D598" s="15"/>
    </row>
    <row r="599" spans="3:4" hidden="1">
      <c r="C599" s="15"/>
      <c r="D599" s="15"/>
    </row>
    <row r="600" spans="3:4" hidden="1">
      <c r="C600" s="15"/>
      <c r="D600" s="15"/>
    </row>
    <row r="601" spans="3:4" hidden="1">
      <c r="C601" s="15"/>
      <c r="D601" s="15"/>
    </row>
    <row r="602" spans="3:4" hidden="1">
      <c r="C602" s="15"/>
      <c r="D602" s="15"/>
    </row>
    <row r="603" spans="3:4" hidden="1">
      <c r="C603" s="15"/>
      <c r="D603" s="15"/>
    </row>
    <row r="604" spans="3:4" hidden="1">
      <c r="C604" s="15"/>
      <c r="D604" s="15"/>
    </row>
    <row r="605" spans="3:4" hidden="1">
      <c r="C605" s="15"/>
      <c r="D605" s="15"/>
    </row>
    <row r="606" spans="3:4" hidden="1">
      <c r="C606" s="15"/>
      <c r="D606" s="15"/>
    </row>
    <row r="607" spans="3:4" hidden="1">
      <c r="C607" s="15"/>
      <c r="D607" s="15"/>
    </row>
    <row r="608" spans="3:4" hidden="1">
      <c r="C608" s="15"/>
      <c r="D608" s="15"/>
    </row>
    <row r="609" spans="3:4" hidden="1">
      <c r="C609" s="15"/>
      <c r="D609" s="15"/>
    </row>
    <row r="610" spans="3:4" hidden="1">
      <c r="C610" s="15"/>
      <c r="D610" s="15"/>
    </row>
    <row r="611" spans="3:4" hidden="1">
      <c r="C611" s="15"/>
      <c r="D611" s="15"/>
    </row>
    <row r="612" spans="3:4" hidden="1">
      <c r="C612" s="15"/>
      <c r="D612" s="15"/>
    </row>
    <row r="613" spans="3:4" hidden="1">
      <c r="C613" s="15"/>
      <c r="D613" s="15"/>
    </row>
    <row r="614" spans="3:4" hidden="1">
      <c r="C614" s="15"/>
      <c r="D614" s="15"/>
    </row>
    <row r="615" spans="3:4" hidden="1">
      <c r="C615" s="15"/>
      <c r="D615" s="15"/>
    </row>
    <row r="616" spans="3:4" hidden="1">
      <c r="C616" s="15"/>
      <c r="D616" s="15"/>
    </row>
    <row r="617" spans="3:4" hidden="1">
      <c r="C617" s="15"/>
      <c r="D617" s="15"/>
    </row>
    <row r="618" spans="3:4" hidden="1">
      <c r="C618" s="15"/>
      <c r="D618" s="15"/>
    </row>
    <row r="619" spans="3:4" hidden="1">
      <c r="C619" s="15"/>
      <c r="D619" s="15"/>
    </row>
    <row r="620" spans="3:4" hidden="1">
      <c r="C620" s="15"/>
      <c r="D620" s="15"/>
    </row>
    <row r="621" spans="3:4" hidden="1">
      <c r="C621" s="15"/>
      <c r="D621" s="15"/>
    </row>
    <row r="622" spans="3:4" hidden="1">
      <c r="C622" s="15"/>
      <c r="D622" s="15"/>
    </row>
    <row r="623" spans="3:4" hidden="1">
      <c r="C623" s="15"/>
      <c r="D623" s="15"/>
    </row>
    <row r="624" spans="3:4" hidden="1">
      <c r="C624" s="15"/>
      <c r="D624" s="15"/>
    </row>
    <row r="625" spans="3:4" hidden="1">
      <c r="C625" s="15"/>
      <c r="D625" s="15"/>
    </row>
    <row r="626" spans="3:4" hidden="1">
      <c r="C626" s="15"/>
      <c r="D626" s="15"/>
    </row>
    <row r="627" spans="3:4" hidden="1">
      <c r="C627" s="15"/>
      <c r="D627" s="15"/>
    </row>
    <row r="628" spans="3:4" hidden="1">
      <c r="C628" s="15"/>
      <c r="D628" s="15"/>
    </row>
    <row r="629" spans="3:4" hidden="1">
      <c r="C629" s="15"/>
      <c r="D629" s="15"/>
    </row>
    <row r="630" spans="3:4" hidden="1">
      <c r="C630" s="15"/>
      <c r="D630" s="15"/>
    </row>
    <row r="631" spans="3:4" hidden="1">
      <c r="C631" s="15"/>
      <c r="D631" s="15"/>
    </row>
    <row r="632" spans="3:4" hidden="1">
      <c r="C632" s="15"/>
      <c r="D632" s="15"/>
    </row>
    <row r="633" spans="3:4" hidden="1">
      <c r="C633" s="15"/>
      <c r="D633" s="15"/>
    </row>
    <row r="634" spans="3:4" hidden="1">
      <c r="C634" s="15"/>
      <c r="D634" s="15"/>
    </row>
    <row r="635" spans="3:4" hidden="1">
      <c r="C635" s="15"/>
      <c r="D635" s="15"/>
    </row>
    <row r="636" spans="3:4" hidden="1">
      <c r="C636" s="15"/>
      <c r="D636" s="15"/>
    </row>
    <row r="637" spans="3:4" hidden="1">
      <c r="C637" s="15"/>
      <c r="D637" s="15"/>
    </row>
    <row r="638" spans="3:4" hidden="1">
      <c r="C638" s="15"/>
      <c r="D638" s="15"/>
    </row>
    <row r="639" spans="3:4" hidden="1">
      <c r="C639" s="15"/>
      <c r="D639" s="15"/>
    </row>
    <row r="640" spans="3:4" hidden="1">
      <c r="C640" s="15"/>
      <c r="D640" s="15"/>
    </row>
    <row r="641" spans="3:4" hidden="1">
      <c r="C641" s="15"/>
      <c r="D641" s="15"/>
    </row>
    <row r="642" spans="3:4" hidden="1">
      <c r="C642" s="15"/>
      <c r="D642" s="15"/>
    </row>
    <row r="643" spans="3:4" hidden="1">
      <c r="C643" s="15"/>
      <c r="D643" s="15"/>
    </row>
    <row r="644" spans="3:4" hidden="1">
      <c r="C644" s="15"/>
      <c r="D644" s="15"/>
    </row>
    <row r="645" spans="3:4" hidden="1">
      <c r="C645" s="15"/>
      <c r="D645" s="15"/>
    </row>
    <row r="646" spans="3:4" hidden="1">
      <c r="C646" s="15"/>
      <c r="D646" s="15"/>
    </row>
    <row r="647" spans="3:4" hidden="1">
      <c r="C647" s="15"/>
      <c r="D647" s="15"/>
    </row>
    <row r="648" spans="3:4" hidden="1">
      <c r="C648" s="15"/>
      <c r="D648" s="15"/>
    </row>
    <row r="649" spans="3:4" hidden="1">
      <c r="C649" s="15"/>
      <c r="D649" s="15"/>
    </row>
    <row r="650" spans="3:4" hidden="1">
      <c r="C650" s="15"/>
      <c r="D650" s="15"/>
    </row>
    <row r="651" spans="3:4" hidden="1">
      <c r="C651" s="15"/>
      <c r="D651" s="15"/>
    </row>
    <row r="652" spans="3:4" hidden="1">
      <c r="C652" s="15"/>
      <c r="D652" s="15"/>
    </row>
    <row r="653" spans="3:4" hidden="1">
      <c r="C653" s="15"/>
      <c r="D653" s="15"/>
    </row>
    <row r="654" spans="3:4" hidden="1">
      <c r="C654" s="15"/>
      <c r="D654" s="15"/>
    </row>
    <row r="655" spans="3:4" hidden="1">
      <c r="C655" s="15"/>
      <c r="D655" s="15"/>
    </row>
    <row r="656" spans="3:4" hidden="1">
      <c r="C656" s="15"/>
      <c r="D656" s="15"/>
    </row>
    <row r="657" spans="3:4" hidden="1">
      <c r="C657" s="15"/>
      <c r="D657" s="15"/>
    </row>
    <row r="658" spans="3:4" hidden="1">
      <c r="C658" s="15"/>
      <c r="D658" s="15"/>
    </row>
    <row r="659" spans="3:4" hidden="1">
      <c r="C659" s="15"/>
      <c r="D659" s="15"/>
    </row>
    <row r="660" spans="3:4" hidden="1">
      <c r="C660" s="15"/>
      <c r="D660" s="15"/>
    </row>
    <row r="661" spans="3:4" hidden="1">
      <c r="C661" s="15"/>
      <c r="D661" s="15"/>
    </row>
    <row r="662" spans="3:4" hidden="1">
      <c r="C662" s="15"/>
      <c r="D662" s="15"/>
    </row>
    <row r="663" spans="3:4" hidden="1">
      <c r="C663" s="15"/>
      <c r="D663" s="15"/>
    </row>
    <row r="664" spans="3:4" hidden="1">
      <c r="C664" s="15"/>
      <c r="D664" s="15"/>
    </row>
    <row r="665" spans="3:4" hidden="1">
      <c r="C665" s="15"/>
      <c r="D665" s="15"/>
    </row>
    <row r="666" spans="3:4" hidden="1">
      <c r="C666" s="15"/>
      <c r="D666" s="15"/>
    </row>
    <row r="667" spans="3:4" hidden="1">
      <c r="C667" s="15"/>
      <c r="D667" s="15"/>
    </row>
    <row r="668" spans="3:4" hidden="1">
      <c r="C668" s="15"/>
      <c r="D668" s="15"/>
    </row>
    <row r="669" spans="3:4" hidden="1">
      <c r="C669" s="15"/>
      <c r="D669" s="15"/>
    </row>
    <row r="670" spans="3:4" hidden="1">
      <c r="C670" s="15"/>
      <c r="D670" s="15"/>
    </row>
    <row r="671" spans="3:4" hidden="1">
      <c r="C671" s="15"/>
      <c r="D671" s="15"/>
    </row>
    <row r="672" spans="3:4" hidden="1">
      <c r="C672" s="15"/>
      <c r="D672" s="15"/>
    </row>
    <row r="673" spans="3:4" hidden="1">
      <c r="C673" s="15"/>
      <c r="D673" s="15"/>
    </row>
    <row r="674" spans="3:4" hidden="1">
      <c r="C674" s="15"/>
      <c r="D674" s="15"/>
    </row>
    <row r="675" spans="3:4" hidden="1">
      <c r="C675" s="15"/>
      <c r="D675" s="15"/>
    </row>
    <row r="676" spans="3:4" hidden="1">
      <c r="C676" s="15"/>
      <c r="D676" s="15"/>
    </row>
    <row r="677" spans="3:4" hidden="1">
      <c r="C677" s="15"/>
      <c r="D677" s="15"/>
    </row>
    <row r="678" spans="3:4" hidden="1">
      <c r="C678" s="15"/>
      <c r="D678" s="15"/>
    </row>
    <row r="679" spans="3:4" hidden="1">
      <c r="C679" s="15"/>
      <c r="D679" s="15"/>
    </row>
    <row r="680" spans="3:4" hidden="1">
      <c r="C680" s="15"/>
      <c r="D680" s="15"/>
    </row>
    <row r="681" spans="3:4" hidden="1">
      <c r="C681" s="15"/>
      <c r="D681" s="15"/>
    </row>
    <row r="682" spans="3:4" hidden="1">
      <c r="C682" s="15"/>
      <c r="D682" s="15"/>
    </row>
    <row r="683" spans="3:4" hidden="1">
      <c r="C683" s="15"/>
      <c r="D683" s="15"/>
    </row>
    <row r="684" spans="3:4" hidden="1">
      <c r="C684" s="15"/>
      <c r="D684" s="15"/>
    </row>
    <row r="685" spans="3:4" hidden="1">
      <c r="C685" s="15"/>
      <c r="D685" s="15"/>
    </row>
    <row r="686" spans="3:4" hidden="1">
      <c r="C686" s="15"/>
      <c r="D686" s="15"/>
    </row>
    <row r="687" spans="3:4" hidden="1">
      <c r="C687" s="15"/>
      <c r="D687" s="15"/>
    </row>
    <row r="688" spans="3:4" hidden="1">
      <c r="C688" s="15"/>
      <c r="D688" s="15"/>
    </row>
    <row r="689" spans="3:4" hidden="1">
      <c r="C689" s="15"/>
      <c r="D689" s="15"/>
    </row>
    <row r="690" spans="3:4" hidden="1">
      <c r="C690" s="15"/>
      <c r="D690" s="15"/>
    </row>
    <row r="691" spans="3:4" hidden="1">
      <c r="C691" s="15"/>
      <c r="D691" s="15"/>
    </row>
    <row r="692" spans="3:4" hidden="1">
      <c r="C692" s="15"/>
      <c r="D692" s="15"/>
    </row>
    <row r="693" spans="3:4" hidden="1">
      <c r="C693" s="15"/>
      <c r="D693" s="15"/>
    </row>
    <row r="694" spans="3:4" hidden="1">
      <c r="C694" s="15"/>
      <c r="D694" s="15"/>
    </row>
    <row r="695" spans="3:4" hidden="1">
      <c r="C695" s="15"/>
      <c r="D695" s="15"/>
    </row>
    <row r="696" spans="3:4" hidden="1">
      <c r="C696" s="15"/>
      <c r="D696" s="15"/>
    </row>
    <row r="697" spans="3:4" hidden="1">
      <c r="C697" s="15"/>
      <c r="D697" s="15"/>
    </row>
    <row r="698" spans="3:4" hidden="1">
      <c r="C698" s="15"/>
      <c r="D698" s="15"/>
    </row>
    <row r="699" spans="3:4" hidden="1">
      <c r="C699" s="15"/>
      <c r="D699" s="15"/>
    </row>
    <row r="700" spans="3:4" hidden="1">
      <c r="C700" s="15"/>
      <c r="D700" s="15"/>
    </row>
    <row r="701" spans="3:4" hidden="1">
      <c r="C701" s="15"/>
      <c r="D701" s="15"/>
    </row>
    <row r="702" spans="3:4" hidden="1">
      <c r="C702" s="15"/>
      <c r="D702" s="15"/>
    </row>
    <row r="703" spans="3:4" hidden="1">
      <c r="C703" s="15"/>
      <c r="D703" s="15"/>
    </row>
    <row r="704" spans="3:4" hidden="1">
      <c r="C704" s="15"/>
      <c r="D704" s="15"/>
    </row>
    <row r="705" spans="3:4" hidden="1">
      <c r="C705" s="15"/>
      <c r="D705" s="15"/>
    </row>
    <row r="706" spans="3:4" hidden="1">
      <c r="C706" s="15"/>
      <c r="D706" s="15"/>
    </row>
    <row r="707" spans="3:4" hidden="1">
      <c r="C707" s="15"/>
      <c r="D707" s="15"/>
    </row>
    <row r="708" spans="3:4" hidden="1">
      <c r="C708" s="15"/>
      <c r="D708" s="15"/>
    </row>
    <row r="709" spans="3:4" hidden="1">
      <c r="C709" s="15"/>
      <c r="D709" s="15"/>
    </row>
    <row r="710" spans="3:4" hidden="1">
      <c r="C710" s="15"/>
      <c r="D710" s="15"/>
    </row>
    <row r="711" spans="3:4" hidden="1">
      <c r="C711" s="15"/>
      <c r="D711" s="15"/>
    </row>
    <row r="712" spans="3:4" hidden="1">
      <c r="C712" s="15"/>
      <c r="D712" s="15"/>
    </row>
    <row r="713" spans="3:4" hidden="1">
      <c r="C713" s="15"/>
      <c r="D713" s="15"/>
    </row>
    <row r="714" spans="3:4" hidden="1">
      <c r="C714" s="15"/>
      <c r="D714" s="15"/>
    </row>
    <row r="715" spans="3:4" hidden="1">
      <c r="C715" s="15"/>
      <c r="D715" s="15"/>
    </row>
    <row r="716" spans="3:4" hidden="1">
      <c r="C716" s="15"/>
      <c r="D716" s="15"/>
    </row>
    <row r="717" spans="3:4" hidden="1">
      <c r="C717" s="15"/>
      <c r="D717" s="15"/>
    </row>
    <row r="718" spans="3:4" hidden="1">
      <c r="C718" s="15"/>
      <c r="D718" s="15"/>
    </row>
    <row r="719" spans="3:4" hidden="1">
      <c r="C719" s="15"/>
      <c r="D719" s="15"/>
    </row>
    <row r="720" spans="3:4" hidden="1">
      <c r="C720" s="15"/>
      <c r="D720" s="15"/>
    </row>
    <row r="721" spans="3:4" hidden="1">
      <c r="C721" s="15"/>
      <c r="D721" s="15"/>
    </row>
    <row r="722" spans="3:4" hidden="1">
      <c r="C722" s="15"/>
      <c r="D722" s="15"/>
    </row>
    <row r="723" spans="3:4" hidden="1">
      <c r="C723" s="15"/>
      <c r="D723" s="15"/>
    </row>
    <row r="724" spans="3:4" hidden="1">
      <c r="C724" s="15"/>
      <c r="D724" s="15"/>
    </row>
    <row r="725" spans="3:4" hidden="1">
      <c r="C725" s="15"/>
      <c r="D725" s="15"/>
    </row>
    <row r="726" spans="3:4" hidden="1">
      <c r="C726" s="15"/>
      <c r="D726" s="15"/>
    </row>
    <row r="727" spans="3:4" hidden="1">
      <c r="C727" s="15"/>
      <c r="D727" s="15"/>
    </row>
    <row r="728" spans="3:4" hidden="1">
      <c r="C728" s="15"/>
      <c r="D728" s="15"/>
    </row>
    <row r="729" spans="3:4" hidden="1">
      <c r="C729" s="15"/>
      <c r="D729" s="15"/>
    </row>
    <row r="730" spans="3:4" hidden="1">
      <c r="C730" s="15"/>
      <c r="D730" s="15"/>
    </row>
    <row r="731" spans="3:4" hidden="1">
      <c r="C731" s="15"/>
      <c r="D731" s="15"/>
    </row>
    <row r="732" spans="3:4" hidden="1">
      <c r="C732" s="15"/>
      <c r="D732" s="15"/>
    </row>
    <row r="733" spans="3:4" hidden="1">
      <c r="C733" s="15"/>
      <c r="D733" s="15"/>
    </row>
    <row r="734" spans="3:4" hidden="1">
      <c r="C734" s="15"/>
      <c r="D734" s="15"/>
    </row>
    <row r="735" spans="3:4" hidden="1">
      <c r="C735" s="15"/>
      <c r="D735" s="15"/>
    </row>
    <row r="736" spans="3:4" hidden="1">
      <c r="C736" s="15"/>
      <c r="D736" s="15"/>
    </row>
    <row r="737" spans="3:4" hidden="1">
      <c r="C737" s="15"/>
      <c r="D737" s="15"/>
    </row>
    <row r="738" spans="3:4" hidden="1">
      <c r="C738" s="15"/>
      <c r="D738" s="15"/>
    </row>
    <row r="739" spans="3:4" hidden="1">
      <c r="C739" s="15"/>
      <c r="D739" s="15"/>
    </row>
    <row r="740" spans="3:4" hidden="1">
      <c r="C740" s="15"/>
      <c r="D740" s="15"/>
    </row>
    <row r="741" spans="3:4" hidden="1">
      <c r="C741" s="15"/>
      <c r="D741" s="15"/>
    </row>
    <row r="742" spans="3:4" hidden="1">
      <c r="C742" s="15"/>
      <c r="D742" s="15"/>
    </row>
    <row r="743" spans="3:4" hidden="1">
      <c r="C743" s="15"/>
      <c r="D743" s="15"/>
    </row>
    <row r="744" spans="3:4" hidden="1">
      <c r="C744" s="15"/>
      <c r="D744" s="15"/>
    </row>
    <row r="745" spans="3:4" hidden="1">
      <c r="C745" s="15"/>
      <c r="D745" s="15"/>
    </row>
    <row r="746" spans="3:4" hidden="1">
      <c r="C746" s="15"/>
      <c r="D746" s="15"/>
    </row>
    <row r="747" spans="3:4" hidden="1">
      <c r="C747" s="15"/>
      <c r="D747" s="15"/>
    </row>
    <row r="748" spans="3:4" hidden="1">
      <c r="C748" s="15"/>
      <c r="D748" s="15"/>
    </row>
    <row r="749" spans="3:4" hidden="1">
      <c r="C749" s="15"/>
      <c r="D749" s="15"/>
    </row>
    <row r="750" spans="3:4" hidden="1">
      <c r="C750" s="15"/>
      <c r="D750" s="15"/>
    </row>
    <row r="751" spans="3:4" hidden="1">
      <c r="C751" s="15"/>
      <c r="D751" s="15"/>
    </row>
    <row r="752" spans="3:4" hidden="1">
      <c r="C752" s="15"/>
      <c r="D752" s="15"/>
    </row>
    <row r="753" spans="3:4" hidden="1">
      <c r="C753" s="15"/>
      <c r="D753" s="15"/>
    </row>
    <row r="754" spans="3:4" hidden="1">
      <c r="C754" s="15"/>
      <c r="D754" s="15"/>
    </row>
    <row r="755" spans="3:4" hidden="1">
      <c r="C755" s="15"/>
      <c r="D755" s="15"/>
    </row>
    <row r="756" spans="3:4" hidden="1">
      <c r="C756" s="15"/>
      <c r="D756" s="15"/>
    </row>
    <row r="757" spans="3:4" hidden="1">
      <c r="C757" s="15"/>
      <c r="D757" s="15"/>
    </row>
    <row r="758" spans="3:4" hidden="1">
      <c r="C758" s="15"/>
      <c r="D758" s="15"/>
    </row>
    <row r="759" spans="3:4" hidden="1">
      <c r="C759" s="15"/>
      <c r="D759" s="15"/>
    </row>
    <row r="760" spans="3:4" hidden="1">
      <c r="C760" s="15"/>
      <c r="D760" s="15"/>
    </row>
    <row r="761" spans="3:4" hidden="1">
      <c r="C761" s="15"/>
      <c r="D761" s="15"/>
    </row>
    <row r="762" spans="3:4" hidden="1">
      <c r="C762" s="15"/>
      <c r="D762" s="15"/>
    </row>
    <row r="763" spans="3:4" hidden="1">
      <c r="C763" s="15"/>
      <c r="D763" s="15"/>
    </row>
    <row r="764" spans="3:4" hidden="1">
      <c r="C764" s="15"/>
      <c r="D764" s="15"/>
    </row>
    <row r="765" spans="3:4" hidden="1">
      <c r="C765" s="15"/>
      <c r="D765" s="15"/>
    </row>
    <row r="766" spans="3:4" hidden="1">
      <c r="C766" s="15"/>
      <c r="D766" s="15"/>
    </row>
    <row r="767" spans="3:4" hidden="1">
      <c r="C767" s="15"/>
      <c r="D767" s="15"/>
    </row>
    <row r="768" spans="3:4" hidden="1">
      <c r="C768" s="15"/>
      <c r="D768" s="15"/>
    </row>
    <row r="769" spans="3:4" hidden="1">
      <c r="C769" s="15"/>
      <c r="D769" s="15"/>
    </row>
    <row r="770" spans="3:4" hidden="1">
      <c r="C770" s="15"/>
      <c r="D770" s="15"/>
    </row>
    <row r="771" spans="3:4" hidden="1">
      <c r="C771" s="15"/>
      <c r="D771" s="15"/>
    </row>
    <row r="772" spans="3:4" hidden="1">
      <c r="C772" s="15"/>
      <c r="D772" s="15"/>
    </row>
    <row r="773" spans="3:4" hidden="1">
      <c r="C773" s="15"/>
      <c r="D773" s="15"/>
    </row>
    <row r="774" spans="3:4" hidden="1">
      <c r="C774" s="15"/>
      <c r="D774" s="15"/>
    </row>
    <row r="775" spans="3:4" hidden="1">
      <c r="C775" s="15"/>
      <c r="D775" s="15"/>
    </row>
    <row r="776" spans="3:4" hidden="1">
      <c r="C776" s="15"/>
      <c r="D776" s="15"/>
    </row>
    <row r="777" spans="3:4" hidden="1">
      <c r="C777" s="15"/>
      <c r="D777" s="15"/>
    </row>
    <row r="778" spans="3:4" hidden="1">
      <c r="C778" s="15"/>
      <c r="D778" s="15"/>
    </row>
    <row r="779" spans="3:4" hidden="1">
      <c r="C779" s="15"/>
      <c r="D779" s="15"/>
    </row>
    <row r="780" spans="3:4" hidden="1">
      <c r="C780" s="15"/>
      <c r="D780" s="15"/>
    </row>
    <row r="781" spans="3:4" hidden="1">
      <c r="C781" s="15"/>
      <c r="D781" s="15"/>
    </row>
    <row r="782" spans="3:4" hidden="1">
      <c r="C782" s="15"/>
      <c r="D782" s="15"/>
    </row>
    <row r="783" spans="3:4" hidden="1">
      <c r="C783" s="15"/>
      <c r="D783" s="15"/>
    </row>
    <row r="784" spans="3:4" hidden="1">
      <c r="C784" s="15"/>
      <c r="D784" s="15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34" width="5.7109375" style="15" hidden="1"/>
    <col min="35" max="43" width="9.140625" style="15" hidden="1"/>
    <col min="44" max="52" width="0" style="15" hidden="1"/>
    <col min="53" max="16384" width="9.140625" style="15" hidden="1"/>
  </cols>
  <sheetData>
    <row r="1" spans="1:12" s="1" customFormat="1">
      <c r="A1" s="2" t="s">
        <v>0</v>
      </c>
      <c r="B1" s="65" t="s">
        <v>4889</v>
      </c>
    </row>
    <row r="2" spans="1:12" s="1" customFormat="1">
      <c r="A2" s="2" t="s">
        <v>1</v>
      </c>
      <c r="B2" s="11" t="s">
        <v>3480</v>
      </c>
    </row>
    <row r="3" spans="1:12" s="1" customFormat="1">
      <c r="A3" s="2" t="s">
        <v>2</v>
      </c>
      <c r="B3" s="22" t="s">
        <v>3481</v>
      </c>
    </row>
    <row r="4" spans="1:12">
      <c r="A4" s="2" t="s">
        <v>3</v>
      </c>
      <c r="B4" s="110" t="s">
        <v>4890</v>
      </c>
    </row>
    <row r="5" spans="1:12" ht="18.75">
      <c r="A5" s="93" t="s">
        <v>96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2" s="17" customFormat="1">
      <c r="A6" s="36" t="s">
        <v>94</v>
      </c>
      <c r="B6" s="37" t="s">
        <v>48</v>
      </c>
      <c r="C6" s="37" t="s">
        <v>68</v>
      </c>
      <c r="D6" s="37" t="s">
        <v>82</v>
      </c>
      <c r="E6" s="37" t="s">
        <v>52</v>
      </c>
      <c r="F6" s="37" t="s">
        <v>157</v>
      </c>
      <c r="G6" s="37" t="s">
        <v>158</v>
      </c>
      <c r="H6" s="37" t="s">
        <v>55</v>
      </c>
      <c r="I6" s="37" t="s">
        <v>71</v>
      </c>
      <c r="J6" s="37" t="s">
        <v>56</v>
      </c>
      <c r="K6" s="38" t="s">
        <v>153</v>
      </c>
      <c r="L6" s="15"/>
    </row>
    <row r="7" spans="1:12" s="17" customFormat="1">
      <c r="A7" s="112" t="s">
        <v>4890</v>
      </c>
      <c r="B7" s="129" t="s">
        <v>4890</v>
      </c>
      <c r="C7" s="129" t="s">
        <v>4890</v>
      </c>
      <c r="D7" s="129" t="s">
        <v>4890</v>
      </c>
      <c r="E7" s="129" t="s">
        <v>4890</v>
      </c>
      <c r="F7" s="18" t="s">
        <v>154</v>
      </c>
      <c r="G7" s="113" t="s">
        <v>4890</v>
      </c>
      <c r="H7" s="18" t="s">
        <v>6</v>
      </c>
      <c r="I7" s="18" t="s">
        <v>7</v>
      </c>
      <c r="J7" s="24" t="s">
        <v>7</v>
      </c>
      <c r="K7" s="33" t="s">
        <v>7</v>
      </c>
    </row>
    <row r="8" spans="1:12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58</v>
      </c>
      <c r="F8" s="7" t="s">
        <v>59</v>
      </c>
      <c r="G8" s="7" t="s">
        <v>60</v>
      </c>
      <c r="H8" s="7" t="s">
        <v>61</v>
      </c>
      <c r="I8" s="7" t="s">
        <v>62</v>
      </c>
      <c r="J8" s="27" t="s">
        <v>63</v>
      </c>
      <c r="K8" s="27" t="s">
        <v>64</v>
      </c>
    </row>
    <row r="9" spans="1:12" s="19" customFormat="1" ht="20.25">
      <c r="A9" s="20" t="s">
        <v>97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57">
        <v>10349.17</v>
      </c>
      <c r="G9" s="115" t="s">
        <v>4890</v>
      </c>
      <c r="H9" s="57">
        <v>11049.7583768</v>
      </c>
      <c r="I9" s="128" t="s">
        <v>4890</v>
      </c>
      <c r="J9" s="58">
        <v>1</v>
      </c>
      <c r="K9" s="58">
        <v>4.0000000000000002E-4</v>
      </c>
    </row>
    <row r="10" spans="1:12">
      <c r="A10" s="61" t="s">
        <v>175</v>
      </c>
      <c r="B10" s="119" t="s">
        <v>4890</v>
      </c>
      <c r="C10" s="119" t="s">
        <v>4890</v>
      </c>
      <c r="D10" s="119" t="s">
        <v>4890</v>
      </c>
      <c r="E10" s="119" t="s">
        <v>4890</v>
      </c>
      <c r="F10" s="63">
        <v>0</v>
      </c>
      <c r="G10" s="119" t="s">
        <v>4890</v>
      </c>
      <c r="H10" s="63">
        <v>5345.0009600000003</v>
      </c>
      <c r="I10" s="119" t="s">
        <v>4890</v>
      </c>
      <c r="J10" s="62">
        <v>0.48370000000000002</v>
      </c>
      <c r="K10" s="62">
        <v>2.0000000000000001E-4</v>
      </c>
    </row>
    <row r="11" spans="1:12">
      <c r="A11" s="61" t="s">
        <v>1997</v>
      </c>
      <c r="B11" s="119" t="s">
        <v>4890</v>
      </c>
      <c r="C11" s="119" t="s">
        <v>4890</v>
      </c>
      <c r="D11" s="119" t="s">
        <v>4890</v>
      </c>
      <c r="E11" s="119" t="s">
        <v>4890</v>
      </c>
      <c r="F11" s="63">
        <v>0</v>
      </c>
      <c r="G11" s="119" t="s">
        <v>4890</v>
      </c>
      <c r="H11" s="63">
        <v>5345.0009600000003</v>
      </c>
      <c r="I11" s="119" t="s">
        <v>4890</v>
      </c>
      <c r="J11" s="62">
        <v>0.48370000000000002</v>
      </c>
      <c r="K11" s="62">
        <v>2.0000000000000001E-4</v>
      </c>
    </row>
    <row r="12" spans="1:12">
      <c r="A12" t="s">
        <v>1998</v>
      </c>
      <c r="B12" t="s">
        <v>1999</v>
      </c>
      <c r="C12" t="s">
        <v>98</v>
      </c>
      <c r="D12" t="s">
        <v>2000</v>
      </c>
      <c r="E12" t="s">
        <v>100</v>
      </c>
      <c r="F12" s="59">
        <v>195.13</v>
      </c>
      <c r="G12" s="59">
        <v>2988900</v>
      </c>
      <c r="H12" s="59">
        <v>5832.2405699999999</v>
      </c>
      <c r="I12" s="60">
        <v>0</v>
      </c>
      <c r="J12" s="60">
        <v>0.52780000000000005</v>
      </c>
      <c r="K12" s="60">
        <v>2.0000000000000001E-4</v>
      </c>
    </row>
    <row r="13" spans="1:12">
      <c r="A13" t="s">
        <v>2001</v>
      </c>
      <c r="B13" t="s">
        <v>2002</v>
      </c>
      <c r="C13" t="s">
        <v>98</v>
      </c>
      <c r="D13" t="s">
        <v>2000</v>
      </c>
      <c r="E13" t="s">
        <v>100</v>
      </c>
      <c r="F13" s="59">
        <v>-195.13</v>
      </c>
      <c r="G13" s="59">
        <v>249700</v>
      </c>
      <c r="H13" s="59">
        <v>-487.23961000000003</v>
      </c>
      <c r="I13" s="60">
        <v>0</v>
      </c>
      <c r="J13" s="60">
        <v>-4.41E-2</v>
      </c>
      <c r="K13" s="60">
        <v>0</v>
      </c>
    </row>
    <row r="14" spans="1:12">
      <c r="A14" s="61" t="s">
        <v>2003</v>
      </c>
      <c r="B14" s="119" t="s">
        <v>4890</v>
      </c>
      <c r="C14" s="119" t="s">
        <v>4890</v>
      </c>
      <c r="D14" s="119" t="s">
        <v>4890</v>
      </c>
      <c r="E14" s="119" t="s">
        <v>4890</v>
      </c>
      <c r="F14" s="63">
        <v>0</v>
      </c>
      <c r="G14" s="119" t="s">
        <v>4890</v>
      </c>
      <c r="H14" s="63">
        <v>0</v>
      </c>
      <c r="I14" s="119" t="s">
        <v>4890</v>
      </c>
      <c r="J14" s="62">
        <v>0</v>
      </c>
      <c r="K14" s="62">
        <v>0</v>
      </c>
    </row>
    <row r="15" spans="1:12">
      <c r="A15" t="s">
        <v>184</v>
      </c>
      <c r="B15" t="s">
        <v>184</v>
      </c>
      <c r="C15" s="119" t="s">
        <v>4890</v>
      </c>
      <c r="D15" t="s">
        <v>184</v>
      </c>
      <c r="E15" t="s">
        <v>184</v>
      </c>
      <c r="F15" s="59">
        <v>0</v>
      </c>
      <c r="G15" s="59">
        <v>0</v>
      </c>
      <c r="H15" s="59">
        <v>0</v>
      </c>
      <c r="I15" s="60">
        <v>0</v>
      </c>
      <c r="J15" s="60">
        <v>0</v>
      </c>
      <c r="K15" s="60">
        <v>0</v>
      </c>
    </row>
    <row r="16" spans="1:12">
      <c r="A16" s="61" t="s">
        <v>2004</v>
      </c>
      <c r="B16" s="119" t="s">
        <v>4890</v>
      </c>
      <c r="C16" s="119" t="s">
        <v>4890</v>
      </c>
      <c r="D16" s="119" t="s">
        <v>4890</v>
      </c>
      <c r="E16" s="119" t="s">
        <v>4890</v>
      </c>
      <c r="F16" s="63">
        <v>0</v>
      </c>
      <c r="G16" s="119" t="s">
        <v>4890</v>
      </c>
      <c r="H16" s="63">
        <v>0</v>
      </c>
      <c r="I16" s="119" t="s">
        <v>4890</v>
      </c>
      <c r="J16" s="62">
        <v>0</v>
      </c>
      <c r="K16" s="62">
        <v>0</v>
      </c>
    </row>
    <row r="17" spans="1:11">
      <c r="A17" t="s">
        <v>184</v>
      </c>
      <c r="B17" t="s">
        <v>184</v>
      </c>
      <c r="C17" s="119" t="s">
        <v>4890</v>
      </c>
      <c r="D17" t="s">
        <v>184</v>
      </c>
      <c r="E17" t="s">
        <v>184</v>
      </c>
      <c r="F17" s="59">
        <v>0</v>
      </c>
      <c r="G17" s="59">
        <v>0</v>
      </c>
      <c r="H17" s="59">
        <v>0</v>
      </c>
      <c r="I17" s="60">
        <v>0</v>
      </c>
      <c r="J17" s="60">
        <v>0</v>
      </c>
      <c r="K17" s="60">
        <v>0</v>
      </c>
    </row>
    <row r="18" spans="1:11">
      <c r="A18" s="61" t="s">
        <v>833</v>
      </c>
      <c r="B18" s="119" t="s">
        <v>4890</v>
      </c>
      <c r="C18" s="119" t="s">
        <v>4890</v>
      </c>
      <c r="D18" s="119" t="s">
        <v>4890</v>
      </c>
      <c r="E18" s="119" t="s">
        <v>4890</v>
      </c>
      <c r="F18" s="63">
        <v>0</v>
      </c>
      <c r="G18" s="119" t="s">
        <v>4890</v>
      </c>
      <c r="H18" s="63">
        <v>0</v>
      </c>
      <c r="I18" s="119" t="s">
        <v>4890</v>
      </c>
      <c r="J18" s="62">
        <v>0</v>
      </c>
      <c r="K18" s="62">
        <v>0</v>
      </c>
    </row>
    <row r="19" spans="1:11">
      <c r="A19" t="s">
        <v>184</v>
      </c>
      <c r="B19" t="s">
        <v>184</v>
      </c>
      <c r="C19" s="119" t="s">
        <v>4890</v>
      </c>
      <c r="D19" t="s">
        <v>184</v>
      </c>
      <c r="E19" t="s">
        <v>184</v>
      </c>
      <c r="F19" s="59">
        <v>0</v>
      </c>
      <c r="G19" s="59">
        <v>0</v>
      </c>
      <c r="H19" s="59">
        <v>0</v>
      </c>
      <c r="I19" s="60">
        <v>0</v>
      </c>
      <c r="J19" s="60">
        <v>0</v>
      </c>
      <c r="K19" s="60">
        <v>0</v>
      </c>
    </row>
    <row r="20" spans="1:11">
      <c r="A20" s="61" t="s">
        <v>205</v>
      </c>
      <c r="B20" s="119" t="s">
        <v>4890</v>
      </c>
      <c r="C20" s="119" t="s">
        <v>4890</v>
      </c>
      <c r="D20" s="119" t="s">
        <v>4890</v>
      </c>
      <c r="E20" s="119" t="s">
        <v>4890</v>
      </c>
      <c r="F20" s="63">
        <v>10349.17</v>
      </c>
      <c r="G20" s="119" t="s">
        <v>4890</v>
      </c>
      <c r="H20" s="63">
        <v>5704.7574168000001</v>
      </c>
      <c r="I20" s="119" t="s">
        <v>4890</v>
      </c>
      <c r="J20" s="62">
        <v>0.51629999999999998</v>
      </c>
      <c r="K20" s="62">
        <v>2.0000000000000001E-4</v>
      </c>
    </row>
    <row r="21" spans="1:11">
      <c r="A21" s="61" t="s">
        <v>1997</v>
      </c>
      <c r="B21" s="119" t="s">
        <v>4890</v>
      </c>
      <c r="C21" s="119" t="s">
        <v>4890</v>
      </c>
      <c r="D21" s="119" t="s">
        <v>4890</v>
      </c>
      <c r="E21" s="119" t="s">
        <v>4890</v>
      </c>
      <c r="F21" s="63">
        <v>10349.17</v>
      </c>
      <c r="G21" s="119" t="s">
        <v>4890</v>
      </c>
      <c r="H21" s="63">
        <v>5704.7574168000001</v>
      </c>
      <c r="I21" s="119" t="s">
        <v>4890</v>
      </c>
      <c r="J21" s="62">
        <v>0.51629999999999998</v>
      </c>
      <c r="K21" s="62">
        <v>2.0000000000000001E-4</v>
      </c>
    </row>
    <row r="22" spans="1:11">
      <c r="A22" t="s">
        <v>2005</v>
      </c>
      <c r="B22" t="s">
        <v>2006</v>
      </c>
      <c r="C22" t="s">
        <v>1542</v>
      </c>
      <c r="D22" t="s">
        <v>2000</v>
      </c>
      <c r="E22" t="s">
        <v>102</v>
      </c>
      <c r="F22" s="59">
        <v>4150.4399999999996</v>
      </c>
      <c r="G22" s="59">
        <v>14000</v>
      </c>
      <c r="H22" s="59">
        <v>2107.5104231999999</v>
      </c>
      <c r="I22" s="60">
        <v>0</v>
      </c>
      <c r="J22" s="60">
        <v>0.19070000000000001</v>
      </c>
      <c r="K22" s="60">
        <v>1E-4</v>
      </c>
    </row>
    <row r="23" spans="1:11">
      <c r="A23" t="s">
        <v>2007</v>
      </c>
      <c r="B23" t="s">
        <v>2008</v>
      </c>
      <c r="C23" t="s">
        <v>1542</v>
      </c>
      <c r="D23" t="s">
        <v>2000</v>
      </c>
      <c r="E23" t="s">
        <v>102</v>
      </c>
      <c r="F23" s="59">
        <v>6198.73</v>
      </c>
      <c r="G23" s="59">
        <v>16000</v>
      </c>
      <c r="H23" s="59">
        <v>3597.2469936000002</v>
      </c>
      <c r="I23" s="60">
        <v>0</v>
      </c>
      <c r="J23" s="60">
        <v>0.32550000000000001</v>
      </c>
      <c r="K23" s="60">
        <v>1E-4</v>
      </c>
    </row>
    <row r="24" spans="1:11">
      <c r="A24" s="61" t="s">
        <v>2009</v>
      </c>
      <c r="B24" s="119" t="s">
        <v>4890</v>
      </c>
      <c r="C24" s="119" t="s">
        <v>4890</v>
      </c>
      <c r="D24" s="119" t="s">
        <v>4890</v>
      </c>
      <c r="E24" s="119" t="s">
        <v>4890</v>
      </c>
      <c r="F24" s="63">
        <v>0</v>
      </c>
      <c r="G24" s="119" t="s">
        <v>4890</v>
      </c>
      <c r="H24" s="63">
        <v>0</v>
      </c>
      <c r="I24" s="119" t="s">
        <v>4890</v>
      </c>
      <c r="J24" s="62">
        <v>0</v>
      </c>
      <c r="K24" s="62">
        <v>0</v>
      </c>
    </row>
    <row r="25" spans="1:11">
      <c r="A25" t="s">
        <v>184</v>
      </c>
      <c r="B25" t="s">
        <v>184</v>
      </c>
      <c r="C25" s="119" t="s">
        <v>4890</v>
      </c>
      <c r="D25" t="s">
        <v>184</v>
      </c>
      <c r="E25" t="s">
        <v>184</v>
      </c>
      <c r="F25" s="59">
        <v>0</v>
      </c>
      <c r="G25" s="59">
        <v>0</v>
      </c>
      <c r="H25" s="59">
        <v>0</v>
      </c>
      <c r="I25" s="60">
        <v>0</v>
      </c>
      <c r="J25" s="60">
        <v>0</v>
      </c>
      <c r="K25" s="60">
        <v>0</v>
      </c>
    </row>
    <row r="26" spans="1:11">
      <c r="A26" s="61" t="s">
        <v>2004</v>
      </c>
      <c r="B26" s="119" t="s">
        <v>4890</v>
      </c>
      <c r="C26" s="119" t="s">
        <v>4890</v>
      </c>
      <c r="D26" s="119" t="s">
        <v>4890</v>
      </c>
      <c r="E26" s="119" t="s">
        <v>4890</v>
      </c>
      <c r="F26" s="63">
        <v>0</v>
      </c>
      <c r="G26" s="119" t="s">
        <v>4890</v>
      </c>
      <c r="H26" s="63">
        <v>0</v>
      </c>
      <c r="I26" s="119" t="s">
        <v>4890</v>
      </c>
      <c r="J26" s="62">
        <v>0</v>
      </c>
      <c r="K26" s="62">
        <v>0</v>
      </c>
    </row>
    <row r="27" spans="1:11">
      <c r="A27" t="s">
        <v>184</v>
      </c>
      <c r="B27" t="s">
        <v>184</v>
      </c>
      <c r="C27" s="119" t="s">
        <v>4890</v>
      </c>
      <c r="D27" t="s">
        <v>184</v>
      </c>
      <c r="E27" t="s">
        <v>184</v>
      </c>
      <c r="F27" s="59">
        <v>0</v>
      </c>
      <c r="G27" s="59">
        <v>0</v>
      </c>
      <c r="H27" s="59">
        <v>0</v>
      </c>
      <c r="I27" s="60">
        <v>0</v>
      </c>
      <c r="J27" s="60">
        <v>0</v>
      </c>
      <c r="K27" s="60">
        <v>0</v>
      </c>
    </row>
    <row r="28" spans="1:11">
      <c r="A28" s="61" t="s">
        <v>2010</v>
      </c>
      <c r="B28" s="119" t="s">
        <v>4890</v>
      </c>
      <c r="C28" s="119" t="s">
        <v>4890</v>
      </c>
      <c r="D28" s="119" t="s">
        <v>4890</v>
      </c>
      <c r="E28" s="119" t="s">
        <v>4890</v>
      </c>
      <c r="F28" s="63">
        <v>0</v>
      </c>
      <c r="G28" s="119" t="s">
        <v>4890</v>
      </c>
      <c r="H28" s="63">
        <v>0</v>
      </c>
      <c r="I28" s="119" t="s">
        <v>4890</v>
      </c>
      <c r="J28" s="62">
        <v>0</v>
      </c>
      <c r="K28" s="62">
        <v>0</v>
      </c>
    </row>
    <row r="29" spans="1:11">
      <c r="A29" t="s">
        <v>184</v>
      </c>
      <c r="B29" t="s">
        <v>184</v>
      </c>
      <c r="C29" s="119" t="s">
        <v>4890</v>
      </c>
      <c r="D29" t="s">
        <v>184</v>
      </c>
      <c r="E29" t="s">
        <v>184</v>
      </c>
      <c r="F29" s="59">
        <v>0</v>
      </c>
      <c r="G29" s="59">
        <v>0</v>
      </c>
      <c r="H29" s="59">
        <v>0</v>
      </c>
      <c r="I29" s="60">
        <v>0</v>
      </c>
      <c r="J29" s="60">
        <v>0</v>
      </c>
      <c r="K29" s="60">
        <v>0</v>
      </c>
    </row>
    <row r="30" spans="1:11">
      <c r="A30" s="61" t="s">
        <v>833</v>
      </c>
      <c r="B30" s="119" t="s">
        <v>4890</v>
      </c>
      <c r="C30" s="119" t="s">
        <v>4890</v>
      </c>
      <c r="D30" s="119" t="s">
        <v>4890</v>
      </c>
      <c r="E30" s="119" t="s">
        <v>4890</v>
      </c>
      <c r="F30" s="63">
        <v>0</v>
      </c>
      <c r="G30" s="119" t="s">
        <v>4890</v>
      </c>
      <c r="H30" s="63">
        <v>0</v>
      </c>
      <c r="I30" s="119" t="s">
        <v>4890</v>
      </c>
      <c r="J30" s="62">
        <v>0</v>
      </c>
      <c r="K30" s="62">
        <v>0</v>
      </c>
    </row>
    <row r="31" spans="1:11">
      <c r="A31" t="s">
        <v>184</v>
      </c>
      <c r="B31" t="s">
        <v>184</v>
      </c>
      <c r="C31" s="119" t="s">
        <v>4890</v>
      </c>
      <c r="D31" t="s">
        <v>184</v>
      </c>
      <c r="E31" t="s">
        <v>184</v>
      </c>
      <c r="F31" s="59">
        <v>0</v>
      </c>
      <c r="G31" s="59">
        <v>0</v>
      </c>
      <c r="H31" s="59">
        <v>0</v>
      </c>
      <c r="I31" s="60">
        <v>0</v>
      </c>
      <c r="J31" s="60">
        <v>0</v>
      </c>
      <c r="K31" s="60">
        <v>0</v>
      </c>
    </row>
    <row r="32" spans="1:11">
      <c r="A32" t="s">
        <v>207</v>
      </c>
      <c r="B32" s="119" t="s">
        <v>4890</v>
      </c>
      <c r="C32" s="119" t="s">
        <v>4890</v>
      </c>
      <c r="D32" s="119" t="s">
        <v>4890</v>
      </c>
      <c r="E32" s="119" t="s">
        <v>4890</v>
      </c>
      <c r="F32" s="119" t="s">
        <v>4890</v>
      </c>
      <c r="G32" s="119" t="s">
        <v>4890</v>
      </c>
      <c r="H32" s="119" t="s">
        <v>4890</v>
      </c>
      <c r="I32" s="119" t="s">
        <v>4890</v>
      </c>
      <c r="J32" s="119" t="s">
        <v>4890</v>
      </c>
      <c r="K32" s="119" t="s">
        <v>4890</v>
      </c>
    </row>
    <row r="33" spans="1:11">
      <c r="A33" t="s">
        <v>313</v>
      </c>
      <c r="B33" s="119" t="s">
        <v>4890</v>
      </c>
      <c r="C33" s="119" t="s">
        <v>4890</v>
      </c>
      <c r="D33" s="119" t="s">
        <v>4890</v>
      </c>
      <c r="E33" s="119" t="s">
        <v>4890</v>
      </c>
      <c r="F33" s="119" t="s">
        <v>4890</v>
      </c>
      <c r="G33" s="119" t="s">
        <v>4890</v>
      </c>
      <c r="H33" s="119" t="s">
        <v>4890</v>
      </c>
      <c r="I33" s="119" t="s">
        <v>4890</v>
      </c>
      <c r="J33" s="119" t="s">
        <v>4890</v>
      </c>
      <c r="K33" s="119" t="s">
        <v>4890</v>
      </c>
    </row>
    <row r="34" spans="1:11">
      <c r="A34" t="s">
        <v>314</v>
      </c>
      <c r="B34" s="119" t="s">
        <v>4890</v>
      </c>
      <c r="C34" s="119" t="s">
        <v>4890</v>
      </c>
      <c r="D34" s="119" t="s">
        <v>4890</v>
      </c>
      <c r="E34" s="119" t="s">
        <v>4890</v>
      </c>
      <c r="F34" s="119" t="s">
        <v>4890</v>
      </c>
      <c r="G34" s="119" t="s">
        <v>4890</v>
      </c>
      <c r="H34" s="119" t="s">
        <v>4890</v>
      </c>
      <c r="I34" s="119" t="s">
        <v>4890</v>
      </c>
      <c r="J34" s="119" t="s">
        <v>4890</v>
      </c>
      <c r="K34" s="119" t="s">
        <v>4890</v>
      </c>
    </row>
    <row r="35" spans="1:11">
      <c r="A35" t="s">
        <v>315</v>
      </c>
      <c r="B35" s="119" t="s">
        <v>4890</v>
      </c>
      <c r="C35" s="119" t="s">
        <v>4890</v>
      </c>
      <c r="D35" s="119" t="s">
        <v>4890</v>
      </c>
      <c r="E35" s="119" t="s">
        <v>4890</v>
      </c>
      <c r="F35" s="119" t="s">
        <v>4890</v>
      </c>
      <c r="G35" s="119" t="s">
        <v>4890</v>
      </c>
      <c r="H35" s="119" t="s">
        <v>4890</v>
      </c>
      <c r="I35" s="119" t="s">
        <v>4890</v>
      </c>
      <c r="J35" s="119" t="s">
        <v>4890</v>
      </c>
      <c r="K35" s="119" t="s">
        <v>4890</v>
      </c>
    </row>
    <row r="36" spans="1:11" hidden="1">
      <c r="B36" s="15"/>
      <c r="C36" s="15"/>
      <c r="D36" s="15"/>
    </row>
    <row r="37" spans="1:11" hidden="1">
      <c r="B37" s="15"/>
      <c r="C37" s="15"/>
      <c r="D37" s="15"/>
    </row>
    <row r="38" spans="1:11" hidden="1">
      <c r="B38" s="15"/>
      <c r="C38" s="15"/>
      <c r="D38" s="15"/>
    </row>
    <row r="39" spans="1:11" hidden="1">
      <c r="B39" s="15"/>
      <c r="C39" s="15"/>
      <c r="D39" s="15"/>
    </row>
    <row r="40" spans="1:11" hidden="1">
      <c r="B40" s="15"/>
      <c r="C40" s="15"/>
      <c r="D40" s="15"/>
    </row>
    <row r="41" spans="1:11" hidden="1">
      <c r="B41" s="15"/>
      <c r="C41" s="15"/>
      <c r="D41" s="15"/>
    </row>
    <row r="42" spans="1:11" hidden="1">
      <c r="B42" s="15"/>
      <c r="C42" s="15"/>
      <c r="D42" s="15"/>
    </row>
    <row r="43" spans="1:11" hidden="1">
      <c r="B43" s="15"/>
      <c r="C43" s="15"/>
      <c r="D43" s="15"/>
    </row>
    <row r="44" spans="1:11" hidden="1">
      <c r="B44" s="15"/>
      <c r="C44" s="15"/>
      <c r="D44" s="15"/>
    </row>
    <row r="45" spans="1:11" hidden="1">
      <c r="B45" s="15"/>
      <c r="C45" s="15"/>
      <c r="D45" s="15"/>
    </row>
    <row r="46" spans="1:11" hidden="1">
      <c r="B46" s="15"/>
      <c r="C46" s="15"/>
      <c r="D46" s="15"/>
    </row>
    <row r="47" spans="1:11" hidden="1">
      <c r="B47" s="15"/>
      <c r="C47" s="15"/>
      <c r="D47" s="15"/>
    </row>
    <row r="48" spans="1:11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2:4" hidden="1">
      <c r="B385" s="15"/>
      <c r="C385" s="15"/>
      <c r="D385" s="15"/>
    </row>
    <row r="386" spans="2:4" hidden="1">
      <c r="B386" s="15"/>
      <c r="C386" s="15"/>
      <c r="D386" s="15"/>
    </row>
    <row r="387" spans="2:4" hidden="1">
      <c r="B387" s="15"/>
      <c r="C387" s="15"/>
      <c r="D387" s="15"/>
    </row>
    <row r="388" spans="2:4" hidden="1">
      <c r="B388" s="15"/>
      <c r="C388" s="15"/>
      <c r="D388" s="15"/>
    </row>
    <row r="389" spans="2:4" hidden="1">
      <c r="B389" s="15"/>
      <c r="C389" s="15"/>
      <c r="D389" s="15"/>
    </row>
    <row r="390" spans="2:4" hidden="1">
      <c r="B390" s="15"/>
      <c r="C390" s="15"/>
      <c r="D390" s="15"/>
    </row>
    <row r="391" spans="2:4" hidden="1">
      <c r="B391" s="15"/>
      <c r="C391" s="15"/>
      <c r="D391" s="15"/>
    </row>
    <row r="392" spans="2:4" hidden="1">
      <c r="B392" s="15"/>
      <c r="C392" s="15"/>
      <c r="D392" s="15"/>
    </row>
    <row r="393" spans="2:4" hidden="1">
      <c r="B393" s="15"/>
      <c r="C393" s="15"/>
      <c r="D393" s="15"/>
    </row>
    <row r="394" spans="2:4" hidden="1">
      <c r="B394" s="15"/>
      <c r="C394" s="15"/>
      <c r="D394" s="15"/>
    </row>
    <row r="395" spans="2:4" hidden="1">
      <c r="B395" s="15"/>
      <c r="C395" s="15"/>
      <c r="D395" s="15"/>
    </row>
    <row r="396" spans="2:4" hidden="1">
      <c r="B396" s="15"/>
      <c r="C396" s="15"/>
      <c r="D396" s="15"/>
    </row>
    <row r="397" spans="2:4" hidden="1">
      <c r="B397" s="15"/>
      <c r="C397" s="15"/>
      <c r="D397" s="15"/>
    </row>
    <row r="398" spans="2:4" hidden="1">
      <c r="B398" s="15"/>
      <c r="C398" s="15"/>
      <c r="D398" s="15"/>
    </row>
    <row r="399" spans="2:4" hidden="1">
      <c r="B399" s="15"/>
      <c r="C399" s="15"/>
      <c r="D399" s="15"/>
    </row>
    <row r="400" spans="2:4" hidden="1">
      <c r="B400" s="15"/>
      <c r="C400" s="15"/>
      <c r="D400" s="15"/>
    </row>
    <row r="401" spans="2:4" hidden="1">
      <c r="B401" s="15"/>
      <c r="C401" s="15"/>
      <c r="D401" s="15"/>
    </row>
    <row r="402" spans="2:4" hidden="1">
      <c r="B402" s="15"/>
      <c r="C402" s="15"/>
      <c r="D402" s="15"/>
    </row>
    <row r="403" spans="2:4" hidden="1">
      <c r="B403" s="15"/>
      <c r="C403" s="15"/>
      <c r="D403" s="15"/>
    </row>
    <row r="404" spans="2:4" hidden="1">
      <c r="B404" s="15"/>
      <c r="C404" s="15"/>
      <c r="D404" s="15"/>
    </row>
    <row r="405" spans="2:4" hidden="1">
      <c r="B405" s="15"/>
      <c r="C405" s="15"/>
      <c r="D405" s="15"/>
    </row>
    <row r="406" spans="2:4" hidden="1">
      <c r="B406" s="15"/>
      <c r="C406" s="15"/>
      <c r="D406" s="15"/>
    </row>
    <row r="407" spans="2:4" hidden="1">
      <c r="B407" s="15"/>
      <c r="C407" s="15"/>
      <c r="D407" s="15"/>
    </row>
    <row r="408" spans="2:4" hidden="1">
      <c r="B408" s="15"/>
      <c r="C408" s="15"/>
      <c r="D408" s="15"/>
    </row>
    <row r="409" spans="2:4" hidden="1">
      <c r="B409" s="15"/>
      <c r="C409" s="15"/>
      <c r="D409" s="15"/>
    </row>
    <row r="410" spans="2:4" hidden="1">
      <c r="B410" s="15"/>
      <c r="C410" s="15"/>
      <c r="D410" s="15"/>
    </row>
    <row r="411" spans="2:4" hidden="1">
      <c r="B411" s="15"/>
      <c r="C411" s="15"/>
      <c r="D411" s="15"/>
    </row>
    <row r="412" spans="2:4" hidden="1">
      <c r="B412" s="15"/>
      <c r="C412" s="15"/>
      <c r="D412" s="15"/>
    </row>
    <row r="413" spans="2:4" hidden="1">
      <c r="B413" s="15"/>
      <c r="C413" s="15"/>
      <c r="D413" s="15"/>
    </row>
    <row r="414" spans="2:4" hidden="1">
      <c r="B414" s="15"/>
      <c r="C414" s="15"/>
      <c r="D414" s="15"/>
    </row>
    <row r="415" spans="2:4" hidden="1">
      <c r="B415" s="15"/>
      <c r="C415" s="15"/>
      <c r="D415" s="15"/>
    </row>
    <row r="416" spans="2:4" hidden="1">
      <c r="B416" s="15"/>
      <c r="C416" s="15"/>
      <c r="D416" s="15"/>
    </row>
    <row r="417" spans="2:4" hidden="1">
      <c r="B417" s="15"/>
      <c r="C417" s="15"/>
      <c r="D417" s="15"/>
    </row>
    <row r="418" spans="2:4" hidden="1">
      <c r="B418" s="15"/>
      <c r="C418" s="15"/>
      <c r="D418" s="15"/>
    </row>
    <row r="419" spans="2:4" hidden="1">
      <c r="B419" s="15"/>
      <c r="C419" s="15"/>
      <c r="D419" s="15"/>
    </row>
    <row r="420" spans="2:4" hidden="1">
      <c r="B420" s="15"/>
      <c r="C420" s="15"/>
      <c r="D420" s="15"/>
    </row>
    <row r="421" spans="2:4" hidden="1">
      <c r="B421" s="15"/>
      <c r="C421" s="15"/>
      <c r="D421" s="15"/>
    </row>
    <row r="422" spans="2:4" hidden="1">
      <c r="B422" s="15"/>
      <c r="C422" s="15"/>
      <c r="D422" s="15"/>
    </row>
    <row r="423" spans="2:4" hidden="1">
      <c r="B423" s="15"/>
      <c r="C423" s="15"/>
      <c r="D423" s="15"/>
    </row>
    <row r="424" spans="2:4" hidden="1">
      <c r="B424" s="15"/>
      <c r="C424" s="15"/>
      <c r="D424" s="15"/>
    </row>
    <row r="425" spans="2:4" hidden="1">
      <c r="B425" s="15"/>
      <c r="C425" s="15"/>
      <c r="D425" s="15"/>
    </row>
    <row r="426" spans="2:4" hidden="1">
      <c r="B426" s="15"/>
      <c r="C426" s="15"/>
      <c r="D426" s="15"/>
    </row>
    <row r="427" spans="2:4" hidden="1">
      <c r="B427" s="15"/>
      <c r="C427" s="15"/>
      <c r="D427" s="15"/>
    </row>
    <row r="428" spans="2:4" hidden="1">
      <c r="B428" s="15"/>
      <c r="C428" s="15"/>
      <c r="D428" s="15"/>
    </row>
    <row r="429" spans="2:4" hidden="1">
      <c r="B429" s="15"/>
      <c r="C429" s="15"/>
      <c r="D429" s="15"/>
    </row>
    <row r="430" spans="2:4" hidden="1">
      <c r="B430" s="15"/>
      <c r="C430" s="15"/>
      <c r="D430" s="15"/>
    </row>
    <row r="431" spans="2:4" hidden="1">
      <c r="B431" s="15"/>
      <c r="C431" s="15"/>
      <c r="D431" s="15"/>
    </row>
    <row r="432" spans="2:4" hidden="1">
      <c r="B432" s="15"/>
      <c r="C432" s="15"/>
      <c r="D432" s="15"/>
    </row>
    <row r="433" spans="2:4" hidden="1">
      <c r="B433" s="15"/>
      <c r="C433" s="15"/>
      <c r="D433" s="15"/>
    </row>
    <row r="434" spans="2:4" hidden="1">
      <c r="B434" s="15"/>
      <c r="C434" s="15"/>
      <c r="D434" s="15"/>
    </row>
    <row r="435" spans="2:4" hidden="1">
      <c r="B435" s="15"/>
      <c r="C435" s="15"/>
      <c r="D435" s="15"/>
    </row>
    <row r="436" spans="2:4" hidden="1">
      <c r="B436" s="15"/>
      <c r="C436" s="15"/>
      <c r="D436" s="15"/>
    </row>
    <row r="437" spans="2:4" hidden="1">
      <c r="B437" s="15"/>
      <c r="C437" s="15"/>
      <c r="D437" s="15"/>
    </row>
    <row r="438" spans="2:4" hidden="1">
      <c r="B438" s="15"/>
      <c r="C438" s="15"/>
      <c r="D438" s="15"/>
    </row>
    <row r="439" spans="2:4" hidden="1">
      <c r="B439" s="15"/>
      <c r="C439" s="15"/>
      <c r="D439" s="15"/>
    </row>
    <row r="440" spans="2:4" hidden="1">
      <c r="B440" s="15"/>
      <c r="C440" s="15"/>
      <c r="D440" s="15"/>
    </row>
    <row r="441" spans="2:4" hidden="1">
      <c r="B441" s="15"/>
      <c r="C441" s="15"/>
      <c r="D441" s="15"/>
    </row>
    <row r="442" spans="2:4" hidden="1">
      <c r="B442" s="15"/>
      <c r="C442" s="15"/>
      <c r="D442" s="15"/>
    </row>
    <row r="443" spans="2:4" hidden="1">
      <c r="B443" s="15"/>
      <c r="C443" s="15"/>
      <c r="D443" s="15"/>
    </row>
    <row r="444" spans="2:4" hidden="1">
      <c r="B444" s="15"/>
      <c r="C444" s="15"/>
      <c r="D444" s="15"/>
    </row>
    <row r="445" spans="2:4" hidden="1">
      <c r="B445" s="15"/>
      <c r="C445" s="15"/>
      <c r="D445" s="15"/>
    </row>
    <row r="446" spans="2:4" hidden="1">
      <c r="B446" s="15"/>
      <c r="C446" s="15"/>
      <c r="D446" s="15"/>
    </row>
    <row r="447" spans="2:4" hidden="1">
      <c r="B447" s="15"/>
      <c r="C447" s="15"/>
      <c r="D447" s="15"/>
    </row>
    <row r="448" spans="2:4" hidden="1">
      <c r="B448" s="15"/>
      <c r="C448" s="15"/>
      <c r="D448" s="15"/>
    </row>
    <row r="449" spans="2:4" hidden="1">
      <c r="B449" s="15"/>
      <c r="C449" s="15"/>
      <c r="D449" s="15"/>
    </row>
    <row r="450" spans="2:4" hidden="1">
      <c r="B450" s="15"/>
      <c r="C450" s="15"/>
      <c r="D450" s="15"/>
    </row>
    <row r="451" spans="2:4" hidden="1">
      <c r="B451" s="15"/>
      <c r="C451" s="15"/>
      <c r="D451" s="15"/>
    </row>
    <row r="452" spans="2:4" hidden="1">
      <c r="B452" s="15"/>
      <c r="C452" s="15"/>
      <c r="D452" s="15"/>
    </row>
    <row r="453" spans="2:4" hidden="1">
      <c r="B453" s="15"/>
      <c r="C453" s="15"/>
      <c r="D453" s="15"/>
    </row>
    <row r="454" spans="2:4" hidden="1">
      <c r="B454" s="15"/>
      <c r="C454" s="15"/>
      <c r="D454" s="15"/>
    </row>
    <row r="455" spans="2:4" hidden="1">
      <c r="B455" s="15"/>
      <c r="C455" s="15"/>
      <c r="D455" s="15"/>
    </row>
    <row r="456" spans="2:4" hidden="1">
      <c r="B456" s="15"/>
      <c r="C456" s="15"/>
      <c r="D456" s="15"/>
    </row>
    <row r="457" spans="2:4" hidden="1">
      <c r="B457" s="15"/>
      <c r="C457" s="15"/>
      <c r="D457" s="15"/>
    </row>
    <row r="458" spans="2:4" hidden="1">
      <c r="B458" s="15"/>
      <c r="C458" s="15"/>
      <c r="D458" s="15"/>
    </row>
    <row r="459" spans="2:4" hidden="1">
      <c r="B459" s="15"/>
      <c r="C459" s="15"/>
      <c r="D459" s="15"/>
    </row>
    <row r="460" spans="2:4" hidden="1">
      <c r="B460" s="15"/>
      <c r="C460" s="15"/>
      <c r="D460" s="15"/>
    </row>
    <row r="461" spans="2:4" hidden="1">
      <c r="B461" s="15"/>
      <c r="C461" s="15"/>
      <c r="D461" s="15"/>
    </row>
    <row r="462" spans="2:4" hidden="1">
      <c r="B462" s="15"/>
      <c r="C462" s="15"/>
      <c r="D462" s="15"/>
    </row>
    <row r="463" spans="2:4" hidden="1">
      <c r="B463" s="15"/>
      <c r="C463" s="15"/>
      <c r="D463" s="15"/>
    </row>
    <row r="464" spans="2:4" hidden="1">
      <c r="B464" s="15"/>
      <c r="C464" s="15"/>
      <c r="D464" s="15"/>
    </row>
    <row r="465" spans="2:4" hidden="1">
      <c r="B465" s="15"/>
      <c r="C465" s="15"/>
      <c r="D465" s="15"/>
    </row>
    <row r="466" spans="2:4" hidden="1">
      <c r="B466" s="15"/>
      <c r="C466" s="15"/>
      <c r="D466" s="15"/>
    </row>
    <row r="467" spans="2:4" hidden="1">
      <c r="B467" s="15"/>
      <c r="C467" s="15"/>
      <c r="D467" s="15"/>
    </row>
    <row r="468" spans="2:4" hidden="1">
      <c r="B468" s="15"/>
      <c r="C468" s="15"/>
      <c r="D468" s="15"/>
    </row>
    <row r="469" spans="2:4" hidden="1">
      <c r="B469" s="15"/>
      <c r="C469" s="15"/>
      <c r="D469" s="15"/>
    </row>
    <row r="470" spans="2:4" hidden="1">
      <c r="B470" s="15"/>
      <c r="C470" s="15"/>
      <c r="D470" s="15"/>
    </row>
    <row r="471" spans="2:4" hidden="1">
      <c r="B471" s="15"/>
      <c r="C471" s="15"/>
      <c r="D471" s="15"/>
    </row>
    <row r="472" spans="2:4" hidden="1">
      <c r="B472" s="15"/>
      <c r="C472" s="15"/>
      <c r="D472" s="15"/>
    </row>
    <row r="473" spans="2:4" hidden="1">
      <c r="B473" s="15"/>
      <c r="C473" s="15"/>
      <c r="D473" s="15"/>
    </row>
    <row r="474" spans="2:4" hidden="1">
      <c r="B474" s="15"/>
      <c r="C474" s="15"/>
      <c r="D474" s="15"/>
    </row>
    <row r="475" spans="2:4" hidden="1">
      <c r="B475" s="15"/>
      <c r="C475" s="15"/>
      <c r="D475" s="15"/>
    </row>
    <row r="476" spans="2:4" hidden="1">
      <c r="B476" s="15"/>
      <c r="C476" s="15"/>
      <c r="D476" s="15"/>
    </row>
    <row r="477" spans="2:4" hidden="1">
      <c r="B477" s="15"/>
      <c r="C477" s="15"/>
      <c r="D477" s="15"/>
    </row>
    <row r="478" spans="2:4" hidden="1">
      <c r="B478" s="15"/>
      <c r="C478" s="15"/>
      <c r="D478" s="15"/>
    </row>
    <row r="479" spans="2:4" hidden="1">
      <c r="B479" s="15"/>
      <c r="C479" s="15"/>
      <c r="D479" s="15"/>
    </row>
    <row r="480" spans="2:4" hidden="1">
      <c r="B480" s="15"/>
      <c r="C480" s="15"/>
      <c r="D480" s="15"/>
    </row>
    <row r="481" spans="2:4" hidden="1">
      <c r="B481" s="15"/>
      <c r="C481" s="15"/>
      <c r="D481" s="15"/>
    </row>
    <row r="482" spans="2:4" hidden="1">
      <c r="B482" s="15"/>
      <c r="C482" s="15"/>
      <c r="D482" s="15"/>
    </row>
    <row r="483" spans="2:4" hidden="1">
      <c r="B483" s="15"/>
      <c r="C483" s="15"/>
      <c r="D483" s="15"/>
    </row>
    <row r="484" spans="2:4" hidden="1">
      <c r="B484" s="15"/>
      <c r="C484" s="15"/>
      <c r="D484" s="15"/>
    </row>
    <row r="485" spans="2:4" hidden="1">
      <c r="B485" s="15"/>
      <c r="C485" s="15"/>
      <c r="D485" s="15"/>
    </row>
    <row r="486" spans="2:4" hidden="1">
      <c r="B486" s="15"/>
      <c r="C486" s="15"/>
      <c r="D486" s="15"/>
    </row>
    <row r="487" spans="2:4" hidden="1">
      <c r="B487" s="15"/>
      <c r="C487" s="15"/>
      <c r="D487" s="15"/>
    </row>
    <row r="488" spans="2:4" hidden="1">
      <c r="B488" s="15"/>
      <c r="C488" s="15"/>
      <c r="D488" s="15"/>
    </row>
    <row r="489" spans="2:4" hidden="1">
      <c r="B489" s="15"/>
      <c r="C489" s="15"/>
      <c r="D489" s="15"/>
    </row>
    <row r="490" spans="2:4" hidden="1">
      <c r="B490" s="15"/>
      <c r="C490" s="15"/>
      <c r="D490" s="15"/>
    </row>
    <row r="491" spans="2:4" hidden="1">
      <c r="B491" s="15"/>
      <c r="C491" s="15"/>
      <c r="D491" s="15"/>
    </row>
    <row r="492" spans="2:4" hidden="1">
      <c r="B492" s="15"/>
      <c r="C492" s="15"/>
      <c r="D492" s="15"/>
    </row>
    <row r="493" spans="2:4" hidden="1">
      <c r="B493" s="15"/>
      <c r="C493" s="15"/>
      <c r="D493" s="15"/>
    </row>
    <row r="494" spans="2:4" hidden="1">
      <c r="B494" s="15"/>
      <c r="C494" s="15"/>
      <c r="D494" s="15"/>
    </row>
    <row r="495" spans="2:4" hidden="1">
      <c r="B495" s="15"/>
      <c r="C495" s="15"/>
      <c r="D495" s="15"/>
    </row>
    <row r="496" spans="2:4" hidden="1">
      <c r="B496" s="15"/>
      <c r="C496" s="15"/>
      <c r="D496" s="15"/>
    </row>
    <row r="497" spans="2:4" hidden="1">
      <c r="B497" s="15"/>
      <c r="C497" s="15"/>
      <c r="D497" s="15"/>
    </row>
    <row r="498" spans="2:4" hidden="1">
      <c r="B498" s="15"/>
      <c r="C498" s="15"/>
      <c r="D498" s="15"/>
    </row>
    <row r="499" spans="2:4" hidden="1">
      <c r="B499" s="15"/>
      <c r="C499" s="15"/>
      <c r="D499" s="15"/>
    </row>
    <row r="500" spans="2:4" hidden="1">
      <c r="B500" s="15"/>
      <c r="C500" s="15"/>
      <c r="D500" s="15"/>
    </row>
    <row r="501" spans="2:4" hidden="1">
      <c r="B501" s="15"/>
      <c r="C501" s="15"/>
      <c r="D501" s="15"/>
    </row>
    <row r="502" spans="2:4" hidden="1">
      <c r="B502" s="15"/>
      <c r="C502" s="15"/>
      <c r="D502" s="15"/>
    </row>
    <row r="503" spans="2:4" hidden="1">
      <c r="B503" s="15"/>
      <c r="C503" s="15"/>
      <c r="D503" s="15"/>
    </row>
    <row r="504" spans="2:4" hidden="1">
      <c r="B504" s="15"/>
      <c r="C504" s="15"/>
      <c r="D504" s="15"/>
    </row>
    <row r="505" spans="2:4" hidden="1">
      <c r="B505" s="15"/>
      <c r="C505" s="15"/>
      <c r="D505" s="15"/>
    </row>
    <row r="506" spans="2:4" hidden="1">
      <c r="B506" s="15"/>
      <c r="C506" s="15"/>
      <c r="D506" s="15"/>
    </row>
    <row r="507" spans="2:4" hidden="1">
      <c r="B507" s="15"/>
      <c r="C507" s="15"/>
      <c r="D507" s="15"/>
    </row>
    <row r="508" spans="2:4" hidden="1">
      <c r="B508" s="15"/>
      <c r="C508" s="15"/>
      <c r="D508" s="15"/>
    </row>
    <row r="509" spans="2:4" hidden="1">
      <c r="B509" s="15"/>
      <c r="C509" s="15"/>
      <c r="D509" s="15"/>
    </row>
    <row r="510" spans="2:4" hidden="1">
      <c r="B510" s="15"/>
      <c r="C510" s="15"/>
      <c r="D510" s="15"/>
    </row>
    <row r="511" spans="2:4" hidden="1">
      <c r="B511" s="15"/>
      <c r="C511" s="15"/>
      <c r="D511" s="15"/>
    </row>
    <row r="512" spans="2:4" hidden="1">
      <c r="B512" s="15"/>
      <c r="C512" s="15"/>
      <c r="D512" s="15"/>
    </row>
    <row r="513" spans="2:4" hidden="1">
      <c r="B513" s="15"/>
      <c r="C513" s="15"/>
      <c r="D513" s="15"/>
    </row>
    <row r="514" spans="2:4" hidden="1">
      <c r="B514" s="15"/>
      <c r="C514" s="15"/>
      <c r="D514" s="15"/>
    </row>
    <row r="515" spans="2:4" hidden="1">
      <c r="B515" s="15"/>
      <c r="C515" s="15"/>
      <c r="D515" s="15"/>
    </row>
    <row r="516" spans="2:4" hidden="1">
      <c r="B516" s="15"/>
      <c r="C516" s="15"/>
      <c r="D516" s="15"/>
    </row>
    <row r="517" spans="2:4" hidden="1">
      <c r="B517" s="15"/>
      <c r="C517" s="15"/>
      <c r="D517" s="15"/>
    </row>
    <row r="518" spans="2:4" hidden="1">
      <c r="B518" s="15"/>
      <c r="C518" s="15"/>
      <c r="D518" s="15"/>
    </row>
    <row r="519" spans="2:4" hidden="1">
      <c r="B519" s="15"/>
      <c r="C519" s="15"/>
      <c r="D519" s="15"/>
    </row>
    <row r="520" spans="2:4" hidden="1">
      <c r="B520" s="15"/>
      <c r="C520" s="15"/>
      <c r="D520" s="15"/>
    </row>
    <row r="521" spans="2:4" hidden="1">
      <c r="B521" s="15"/>
      <c r="C521" s="15"/>
      <c r="D521" s="15"/>
    </row>
    <row r="522" spans="2:4" hidden="1">
      <c r="B522" s="15"/>
      <c r="C522" s="15"/>
      <c r="D522" s="15"/>
    </row>
    <row r="523" spans="2:4" hidden="1">
      <c r="B523" s="15"/>
      <c r="C523" s="15"/>
      <c r="D523" s="15"/>
    </row>
    <row r="524" spans="2:4" hidden="1">
      <c r="B524" s="15"/>
      <c r="C524" s="15"/>
      <c r="D524" s="15"/>
    </row>
    <row r="525" spans="2:4" hidden="1">
      <c r="B525" s="15"/>
      <c r="C525" s="15"/>
      <c r="D525" s="15"/>
    </row>
    <row r="526" spans="2:4" hidden="1">
      <c r="B526" s="15"/>
      <c r="C526" s="15"/>
      <c r="D526" s="15"/>
    </row>
    <row r="527" spans="2:4" hidden="1">
      <c r="B527" s="15"/>
      <c r="C527" s="15"/>
      <c r="D527" s="15"/>
    </row>
    <row r="528" spans="2:4" hidden="1">
      <c r="B528" s="15"/>
      <c r="C528" s="15"/>
      <c r="D528" s="15"/>
    </row>
    <row r="529" spans="2:4" hidden="1">
      <c r="B529" s="15"/>
      <c r="C529" s="15"/>
      <c r="D529" s="15"/>
    </row>
    <row r="530" spans="2:4" hidden="1">
      <c r="B530" s="15"/>
      <c r="C530" s="15"/>
      <c r="D530" s="15"/>
    </row>
    <row r="531" spans="2:4" hidden="1">
      <c r="B531" s="15"/>
      <c r="C531" s="15"/>
      <c r="D531" s="15"/>
    </row>
    <row r="532" spans="2:4" hidden="1">
      <c r="B532" s="15"/>
      <c r="C532" s="15"/>
      <c r="D532" s="15"/>
    </row>
    <row r="533" spans="2:4" hidden="1">
      <c r="B533" s="15"/>
      <c r="C533" s="15"/>
      <c r="D533" s="15"/>
    </row>
    <row r="534" spans="2:4" hidden="1">
      <c r="B534" s="15"/>
      <c r="C534" s="15"/>
      <c r="D534" s="15"/>
    </row>
    <row r="535" spans="2:4" hidden="1">
      <c r="B535" s="15"/>
      <c r="C535" s="15"/>
      <c r="D535" s="15"/>
    </row>
    <row r="536" spans="2:4" hidden="1">
      <c r="B536" s="15"/>
      <c r="C536" s="15"/>
      <c r="D536" s="15"/>
    </row>
    <row r="537" spans="2:4" hidden="1">
      <c r="B537" s="15"/>
      <c r="C537" s="15"/>
      <c r="D537" s="15"/>
    </row>
    <row r="538" spans="2:4" hidden="1">
      <c r="B538" s="15"/>
      <c r="C538" s="15"/>
      <c r="D538" s="15"/>
    </row>
    <row r="539" spans="2:4" hidden="1">
      <c r="B539" s="15"/>
      <c r="C539" s="15"/>
      <c r="D539" s="15"/>
    </row>
    <row r="540" spans="2:4" hidden="1">
      <c r="B540" s="15"/>
      <c r="C540" s="15"/>
      <c r="D540" s="15"/>
    </row>
    <row r="541" spans="2:4" hidden="1">
      <c r="B541" s="15"/>
      <c r="C541" s="15"/>
      <c r="D541" s="15"/>
    </row>
    <row r="542" spans="2:4" hidden="1">
      <c r="B542" s="15"/>
      <c r="C542" s="15"/>
      <c r="D542" s="15"/>
    </row>
    <row r="543" spans="2:4" hidden="1">
      <c r="B543" s="15"/>
      <c r="C543" s="15"/>
      <c r="D543" s="15"/>
    </row>
    <row r="544" spans="2:4" hidden="1">
      <c r="B544" s="15"/>
      <c r="C544" s="15"/>
      <c r="D544" s="15"/>
    </row>
    <row r="545" spans="2:4" hidden="1">
      <c r="B545" s="15"/>
      <c r="C545" s="15"/>
      <c r="D545" s="15"/>
    </row>
    <row r="546" spans="2:4" hidden="1">
      <c r="B546" s="15"/>
      <c r="C546" s="15"/>
      <c r="D546" s="15"/>
    </row>
    <row r="547" spans="2:4" hidden="1">
      <c r="B547" s="15"/>
      <c r="C547" s="15"/>
      <c r="D547" s="15"/>
    </row>
    <row r="548" spans="2:4" hidden="1">
      <c r="B548" s="15"/>
      <c r="C548" s="15"/>
      <c r="D548" s="15"/>
    </row>
    <row r="549" spans="2:4" hidden="1">
      <c r="B549" s="15"/>
      <c r="C549" s="15"/>
      <c r="D549" s="15"/>
    </row>
    <row r="550" spans="2:4" hidden="1">
      <c r="B550" s="15"/>
      <c r="C550" s="15"/>
      <c r="D550" s="15"/>
    </row>
    <row r="551" spans="2:4" hidden="1">
      <c r="B551" s="15"/>
      <c r="C551" s="15"/>
      <c r="D551" s="15"/>
    </row>
    <row r="552" spans="2:4" hidden="1">
      <c r="B552" s="15"/>
      <c r="C552" s="15"/>
      <c r="D552" s="15"/>
    </row>
    <row r="553" spans="2:4" hidden="1">
      <c r="B553" s="15"/>
      <c r="C553" s="15"/>
      <c r="D553" s="15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2.7109375" style="14" customWidth="1"/>
    <col min="4" max="4" width="11.85546875" style="14" customWidth="1"/>
    <col min="5" max="5" width="11.5703125" style="15" customWidth="1"/>
    <col min="6" max="6" width="14.7109375" style="15" customWidth="1"/>
    <col min="7" max="7" width="12.7109375" style="15" bestFit="1" customWidth="1"/>
    <col min="8" max="8" width="14.7109375" style="15" customWidth="1"/>
    <col min="9" max="9" width="26.85546875" style="15" customWidth="1"/>
    <col min="10" max="10" width="25.42578125" style="17" customWidth="1"/>
    <col min="11" max="11" width="7.7109375" style="17" hidden="1"/>
    <col min="12" max="12" width="7.140625" style="17" hidden="1"/>
    <col min="13" max="13" width="6" style="17" hidden="1"/>
    <col min="14" max="14" width="7.85546875" style="17" hidden="1"/>
    <col min="15" max="15" width="8.140625" style="17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5" hidden="1"/>
    <col min="41" max="52" width="0" style="15" hidden="1"/>
    <col min="53" max="16384" width="9.140625" style="15" hidden="1"/>
  </cols>
  <sheetData>
    <row r="1" spans="1:14" s="1" customFormat="1">
      <c r="A1" s="2" t="s">
        <v>0</v>
      </c>
      <c r="B1" s="65" t="s">
        <v>4889</v>
      </c>
    </row>
    <row r="2" spans="1:14" s="1" customFormat="1">
      <c r="A2" s="2" t="s">
        <v>1</v>
      </c>
      <c r="B2" s="11" t="s">
        <v>3480</v>
      </c>
    </row>
    <row r="3" spans="1:14" s="1" customFormat="1">
      <c r="A3" s="2" t="s">
        <v>2</v>
      </c>
      <c r="B3" s="22" t="s">
        <v>3481</v>
      </c>
    </row>
    <row r="4" spans="1:14">
      <c r="A4" s="2" t="s">
        <v>3</v>
      </c>
      <c r="B4" s="110" t="s">
        <v>4890</v>
      </c>
    </row>
    <row r="5" spans="1:14" ht="18.75">
      <c r="A5" s="93" t="s">
        <v>101</v>
      </c>
      <c r="B5" s="94"/>
      <c r="C5" s="94"/>
      <c r="D5" s="94"/>
      <c r="E5" s="94"/>
      <c r="F5" s="94"/>
      <c r="G5" s="94"/>
      <c r="H5" s="94"/>
      <c r="I5" s="94"/>
      <c r="J5" s="95"/>
    </row>
    <row r="6" spans="1:14" s="17" customFormat="1">
      <c r="A6" s="36" t="s">
        <v>94</v>
      </c>
      <c r="B6" s="37" t="s">
        <v>48</v>
      </c>
      <c r="C6" s="37" t="s">
        <v>68</v>
      </c>
      <c r="D6" s="37" t="s">
        <v>82</v>
      </c>
      <c r="E6" s="37" t="s">
        <v>52</v>
      </c>
      <c r="F6" s="37" t="s">
        <v>157</v>
      </c>
      <c r="G6" s="37" t="s">
        <v>158</v>
      </c>
      <c r="H6" s="37" t="s">
        <v>55</v>
      </c>
      <c r="I6" s="37" t="s">
        <v>56</v>
      </c>
      <c r="J6" s="37" t="s">
        <v>153</v>
      </c>
    </row>
    <row r="7" spans="1:14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18" t="s">
        <v>154</v>
      </c>
      <c r="G7" s="113" t="s">
        <v>4890</v>
      </c>
      <c r="H7" s="18" t="s">
        <v>6</v>
      </c>
      <c r="I7" s="24" t="s">
        <v>7</v>
      </c>
      <c r="J7" s="34" t="s">
        <v>7</v>
      </c>
    </row>
    <row r="8" spans="1:14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58</v>
      </c>
      <c r="F8" s="7" t="s">
        <v>59</v>
      </c>
      <c r="G8" s="7" t="s">
        <v>60</v>
      </c>
      <c r="H8" s="35" t="s">
        <v>61</v>
      </c>
      <c r="I8" s="35" t="s">
        <v>62</v>
      </c>
      <c r="J8" s="35" t="s">
        <v>63</v>
      </c>
      <c r="K8" s="17"/>
      <c r="L8" s="17"/>
      <c r="M8" s="17"/>
      <c r="N8" s="17"/>
    </row>
    <row r="9" spans="1:14" s="19" customFormat="1" ht="20.25">
      <c r="A9" s="20" t="s">
        <v>108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57">
        <v>5746.76</v>
      </c>
      <c r="G9" s="128" t="s">
        <v>4890</v>
      </c>
      <c r="H9" s="57">
        <v>111115.99723270185</v>
      </c>
      <c r="I9" s="58">
        <v>1</v>
      </c>
      <c r="J9" s="58">
        <v>3.8E-3</v>
      </c>
      <c r="K9" s="17"/>
      <c r="L9" s="17"/>
      <c r="M9" s="17"/>
      <c r="N9" s="17"/>
    </row>
    <row r="10" spans="1:14">
      <c r="A10" s="61" t="s">
        <v>175</v>
      </c>
      <c r="B10" s="130" t="s">
        <v>4890</v>
      </c>
      <c r="C10" s="130" t="s">
        <v>4890</v>
      </c>
      <c r="D10" s="130" t="s">
        <v>4890</v>
      </c>
      <c r="E10" s="130" t="s">
        <v>4890</v>
      </c>
      <c r="F10" s="63">
        <v>0</v>
      </c>
      <c r="G10" s="130" t="s">
        <v>4890</v>
      </c>
      <c r="H10" s="63">
        <v>0</v>
      </c>
      <c r="I10" s="62">
        <v>0</v>
      </c>
      <c r="J10" s="62">
        <v>0</v>
      </c>
    </row>
    <row r="11" spans="1:14">
      <c r="A11" t="s">
        <v>184</v>
      </c>
      <c r="B11" t="s">
        <v>184</v>
      </c>
      <c r="C11" s="130" t="s">
        <v>4890</v>
      </c>
      <c r="D11" t="s">
        <v>184</v>
      </c>
      <c r="E11" t="s">
        <v>184</v>
      </c>
      <c r="F11" s="59">
        <v>0</v>
      </c>
      <c r="G11" s="59">
        <v>0</v>
      </c>
      <c r="H11" s="59">
        <v>0</v>
      </c>
      <c r="I11" s="60">
        <v>0</v>
      </c>
      <c r="J11" s="60">
        <v>0</v>
      </c>
    </row>
    <row r="12" spans="1:14">
      <c r="A12" s="61" t="s">
        <v>205</v>
      </c>
      <c r="B12" s="130" t="s">
        <v>4890</v>
      </c>
      <c r="C12" s="130" t="s">
        <v>4890</v>
      </c>
      <c r="D12" s="130" t="s">
        <v>4890</v>
      </c>
      <c r="E12" s="130" t="s">
        <v>4890</v>
      </c>
      <c r="F12" s="63">
        <v>5746.76</v>
      </c>
      <c r="G12" s="130" t="s">
        <v>4890</v>
      </c>
      <c r="H12" s="63">
        <v>111115.99723270185</v>
      </c>
      <c r="I12" s="62">
        <v>1</v>
      </c>
      <c r="J12" s="62">
        <v>3.8E-3</v>
      </c>
    </row>
    <row r="13" spans="1:14">
      <c r="A13" t="s">
        <v>2011</v>
      </c>
      <c r="B13" t="s">
        <v>2012</v>
      </c>
      <c r="C13" t="s">
        <v>110</v>
      </c>
      <c r="D13" t="s">
        <v>886</v>
      </c>
      <c r="E13" t="s">
        <v>104</v>
      </c>
      <c r="F13" s="59">
        <v>803.8</v>
      </c>
      <c r="G13" s="59">
        <v>69486.414999999994</v>
      </c>
      <c r="H13" s="59">
        <v>2240.6061840037401</v>
      </c>
      <c r="I13" s="60">
        <v>2.0199999999999999E-2</v>
      </c>
      <c r="J13" s="60">
        <v>1E-4</v>
      </c>
    </row>
    <row r="14" spans="1:14">
      <c r="A14" t="s">
        <v>2013</v>
      </c>
      <c r="B14" t="s">
        <v>2014</v>
      </c>
      <c r="C14" t="s">
        <v>110</v>
      </c>
      <c r="D14" t="s">
        <v>886</v>
      </c>
      <c r="E14" t="s">
        <v>102</v>
      </c>
      <c r="F14" s="59">
        <v>490.42</v>
      </c>
      <c r="G14" s="59">
        <v>230750.75</v>
      </c>
      <c r="H14" s="59">
        <v>4104.4866727000199</v>
      </c>
      <c r="I14" s="60">
        <v>3.6900000000000002E-2</v>
      </c>
      <c r="J14" s="60">
        <v>1E-4</v>
      </c>
    </row>
    <row r="15" spans="1:14">
      <c r="A15" t="s">
        <v>2015</v>
      </c>
      <c r="B15" t="s">
        <v>2016</v>
      </c>
      <c r="C15" t="s">
        <v>110</v>
      </c>
      <c r="D15" t="s">
        <v>886</v>
      </c>
      <c r="E15" t="s">
        <v>102</v>
      </c>
      <c r="F15" s="59">
        <v>240.63</v>
      </c>
      <c r="G15" s="59">
        <v>1176916.32</v>
      </c>
      <c r="H15" s="59">
        <v>10271.7138379396</v>
      </c>
      <c r="I15" s="60">
        <v>9.2399999999999996E-2</v>
      </c>
      <c r="J15" s="60">
        <v>4.0000000000000002E-4</v>
      </c>
    </row>
    <row r="16" spans="1:14">
      <c r="A16" t="s">
        <v>2017</v>
      </c>
      <c r="B16" t="s">
        <v>2018</v>
      </c>
      <c r="C16" t="s">
        <v>110</v>
      </c>
      <c r="D16" t="s">
        <v>886</v>
      </c>
      <c r="E16" t="s">
        <v>169</v>
      </c>
      <c r="F16" s="59">
        <v>71.739999999999995</v>
      </c>
      <c r="G16" s="59">
        <v>64120122.63000004</v>
      </c>
      <c r="H16" s="59">
        <v>1179.2962566649901</v>
      </c>
      <c r="I16" s="60">
        <v>1.06E-2</v>
      </c>
      <c r="J16" s="60">
        <v>0</v>
      </c>
    </row>
    <row r="17" spans="1:10">
      <c r="A17" t="s">
        <v>2019</v>
      </c>
      <c r="B17" t="s">
        <v>2020</v>
      </c>
      <c r="C17" t="s">
        <v>110</v>
      </c>
      <c r="D17" t="s">
        <v>886</v>
      </c>
      <c r="E17" t="s">
        <v>102</v>
      </c>
      <c r="F17" s="59">
        <v>2394.14</v>
      </c>
      <c r="G17" s="59">
        <v>651453.79499999876</v>
      </c>
      <c r="H17" s="59">
        <v>56569.288524372299</v>
      </c>
      <c r="I17" s="60">
        <v>0.5091</v>
      </c>
      <c r="J17" s="60">
        <v>2E-3</v>
      </c>
    </row>
    <row r="18" spans="1:10">
      <c r="A18" t="s">
        <v>2021</v>
      </c>
      <c r="B18" t="s">
        <v>2022</v>
      </c>
      <c r="C18" t="s">
        <v>110</v>
      </c>
      <c r="D18" t="s">
        <v>886</v>
      </c>
      <c r="E18" t="s">
        <v>102</v>
      </c>
      <c r="F18" s="59">
        <v>448.02</v>
      </c>
      <c r="G18" s="59">
        <v>708438.21000000031</v>
      </c>
      <c r="H18" s="59">
        <v>11511.898037839101</v>
      </c>
      <c r="I18" s="60">
        <v>0.1036</v>
      </c>
      <c r="J18" s="60">
        <v>4.0000000000000002E-4</v>
      </c>
    </row>
    <row r="19" spans="1:10">
      <c r="A19" t="s">
        <v>2023</v>
      </c>
      <c r="B19" t="s">
        <v>2024</v>
      </c>
      <c r="C19" t="s">
        <v>110</v>
      </c>
      <c r="D19" t="s">
        <v>886</v>
      </c>
      <c r="E19" t="s">
        <v>102</v>
      </c>
      <c r="F19" s="59">
        <v>1213.01</v>
      </c>
      <c r="G19" s="59">
        <v>517041.99999999843</v>
      </c>
      <c r="H19" s="59">
        <v>21952.927083707102</v>
      </c>
      <c r="I19" s="60">
        <v>0.1976</v>
      </c>
      <c r="J19" s="60">
        <v>8.0000000000000004E-4</v>
      </c>
    </row>
    <row r="20" spans="1:10">
      <c r="A20" t="s">
        <v>2025</v>
      </c>
      <c r="B20" t="s">
        <v>2026</v>
      </c>
      <c r="C20" t="s">
        <v>110</v>
      </c>
      <c r="D20" t="s">
        <v>886</v>
      </c>
      <c r="E20" t="s">
        <v>102</v>
      </c>
      <c r="F20" s="59">
        <v>85</v>
      </c>
      <c r="G20" s="59">
        <v>1065791.0882352942</v>
      </c>
      <c r="H20" s="59">
        <v>3285.7806354750001</v>
      </c>
      <c r="I20" s="60">
        <v>2.9600000000000001E-2</v>
      </c>
      <c r="J20" s="60">
        <v>1E-4</v>
      </c>
    </row>
    <row r="21" spans="1:10">
      <c r="A21" t="s">
        <v>207</v>
      </c>
      <c r="B21" s="130" t="s">
        <v>4890</v>
      </c>
      <c r="C21" s="130" t="s">
        <v>4890</v>
      </c>
      <c r="D21" s="130" t="s">
        <v>4890</v>
      </c>
      <c r="E21" s="130" t="s">
        <v>4890</v>
      </c>
      <c r="F21" s="130" t="s">
        <v>4890</v>
      </c>
      <c r="G21" s="130" t="s">
        <v>4890</v>
      </c>
      <c r="H21" s="119" t="s">
        <v>4890</v>
      </c>
      <c r="I21" s="119" t="s">
        <v>4890</v>
      </c>
      <c r="J21" s="130" t="s">
        <v>4890</v>
      </c>
    </row>
    <row r="22" spans="1:10">
      <c r="A22" t="s">
        <v>313</v>
      </c>
      <c r="B22" s="130" t="s">
        <v>4890</v>
      </c>
      <c r="C22" s="130" t="s">
        <v>4890</v>
      </c>
      <c r="D22" s="130" t="s">
        <v>4890</v>
      </c>
      <c r="E22" s="130" t="s">
        <v>4890</v>
      </c>
      <c r="F22" s="130" t="s">
        <v>4890</v>
      </c>
      <c r="G22" s="130" t="s">
        <v>4890</v>
      </c>
      <c r="H22" s="119" t="s">
        <v>4890</v>
      </c>
      <c r="I22" s="119" t="s">
        <v>4890</v>
      </c>
      <c r="J22" s="130" t="s">
        <v>4890</v>
      </c>
    </row>
    <row r="23" spans="1:10">
      <c r="A23" t="s">
        <v>314</v>
      </c>
      <c r="B23" s="130" t="s">
        <v>4890</v>
      </c>
      <c r="C23" s="130" t="s">
        <v>4890</v>
      </c>
      <c r="D23" s="130" t="s">
        <v>4890</v>
      </c>
      <c r="E23" s="130" t="s">
        <v>4890</v>
      </c>
      <c r="F23" s="130" t="s">
        <v>4890</v>
      </c>
      <c r="G23" s="130" t="s">
        <v>4890</v>
      </c>
      <c r="H23" s="119" t="s">
        <v>4890</v>
      </c>
      <c r="I23" s="119" t="s">
        <v>4890</v>
      </c>
      <c r="J23" s="130" t="s">
        <v>4890</v>
      </c>
    </row>
    <row r="24" spans="1:10">
      <c r="A24" t="s">
        <v>315</v>
      </c>
      <c r="B24" s="130" t="s">
        <v>4890</v>
      </c>
      <c r="C24" s="130" t="s">
        <v>4890</v>
      </c>
      <c r="D24" s="130" t="s">
        <v>4890</v>
      </c>
      <c r="E24" s="130" t="s">
        <v>4890</v>
      </c>
      <c r="F24" s="130" t="s">
        <v>4890</v>
      </c>
      <c r="G24" s="130" t="s">
        <v>4890</v>
      </c>
      <c r="H24" s="119" t="s">
        <v>4890</v>
      </c>
      <c r="I24" s="119" t="s">
        <v>4890</v>
      </c>
      <c r="J24" s="130" t="s">
        <v>4890</v>
      </c>
    </row>
    <row r="25" spans="1:10" hidden="1">
      <c r="B25" s="17"/>
      <c r="C25" s="17"/>
      <c r="D25" s="17"/>
      <c r="E25" s="17"/>
      <c r="F25" s="17"/>
      <c r="G25" s="17"/>
    </row>
    <row r="26" spans="1:10" hidden="1">
      <c r="B26" s="17"/>
      <c r="C26" s="17"/>
      <c r="D26" s="17"/>
      <c r="E26" s="17"/>
      <c r="F26" s="17"/>
      <c r="G26" s="17"/>
    </row>
    <row r="27" spans="1:10" hidden="1">
      <c r="B27" s="17"/>
      <c r="C27" s="17"/>
      <c r="D27" s="17"/>
      <c r="E27" s="17"/>
      <c r="F27" s="17"/>
      <c r="G27" s="17"/>
    </row>
    <row r="28" spans="1:10" hidden="1">
      <c r="B28" s="17"/>
      <c r="C28" s="17"/>
      <c r="D28" s="17"/>
      <c r="E28" s="17"/>
      <c r="F28" s="17"/>
      <c r="G28" s="17"/>
    </row>
    <row r="29" spans="1:10" hidden="1">
      <c r="B29" s="17"/>
      <c r="C29" s="17"/>
      <c r="D29" s="17"/>
      <c r="E29" s="17"/>
      <c r="F29" s="17"/>
      <c r="G29" s="17"/>
    </row>
    <row r="30" spans="1:10" hidden="1">
      <c r="B30" s="17"/>
      <c r="C30" s="17"/>
      <c r="D30" s="17"/>
      <c r="E30" s="17"/>
      <c r="F30" s="17"/>
      <c r="G30" s="17"/>
    </row>
    <row r="31" spans="1:10" hidden="1">
      <c r="B31" s="17"/>
      <c r="C31" s="17"/>
      <c r="D31" s="17"/>
      <c r="E31" s="17"/>
      <c r="F31" s="17"/>
      <c r="G31" s="17"/>
    </row>
    <row r="32" spans="1:10" hidden="1">
      <c r="B32" s="17"/>
      <c r="C32" s="17"/>
      <c r="D32" s="17"/>
      <c r="E32" s="17"/>
      <c r="F32" s="17"/>
      <c r="G32" s="17"/>
    </row>
    <row r="33" spans="2:7" hidden="1">
      <c r="B33" s="17"/>
      <c r="C33" s="17"/>
      <c r="D33" s="17"/>
      <c r="E33" s="17"/>
      <c r="F33" s="17"/>
      <c r="G33" s="17"/>
    </row>
    <row r="34" spans="2:7" hidden="1">
      <c r="B34" s="17"/>
      <c r="C34" s="17"/>
      <c r="D34" s="17"/>
      <c r="E34" s="17"/>
      <c r="F34" s="17"/>
      <c r="G34" s="17"/>
    </row>
    <row r="35" spans="2:7" hidden="1">
      <c r="B35" s="17"/>
      <c r="C35" s="17"/>
      <c r="D35" s="17"/>
      <c r="E35" s="17"/>
      <c r="F35" s="17"/>
      <c r="G35" s="17"/>
    </row>
    <row r="36" spans="2:7" hidden="1">
      <c r="B36" s="17"/>
      <c r="C36" s="17"/>
      <c r="D36" s="17"/>
      <c r="E36" s="17"/>
      <c r="F36" s="17"/>
      <c r="G36" s="17"/>
    </row>
    <row r="37" spans="2:7" hidden="1">
      <c r="B37" s="17"/>
      <c r="C37" s="17"/>
      <c r="D37" s="17"/>
      <c r="E37" s="17"/>
      <c r="F37" s="17"/>
      <c r="G37" s="17"/>
    </row>
    <row r="38" spans="2:7" hidden="1">
      <c r="B38" s="17"/>
      <c r="C38" s="17"/>
      <c r="D38" s="17"/>
      <c r="E38" s="17"/>
      <c r="F38" s="17"/>
      <c r="G38" s="17"/>
    </row>
    <row r="39" spans="2:7" hidden="1">
      <c r="B39" s="17"/>
      <c r="C39" s="17"/>
      <c r="D39" s="17"/>
      <c r="E39" s="17"/>
      <c r="F39" s="17"/>
      <c r="G39" s="17"/>
    </row>
    <row r="40" spans="2:7" hidden="1">
      <c r="B40" s="17"/>
      <c r="C40" s="17"/>
      <c r="D40" s="17"/>
      <c r="E40" s="17"/>
      <c r="F40" s="17"/>
      <c r="G40" s="17"/>
    </row>
    <row r="41" spans="2:7" hidden="1">
      <c r="B41" s="17"/>
      <c r="C41" s="17"/>
      <c r="D41" s="17"/>
      <c r="E41" s="17"/>
      <c r="F41" s="17"/>
      <c r="G41" s="17"/>
    </row>
    <row r="42" spans="2:7" hidden="1">
      <c r="B42" s="17"/>
      <c r="C42" s="17"/>
      <c r="D42" s="17"/>
      <c r="E42" s="17"/>
      <c r="F42" s="17"/>
      <c r="G42" s="17"/>
    </row>
    <row r="43" spans="2:7" hidden="1">
      <c r="B43" s="17"/>
      <c r="C43" s="17"/>
      <c r="D43" s="17"/>
      <c r="E43" s="17"/>
      <c r="F43" s="17"/>
      <c r="G43" s="17"/>
    </row>
    <row r="44" spans="2:7" hidden="1">
      <c r="B44" s="17"/>
      <c r="C44" s="17"/>
      <c r="D44" s="17"/>
      <c r="E44" s="17"/>
      <c r="F44" s="17"/>
      <c r="G44" s="17"/>
    </row>
    <row r="45" spans="2:7" hidden="1">
      <c r="B45" s="17"/>
      <c r="C45" s="17"/>
      <c r="D45" s="17"/>
      <c r="E45" s="17"/>
      <c r="F45" s="17"/>
      <c r="G45" s="17"/>
    </row>
    <row r="46" spans="2:7" hidden="1">
      <c r="B46" s="17"/>
      <c r="C46" s="17"/>
      <c r="D46" s="17"/>
      <c r="E46" s="17"/>
      <c r="F46" s="17"/>
      <c r="G46" s="17"/>
    </row>
    <row r="47" spans="2:7" hidden="1">
      <c r="B47" s="17"/>
      <c r="C47" s="17"/>
      <c r="D47" s="17"/>
      <c r="E47" s="17"/>
      <c r="F47" s="17"/>
      <c r="G47" s="17"/>
    </row>
    <row r="48" spans="2:7" hidden="1">
      <c r="B48" s="17"/>
      <c r="C48" s="17"/>
      <c r="D48" s="17"/>
      <c r="E48" s="17"/>
      <c r="F48" s="17"/>
      <c r="G48" s="17"/>
    </row>
    <row r="49" spans="2:7" hidden="1">
      <c r="B49" s="17"/>
      <c r="C49" s="17"/>
      <c r="D49" s="17"/>
      <c r="E49" s="17"/>
      <c r="F49" s="17"/>
      <c r="G49" s="17"/>
    </row>
    <row r="50" spans="2:7" hidden="1">
      <c r="B50" s="17"/>
      <c r="C50" s="17"/>
      <c r="D50" s="17"/>
      <c r="E50" s="17"/>
      <c r="F50" s="17"/>
      <c r="G50" s="17"/>
    </row>
    <row r="51" spans="2:7" hidden="1">
      <c r="B51" s="17"/>
      <c r="C51" s="17"/>
      <c r="D51" s="17"/>
      <c r="E51" s="17"/>
      <c r="F51" s="17"/>
      <c r="G51" s="17"/>
    </row>
    <row r="52" spans="2:7" hidden="1">
      <c r="B52" s="17"/>
      <c r="C52" s="17"/>
      <c r="D52" s="17"/>
      <c r="E52" s="17"/>
      <c r="F52" s="17"/>
      <c r="G52" s="17"/>
    </row>
    <row r="53" spans="2:7" hidden="1">
      <c r="B53" s="17"/>
      <c r="C53" s="17"/>
      <c r="D53" s="17"/>
      <c r="E53" s="17"/>
      <c r="F53" s="17"/>
      <c r="G53" s="17"/>
    </row>
    <row r="54" spans="2:7" hidden="1">
      <c r="B54" s="17"/>
      <c r="C54" s="17"/>
      <c r="D54" s="17"/>
      <c r="E54" s="17"/>
      <c r="F54" s="17"/>
      <c r="G54" s="17"/>
    </row>
    <row r="55" spans="2:7" hidden="1">
      <c r="B55" s="17"/>
      <c r="C55" s="17"/>
      <c r="D55" s="17"/>
      <c r="E55" s="17"/>
      <c r="F55" s="17"/>
      <c r="G55" s="17"/>
    </row>
    <row r="56" spans="2:7" hidden="1">
      <c r="B56" s="17"/>
      <c r="C56" s="17"/>
      <c r="D56" s="17"/>
      <c r="E56" s="17"/>
      <c r="F56" s="17"/>
      <c r="G56" s="17"/>
    </row>
    <row r="57" spans="2:7" hidden="1">
      <c r="B57" s="17"/>
      <c r="C57" s="17"/>
      <c r="D57" s="17"/>
      <c r="E57" s="17"/>
      <c r="F57" s="17"/>
      <c r="G57" s="17"/>
    </row>
    <row r="58" spans="2:7" hidden="1">
      <c r="B58" s="17"/>
      <c r="C58" s="17"/>
      <c r="D58" s="17"/>
      <c r="E58" s="17"/>
      <c r="F58" s="17"/>
      <c r="G58" s="17"/>
    </row>
    <row r="59" spans="2:7" hidden="1">
      <c r="B59" s="17"/>
      <c r="C59" s="17"/>
      <c r="D59" s="17"/>
      <c r="E59" s="17"/>
      <c r="F59" s="17"/>
      <c r="G59" s="17"/>
    </row>
    <row r="60" spans="2:7" hidden="1">
      <c r="B60" s="17"/>
      <c r="C60" s="17"/>
      <c r="D60" s="17"/>
      <c r="E60" s="17"/>
      <c r="F60" s="17"/>
      <c r="G60" s="17"/>
    </row>
    <row r="61" spans="2:7" hidden="1">
      <c r="B61" s="17"/>
      <c r="C61" s="17"/>
      <c r="D61" s="17"/>
      <c r="E61" s="17"/>
      <c r="F61" s="17"/>
      <c r="G61" s="17"/>
    </row>
    <row r="62" spans="2:7" hidden="1">
      <c r="B62" s="17"/>
      <c r="C62" s="17"/>
      <c r="D62" s="17"/>
      <c r="E62" s="17"/>
      <c r="F62" s="17"/>
      <c r="G62" s="17"/>
    </row>
    <row r="63" spans="2:7" hidden="1">
      <c r="B63" s="17"/>
      <c r="C63" s="17"/>
      <c r="D63" s="17"/>
      <c r="E63" s="17"/>
      <c r="F63" s="17"/>
      <c r="G63" s="17"/>
    </row>
    <row r="64" spans="2:7" hidden="1">
      <c r="B64" s="17"/>
      <c r="C64" s="17"/>
      <c r="D64" s="17"/>
      <c r="E64" s="17"/>
      <c r="F64" s="17"/>
      <c r="G64" s="17"/>
    </row>
    <row r="65" spans="2:7" hidden="1">
      <c r="B65" s="17"/>
      <c r="C65" s="17"/>
      <c r="D65" s="17"/>
      <c r="E65" s="17"/>
      <c r="F65" s="17"/>
      <c r="G65" s="17"/>
    </row>
    <row r="66" spans="2:7" hidden="1">
      <c r="B66" s="17"/>
      <c r="C66" s="17"/>
      <c r="D66" s="17"/>
      <c r="E66" s="17"/>
      <c r="F66" s="17"/>
      <c r="G66" s="17"/>
    </row>
    <row r="67" spans="2:7" hidden="1">
      <c r="B67" s="17"/>
      <c r="C67" s="17"/>
      <c r="D67" s="17"/>
      <c r="E67" s="17"/>
      <c r="F67" s="17"/>
      <c r="G67" s="17"/>
    </row>
    <row r="68" spans="2:7" hidden="1">
      <c r="B68" s="17"/>
      <c r="C68" s="17"/>
      <c r="D68" s="17"/>
      <c r="E68" s="17"/>
      <c r="F68" s="17"/>
      <c r="G68" s="17"/>
    </row>
    <row r="69" spans="2:7" hidden="1">
      <c r="B69" s="17"/>
      <c r="C69" s="17"/>
      <c r="D69" s="17"/>
      <c r="E69" s="17"/>
      <c r="F69" s="17"/>
      <c r="G69" s="17"/>
    </row>
    <row r="70" spans="2:7" hidden="1">
      <c r="B70" s="17"/>
      <c r="C70" s="17"/>
      <c r="D70" s="17"/>
      <c r="E70" s="17"/>
      <c r="F70" s="17"/>
      <c r="G70" s="17"/>
    </row>
    <row r="71" spans="2:7" hidden="1">
      <c r="B71" s="17"/>
      <c r="C71" s="17"/>
      <c r="D71" s="17"/>
      <c r="E71" s="17"/>
      <c r="F71" s="17"/>
      <c r="G71" s="17"/>
    </row>
    <row r="72" spans="2:7" hidden="1">
      <c r="B72" s="17"/>
      <c r="C72" s="17"/>
      <c r="D72" s="17"/>
      <c r="E72" s="17"/>
      <c r="F72" s="17"/>
      <c r="G72" s="17"/>
    </row>
    <row r="73" spans="2:7" hidden="1">
      <c r="B73" s="17"/>
      <c r="C73" s="17"/>
      <c r="D73" s="17"/>
      <c r="E73" s="17"/>
      <c r="F73" s="17"/>
      <c r="G73" s="17"/>
    </row>
    <row r="74" spans="2:7" hidden="1">
      <c r="B74" s="17"/>
      <c r="C74" s="17"/>
      <c r="D74" s="17"/>
      <c r="E74" s="17"/>
      <c r="F74" s="17"/>
      <c r="G74" s="17"/>
    </row>
    <row r="75" spans="2:7" hidden="1">
      <c r="B75" s="17"/>
      <c r="C75" s="17"/>
      <c r="D75" s="17"/>
      <c r="E75" s="17"/>
      <c r="F75" s="17"/>
      <c r="G75" s="17"/>
    </row>
    <row r="76" spans="2:7" hidden="1">
      <c r="B76" s="17"/>
      <c r="C76" s="17"/>
      <c r="D76" s="17"/>
      <c r="E76" s="17"/>
      <c r="F76" s="17"/>
      <c r="G76" s="17"/>
    </row>
    <row r="77" spans="2:7" hidden="1">
      <c r="B77" s="17"/>
      <c r="C77" s="17"/>
      <c r="D77" s="17"/>
      <c r="E77" s="17"/>
      <c r="F77" s="17"/>
      <c r="G77" s="17"/>
    </row>
    <row r="78" spans="2:7" hidden="1">
      <c r="B78" s="17"/>
      <c r="C78" s="17"/>
      <c r="D78" s="17"/>
      <c r="E78" s="17"/>
      <c r="F78" s="17"/>
      <c r="G78" s="17"/>
    </row>
    <row r="79" spans="2:7" hidden="1">
      <c r="B79" s="17"/>
      <c r="C79" s="17"/>
      <c r="D79" s="17"/>
      <c r="E79" s="17"/>
      <c r="F79" s="17"/>
      <c r="G79" s="17"/>
    </row>
    <row r="80" spans="2:7" hidden="1">
      <c r="B80" s="17"/>
      <c r="C80" s="17"/>
      <c r="D80" s="17"/>
      <c r="E80" s="17"/>
      <c r="F80" s="17"/>
      <c r="G80" s="17"/>
    </row>
    <row r="81" spans="2:7" hidden="1">
      <c r="B81" s="17"/>
      <c r="C81" s="17"/>
      <c r="D81" s="17"/>
      <c r="E81" s="17"/>
      <c r="F81" s="17"/>
      <c r="G81" s="17"/>
    </row>
    <row r="82" spans="2:7" hidden="1">
      <c r="B82" s="17"/>
      <c r="C82" s="17"/>
      <c r="D82" s="17"/>
      <c r="E82" s="17"/>
      <c r="F82" s="17"/>
      <c r="G82" s="17"/>
    </row>
    <row r="83" spans="2:7" hidden="1">
      <c r="B83" s="17"/>
      <c r="C83" s="17"/>
      <c r="D83" s="17"/>
      <c r="E83" s="17"/>
      <c r="F83" s="17"/>
      <c r="G83" s="17"/>
    </row>
    <row r="84" spans="2:7" hidden="1">
      <c r="B84" s="17"/>
      <c r="C84" s="17"/>
      <c r="D84" s="17"/>
      <c r="E84" s="17"/>
      <c r="F84" s="17"/>
      <c r="G84" s="17"/>
    </row>
    <row r="85" spans="2:7" hidden="1">
      <c r="B85" s="17"/>
      <c r="C85" s="17"/>
      <c r="D85" s="17"/>
      <c r="E85" s="17"/>
      <c r="F85" s="17"/>
      <c r="G85" s="17"/>
    </row>
    <row r="86" spans="2:7" hidden="1">
      <c r="B86" s="17"/>
      <c r="C86" s="17"/>
      <c r="D86" s="17"/>
      <c r="E86" s="17"/>
      <c r="F86" s="17"/>
      <c r="G86" s="17"/>
    </row>
    <row r="87" spans="2:7" hidden="1">
      <c r="B87" s="17"/>
      <c r="C87" s="17"/>
      <c r="D87" s="17"/>
      <c r="E87" s="17"/>
      <c r="F87" s="17"/>
      <c r="G87" s="17"/>
    </row>
    <row r="88" spans="2:7" hidden="1">
      <c r="B88" s="17"/>
      <c r="C88" s="17"/>
      <c r="D88" s="17"/>
      <c r="E88" s="17"/>
      <c r="F88" s="17"/>
      <c r="G88" s="17"/>
    </row>
    <row r="89" spans="2:7" hidden="1">
      <c r="B89" s="17"/>
      <c r="C89" s="17"/>
      <c r="D89" s="17"/>
      <c r="E89" s="17"/>
      <c r="F89" s="17"/>
      <c r="G89" s="17"/>
    </row>
    <row r="90" spans="2:7" hidden="1">
      <c r="B90" s="17"/>
      <c r="C90" s="17"/>
      <c r="D90" s="17"/>
      <c r="E90" s="17"/>
      <c r="F90" s="17"/>
      <c r="G90" s="17"/>
    </row>
    <row r="91" spans="2:7" hidden="1">
      <c r="B91" s="17"/>
      <c r="C91" s="17"/>
      <c r="D91" s="17"/>
      <c r="E91" s="17"/>
      <c r="F91" s="17"/>
      <c r="G91" s="17"/>
    </row>
    <row r="92" spans="2:7" hidden="1">
      <c r="B92" s="17"/>
      <c r="C92" s="17"/>
      <c r="D92" s="17"/>
      <c r="E92" s="17"/>
      <c r="F92" s="17"/>
      <c r="G92" s="17"/>
    </row>
    <row r="93" spans="2:7" hidden="1">
      <c r="B93" s="17"/>
      <c r="C93" s="17"/>
      <c r="D93" s="17"/>
      <c r="E93" s="17"/>
      <c r="F93" s="17"/>
      <c r="G93" s="17"/>
    </row>
    <row r="94" spans="2:7" hidden="1">
      <c r="B94" s="17"/>
      <c r="C94" s="17"/>
      <c r="D94" s="17"/>
      <c r="E94" s="17"/>
      <c r="F94" s="17"/>
      <c r="G94" s="17"/>
    </row>
    <row r="95" spans="2:7" hidden="1">
      <c r="B95" s="17"/>
      <c r="C95" s="17"/>
      <c r="D95" s="17"/>
      <c r="E95" s="17"/>
      <c r="F95" s="17"/>
      <c r="G95" s="17"/>
    </row>
    <row r="96" spans="2:7" hidden="1">
      <c r="B96" s="17"/>
      <c r="C96" s="17"/>
      <c r="D96" s="17"/>
      <c r="E96" s="17"/>
      <c r="F96" s="17"/>
      <c r="G96" s="17"/>
    </row>
    <row r="97" spans="2:7" hidden="1">
      <c r="B97" s="17"/>
      <c r="C97" s="17"/>
      <c r="D97" s="17"/>
      <c r="E97" s="17"/>
      <c r="F97" s="17"/>
      <c r="G97" s="17"/>
    </row>
    <row r="98" spans="2:7" hidden="1">
      <c r="B98" s="17"/>
      <c r="C98" s="17"/>
      <c r="D98" s="17"/>
      <c r="E98" s="17"/>
      <c r="F98" s="17"/>
      <c r="G98" s="17"/>
    </row>
    <row r="99" spans="2:7" hidden="1">
      <c r="B99" s="17"/>
      <c r="C99" s="17"/>
      <c r="D99" s="17"/>
      <c r="E99" s="17"/>
      <c r="F99" s="17"/>
      <c r="G99" s="17"/>
    </row>
    <row r="100" spans="2:7" hidden="1">
      <c r="B100" s="17"/>
      <c r="C100" s="17"/>
      <c r="D100" s="17"/>
      <c r="E100" s="17"/>
      <c r="F100" s="17"/>
      <c r="G100" s="17"/>
    </row>
    <row r="101" spans="2:7" hidden="1">
      <c r="B101" s="17"/>
      <c r="C101" s="17"/>
      <c r="D101" s="17"/>
      <c r="E101" s="17"/>
      <c r="F101" s="17"/>
      <c r="G101" s="17"/>
    </row>
    <row r="102" spans="2:7" hidden="1">
      <c r="B102" s="17"/>
      <c r="C102" s="17"/>
      <c r="D102" s="17"/>
      <c r="E102" s="17"/>
      <c r="F102" s="17"/>
      <c r="G102" s="17"/>
    </row>
    <row r="103" spans="2:7" hidden="1">
      <c r="B103" s="17"/>
      <c r="C103" s="17"/>
      <c r="D103" s="17"/>
      <c r="E103" s="17"/>
      <c r="F103" s="17"/>
      <c r="G103" s="17"/>
    </row>
    <row r="104" spans="2:7" hidden="1">
      <c r="B104" s="17"/>
      <c r="C104" s="17"/>
      <c r="D104" s="17"/>
      <c r="E104" s="17"/>
      <c r="F104" s="17"/>
      <c r="G104" s="17"/>
    </row>
    <row r="105" spans="2:7" hidden="1">
      <c r="B105" s="17"/>
      <c r="C105" s="17"/>
      <c r="D105" s="17"/>
      <c r="E105" s="17"/>
      <c r="F105" s="17"/>
      <c r="G105" s="17"/>
    </row>
    <row r="106" spans="2:7" hidden="1">
      <c r="B106" s="17"/>
      <c r="C106" s="17"/>
      <c r="D106" s="17"/>
      <c r="E106" s="17"/>
      <c r="F106" s="17"/>
      <c r="G106" s="17"/>
    </row>
    <row r="107" spans="2:7" hidden="1">
      <c r="B107" s="17"/>
      <c r="C107" s="17"/>
      <c r="D107" s="17"/>
      <c r="E107" s="17"/>
      <c r="F107" s="17"/>
      <c r="G107" s="17"/>
    </row>
    <row r="108" spans="2:7" hidden="1">
      <c r="B108" s="17"/>
      <c r="C108" s="17"/>
      <c r="D108" s="17"/>
      <c r="E108" s="17"/>
      <c r="F108" s="17"/>
      <c r="G108" s="17"/>
    </row>
    <row r="109" spans="2:7" hidden="1">
      <c r="B109" s="17"/>
      <c r="C109" s="17"/>
      <c r="D109" s="17"/>
      <c r="E109" s="17"/>
      <c r="F109" s="17"/>
      <c r="G109" s="17"/>
    </row>
    <row r="110" spans="2:7" hidden="1">
      <c r="B110" s="17"/>
      <c r="C110" s="17"/>
      <c r="D110" s="17"/>
      <c r="E110" s="17"/>
      <c r="F110" s="17"/>
      <c r="G110" s="17"/>
    </row>
    <row r="111" spans="2:7" hidden="1">
      <c r="B111" s="17"/>
      <c r="C111" s="17"/>
      <c r="D111" s="17"/>
      <c r="E111" s="17"/>
      <c r="F111" s="17"/>
      <c r="G111" s="17"/>
    </row>
    <row r="112" spans="2:7" hidden="1">
      <c r="B112" s="17"/>
      <c r="C112" s="17"/>
      <c r="D112" s="17"/>
      <c r="E112" s="17"/>
      <c r="F112" s="17"/>
      <c r="G112" s="17"/>
    </row>
    <row r="113" spans="2:7" hidden="1">
      <c r="B113" s="17"/>
      <c r="C113" s="17"/>
      <c r="D113" s="17"/>
      <c r="E113" s="17"/>
      <c r="F113" s="17"/>
      <c r="G113" s="17"/>
    </row>
    <row r="114" spans="2:7" hidden="1">
      <c r="B114" s="17"/>
      <c r="C114" s="17"/>
      <c r="D114" s="17"/>
      <c r="E114" s="17"/>
      <c r="F114" s="17"/>
      <c r="G114" s="17"/>
    </row>
    <row r="115" spans="2:7" hidden="1">
      <c r="B115" s="17"/>
      <c r="C115" s="17"/>
      <c r="D115" s="17"/>
      <c r="E115" s="17"/>
      <c r="F115" s="17"/>
      <c r="G115" s="17"/>
    </row>
    <row r="116" spans="2:7" hidden="1">
      <c r="B116" s="17"/>
      <c r="C116" s="17"/>
      <c r="D116" s="17"/>
      <c r="E116" s="17"/>
      <c r="F116" s="17"/>
      <c r="G116" s="17"/>
    </row>
    <row r="117" spans="2:7" hidden="1">
      <c r="B117" s="17"/>
      <c r="C117" s="17"/>
      <c r="D117" s="17"/>
      <c r="E117" s="17"/>
      <c r="F117" s="17"/>
      <c r="G117" s="17"/>
    </row>
    <row r="118" spans="2:7" hidden="1">
      <c r="B118" s="17"/>
      <c r="C118" s="17"/>
      <c r="D118" s="17"/>
      <c r="E118" s="17"/>
      <c r="F118" s="17"/>
      <c r="G118" s="17"/>
    </row>
    <row r="119" spans="2:7" hidden="1">
      <c r="B119" s="17"/>
      <c r="C119" s="17"/>
      <c r="D119" s="17"/>
      <c r="E119" s="17"/>
      <c r="F119" s="17"/>
      <c r="G119" s="17"/>
    </row>
    <row r="120" spans="2:7" hidden="1">
      <c r="B120" s="17"/>
      <c r="C120" s="17"/>
      <c r="D120" s="17"/>
      <c r="E120" s="17"/>
      <c r="F120" s="17"/>
      <c r="G120" s="17"/>
    </row>
    <row r="121" spans="2:7" hidden="1">
      <c r="B121" s="17"/>
      <c r="C121" s="17"/>
      <c r="D121" s="17"/>
      <c r="E121" s="17"/>
      <c r="F121" s="17"/>
      <c r="G121" s="17"/>
    </row>
    <row r="122" spans="2:7" hidden="1">
      <c r="B122" s="17"/>
      <c r="C122" s="17"/>
      <c r="D122" s="17"/>
      <c r="E122" s="17"/>
      <c r="F122" s="17"/>
      <c r="G122" s="17"/>
    </row>
    <row r="123" spans="2:7" hidden="1">
      <c r="B123" s="17"/>
      <c r="C123" s="17"/>
      <c r="D123" s="17"/>
      <c r="E123" s="17"/>
      <c r="F123" s="17"/>
      <c r="G123" s="17"/>
    </row>
    <row r="124" spans="2:7" hidden="1">
      <c r="B124" s="17"/>
      <c r="C124" s="17"/>
      <c r="D124" s="17"/>
      <c r="E124" s="17"/>
      <c r="F124" s="17"/>
      <c r="G124" s="17"/>
    </row>
    <row r="125" spans="2:7" hidden="1">
      <c r="B125" s="17"/>
      <c r="C125" s="17"/>
      <c r="D125" s="17"/>
      <c r="E125" s="17"/>
      <c r="F125" s="17"/>
      <c r="G125" s="17"/>
    </row>
    <row r="126" spans="2:7" hidden="1">
      <c r="B126" s="17"/>
      <c r="C126" s="17"/>
      <c r="D126" s="17"/>
      <c r="E126" s="17"/>
      <c r="F126" s="17"/>
      <c r="G126" s="17"/>
    </row>
    <row r="127" spans="2:7" hidden="1">
      <c r="B127" s="17"/>
      <c r="C127" s="17"/>
      <c r="D127" s="17"/>
      <c r="E127" s="17"/>
      <c r="F127" s="17"/>
      <c r="G127" s="17"/>
    </row>
    <row r="128" spans="2:7" hidden="1">
      <c r="B128" s="17"/>
      <c r="C128" s="17"/>
      <c r="D128" s="17"/>
      <c r="E128" s="17"/>
      <c r="F128" s="17"/>
      <c r="G128" s="17"/>
    </row>
    <row r="129" spans="2:7" hidden="1">
      <c r="B129" s="17"/>
      <c r="C129" s="17"/>
      <c r="D129" s="17"/>
      <c r="E129" s="17"/>
      <c r="F129" s="17"/>
      <c r="G129" s="17"/>
    </row>
    <row r="130" spans="2:7" hidden="1">
      <c r="B130" s="17"/>
      <c r="C130" s="17"/>
      <c r="D130" s="17"/>
      <c r="E130" s="17"/>
      <c r="F130" s="17"/>
      <c r="G130" s="17"/>
    </row>
    <row r="131" spans="2:7" hidden="1">
      <c r="B131" s="17"/>
      <c r="C131" s="17"/>
      <c r="D131" s="17"/>
      <c r="E131" s="17"/>
      <c r="F131" s="17"/>
      <c r="G131" s="17"/>
    </row>
    <row r="132" spans="2:7" hidden="1">
      <c r="B132" s="17"/>
      <c r="C132" s="17"/>
      <c r="D132" s="17"/>
      <c r="E132" s="17"/>
      <c r="F132" s="17"/>
      <c r="G132" s="17"/>
    </row>
    <row r="133" spans="2:7" hidden="1">
      <c r="B133" s="17"/>
      <c r="C133" s="17"/>
      <c r="D133" s="17"/>
      <c r="E133" s="17"/>
      <c r="F133" s="17"/>
      <c r="G133" s="17"/>
    </row>
    <row r="134" spans="2:7" hidden="1">
      <c r="B134" s="17"/>
      <c r="C134" s="17"/>
      <c r="D134" s="17"/>
      <c r="E134" s="17"/>
      <c r="F134" s="17"/>
      <c r="G134" s="17"/>
    </row>
    <row r="135" spans="2:7" hidden="1">
      <c r="B135" s="17"/>
      <c r="C135" s="17"/>
      <c r="D135" s="17"/>
      <c r="E135" s="17"/>
      <c r="F135" s="17"/>
      <c r="G135" s="17"/>
    </row>
    <row r="136" spans="2:7" hidden="1">
      <c r="B136" s="17"/>
      <c r="C136" s="17"/>
      <c r="D136" s="17"/>
      <c r="E136" s="17"/>
      <c r="F136" s="17"/>
      <c r="G136" s="17"/>
    </row>
    <row r="137" spans="2:7" hidden="1">
      <c r="B137" s="17"/>
      <c r="C137" s="17"/>
      <c r="D137" s="17"/>
      <c r="E137" s="17"/>
      <c r="F137" s="17"/>
      <c r="G137" s="17"/>
    </row>
    <row r="138" spans="2:7" hidden="1">
      <c r="B138" s="17"/>
      <c r="C138" s="17"/>
      <c r="D138" s="17"/>
      <c r="E138" s="17"/>
      <c r="F138" s="17"/>
      <c r="G138" s="17"/>
    </row>
    <row r="139" spans="2:7" hidden="1">
      <c r="B139" s="17"/>
      <c r="C139" s="17"/>
      <c r="D139" s="17"/>
      <c r="E139" s="17"/>
      <c r="F139" s="17"/>
      <c r="G139" s="17"/>
    </row>
    <row r="140" spans="2:7" hidden="1">
      <c r="B140" s="17"/>
      <c r="C140" s="17"/>
      <c r="D140" s="17"/>
      <c r="E140" s="17"/>
      <c r="F140" s="17"/>
      <c r="G140" s="17"/>
    </row>
    <row r="141" spans="2:7" hidden="1">
      <c r="B141" s="17"/>
      <c r="C141" s="17"/>
      <c r="D141" s="17"/>
      <c r="E141" s="17"/>
      <c r="F141" s="17"/>
      <c r="G141" s="17"/>
    </row>
    <row r="142" spans="2:7" hidden="1">
      <c r="B142" s="17"/>
      <c r="C142" s="17"/>
      <c r="D142" s="17"/>
      <c r="E142" s="17"/>
      <c r="F142" s="17"/>
      <c r="G142" s="17"/>
    </row>
    <row r="143" spans="2:7" hidden="1">
      <c r="B143" s="17"/>
      <c r="C143" s="17"/>
      <c r="D143" s="17"/>
      <c r="E143" s="17"/>
      <c r="F143" s="17"/>
      <c r="G143" s="17"/>
    </row>
    <row r="144" spans="2:7" hidden="1">
      <c r="B144" s="17"/>
      <c r="C144" s="17"/>
      <c r="D144" s="17"/>
      <c r="E144" s="17"/>
      <c r="F144" s="17"/>
      <c r="G144" s="17"/>
    </row>
    <row r="145" spans="2:7" hidden="1">
      <c r="B145" s="17"/>
      <c r="C145" s="17"/>
      <c r="D145" s="17"/>
      <c r="E145" s="17"/>
      <c r="F145" s="17"/>
      <c r="G145" s="17"/>
    </row>
    <row r="146" spans="2:7" hidden="1">
      <c r="B146" s="17"/>
      <c r="C146" s="17"/>
      <c r="D146" s="17"/>
      <c r="E146" s="17"/>
      <c r="F146" s="17"/>
      <c r="G146" s="17"/>
    </row>
    <row r="147" spans="2:7" hidden="1">
      <c r="B147" s="17"/>
      <c r="C147" s="17"/>
      <c r="D147" s="17"/>
      <c r="E147" s="17"/>
      <c r="F147" s="17"/>
      <c r="G147" s="17"/>
    </row>
    <row r="148" spans="2:7" hidden="1">
      <c r="B148" s="17"/>
      <c r="C148" s="17"/>
      <c r="D148" s="17"/>
      <c r="E148" s="17"/>
      <c r="F148" s="17"/>
      <c r="G148" s="17"/>
    </row>
    <row r="149" spans="2:7" hidden="1">
      <c r="B149" s="17"/>
      <c r="C149" s="17"/>
      <c r="D149" s="17"/>
      <c r="E149" s="17"/>
      <c r="F149" s="17"/>
      <c r="G149" s="17"/>
    </row>
    <row r="150" spans="2:7" hidden="1">
      <c r="B150" s="17"/>
      <c r="C150" s="17"/>
      <c r="D150" s="17"/>
      <c r="E150" s="17"/>
      <c r="F150" s="17"/>
      <c r="G150" s="17"/>
    </row>
    <row r="151" spans="2:7" hidden="1">
      <c r="B151" s="17"/>
      <c r="C151" s="17"/>
      <c r="D151" s="17"/>
      <c r="E151" s="17"/>
      <c r="F151" s="17"/>
      <c r="G151" s="17"/>
    </row>
    <row r="152" spans="2:7" hidden="1">
      <c r="B152" s="17"/>
      <c r="C152" s="17"/>
      <c r="D152" s="17"/>
      <c r="E152" s="17"/>
      <c r="F152" s="17"/>
      <c r="G152" s="17"/>
    </row>
    <row r="153" spans="2:7" hidden="1">
      <c r="B153" s="17"/>
      <c r="C153" s="17"/>
      <c r="D153" s="17"/>
      <c r="E153" s="17"/>
      <c r="F153" s="17"/>
      <c r="G153" s="17"/>
    </row>
    <row r="154" spans="2:7" hidden="1">
      <c r="B154" s="17"/>
      <c r="C154" s="17"/>
      <c r="D154" s="17"/>
      <c r="E154" s="17"/>
      <c r="F154" s="17"/>
      <c r="G154" s="17"/>
    </row>
    <row r="155" spans="2:7" hidden="1">
      <c r="B155" s="17"/>
      <c r="C155" s="17"/>
      <c r="D155" s="17"/>
      <c r="E155" s="17"/>
      <c r="F155" s="17"/>
      <c r="G155" s="17"/>
    </row>
    <row r="156" spans="2:7" hidden="1">
      <c r="B156" s="17"/>
      <c r="C156" s="17"/>
      <c r="D156" s="17"/>
      <c r="E156" s="17"/>
      <c r="F156" s="17"/>
      <c r="G156" s="17"/>
    </row>
    <row r="157" spans="2:7" hidden="1">
      <c r="B157" s="17"/>
      <c r="C157" s="17"/>
      <c r="D157" s="17"/>
      <c r="E157" s="17"/>
      <c r="F157" s="17"/>
      <c r="G157" s="17"/>
    </row>
    <row r="158" spans="2:7" hidden="1">
      <c r="B158" s="17"/>
      <c r="C158" s="17"/>
      <c r="D158" s="17"/>
      <c r="E158" s="17"/>
      <c r="F158" s="17"/>
      <c r="G158" s="17"/>
    </row>
    <row r="159" spans="2:7" hidden="1">
      <c r="B159" s="17"/>
      <c r="C159" s="17"/>
      <c r="D159" s="17"/>
      <c r="E159" s="17"/>
      <c r="F159" s="17"/>
      <c r="G159" s="17"/>
    </row>
    <row r="160" spans="2:7" hidden="1">
      <c r="B160" s="17"/>
      <c r="C160" s="17"/>
      <c r="D160" s="17"/>
      <c r="E160" s="17"/>
      <c r="F160" s="17"/>
      <c r="G160" s="17"/>
    </row>
    <row r="161" spans="2:7" hidden="1">
      <c r="B161" s="17"/>
      <c r="C161" s="17"/>
      <c r="D161" s="17"/>
      <c r="E161" s="17"/>
      <c r="F161" s="17"/>
      <c r="G161" s="17"/>
    </row>
    <row r="162" spans="2:7" hidden="1">
      <c r="B162" s="17"/>
      <c r="C162" s="17"/>
      <c r="D162" s="17"/>
      <c r="E162" s="17"/>
      <c r="F162" s="17"/>
      <c r="G162" s="17"/>
    </row>
    <row r="163" spans="2:7" hidden="1">
      <c r="B163" s="17"/>
      <c r="C163" s="17"/>
      <c r="D163" s="17"/>
      <c r="E163" s="17"/>
      <c r="F163" s="17"/>
      <c r="G163" s="17"/>
    </row>
    <row r="164" spans="2:7" hidden="1">
      <c r="B164" s="17"/>
      <c r="C164" s="17"/>
      <c r="D164" s="17"/>
      <c r="E164" s="17"/>
      <c r="F164" s="17"/>
      <c r="G164" s="17"/>
    </row>
    <row r="165" spans="2:7" hidden="1">
      <c r="B165" s="17"/>
      <c r="C165" s="17"/>
      <c r="D165" s="17"/>
      <c r="E165" s="17"/>
      <c r="F165" s="17"/>
      <c r="G165" s="17"/>
    </row>
    <row r="166" spans="2:7" hidden="1">
      <c r="B166" s="17"/>
      <c r="C166" s="17"/>
      <c r="D166" s="17"/>
      <c r="E166" s="17"/>
      <c r="F166" s="17"/>
      <c r="G166" s="17"/>
    </row>
    <row r="167" spans="2:7" hidden="1">
      <c r="B167" s="17"/>
      <c r="C167" s="17"/>
      <c r="D167" s="17"/>
      <c r="E167" s="17"/>
      <c r="F167" s="17"/>
      <c r="G167" s="17"/>
    </row>
    <row r="168" spans="2:7" hidden="1">
      <c r="B168" s="17"/>
      <c r="C168" s="17"/>
      <c r="D168" s="17"/>
      <c r="E168" s="17"/>
      <c r="F168" s="17"/>
      <c r="G168" s="17"/>
    </row>
    <row r="169" spans="2:7" hidden="1">
      <c r="B169" s="17"/>
      <c r="C169" s="17"/>
      <c r="D169" s="17"/>
      <c r="E169" s="17"/>
      <c r="F169" s="17"/>
      <c r="G169" s="17"/>
    </row>
    <row r="170" spans="2:7" hidden="1">
      <c r="B170" s="17"/>
      <c r="C170" s="17"/>
      <c r="D170" s="17"/>
      <c r="E170" s="17"/>
      <c r="F170" s="17"/>
      <c r="G170" s="17"/>
    </row>
    <row r="171" spans="2:7" hidden="1">
      <c r="B171" s="17"/>
      <c r="C171" s="17"/>
      <c r="D171" s="17"/>
      <c r="E171" s="17"/>
      <c r="F171" s="17"/>
      <c r="G171" s="17"/>
    </row>
    <row r="172" spans="2:7" hidden="1">
      <c r="B172" s="17"/>
      <c r="C172" s="17"/>
      <c r="D172" s="17"/>
      <c r="E172" s="17"/>
      <c r="F172" s="17"/>
      <c r="G172" s="17"/>
    </row>
    <row r="173" spans="2:7" hidden="1">
      <c r="B173" s="17"/>
      <c r="C173" s="17"/>
      <c r="D173" s="17"/>
      <c r="E173" s="17"/>
      <c r="F173" s="17"/>
      <c r="G173" s="17"/>
    </row>
    <row r="174" spans="2:7" hidden="1">
      <c r="B174" s="17"/>
      <c r="C174" s="17"/>
      <c r="D174" s="17"/>
      <c r="E174" s="17"/>
      <c r="F174" s="17"/>
      <c r="G174" s="17"/>
    </row>
    <row r="175" spans="2:7" hidden="1">
      <c r="B175" s="17"/>
      <c r="C175" s="17"/>
      <c r="D175" s="17"/>
      <c r="E175" s="17"/>
      <c r="F175" s="17"/>
      <c r="G175" s="17"/>
    </row>
    <row r="176" spans="2:7" hidden="1">
      <c r="B176" s="17"/>
      <c r="C176" s="17"/>
      <c r="D176" s="17"/>
      <c r="E176" s="17"/>
      <c r="F176" s="17"/>
      <c r="G176" s="17"/>
    </row>
    <row r="177" spans="2:7" hidden="1">
      <c r="B177" s="17"/>
      <c r="C177" s="17"/>
      <c r="D177" s="17"/>
      <c r="E177" s="17"/>
      <c r="F177" s="17"/>
      <c r="G177" s="17"/>
    </row>
    <row r="178" spans="2:7" hidden="1">
      <c r="B178" s="17"/>
      <c r="C178" s="17"/>
      <c r="D178" s="17"/>
      <c r="E178" s="17"/>
      <c r="F178" s="17"/>
      <c r="G178" s="17"/>
    </row>
    <row r="179" spans="2:7" hidden="1">
      <c r="B179" s="17"/>
      <c r="C179" s="17"/>
      <c r="D179" s="17"/>
      <c r="E179" s="17"/>
      <c r="F179" s="17"/>
      <c r="G179" s="17"/>
    </row>
    <row r="180" spans="2:7" hidden="1">
      <c r="B180" s="17"/>
      <c r="C180" s="17"/>
      <c r="D180" s="17"/>
      <c r="E180" s="17"/>
      <c r="F180" s="17"/>
      <c r="G180" s="17"/>
    </row>
    <row r="181" spans="2:7" hidden="1">
      <c r="B181" s="17"/>
      <c r="C181" s="17"/>
      <c r="D181" s="17"/>
      <c r="E181" s="17"/>
      <c r="F181" s="17"/>
      <c r="G181" s="17"/>
    </row>
    <row r="182" spans="2:7" hidden="1">
      <c r="B182" s="17"/>
      <c r="C182" s="17"/>
      <c r="D182" s="17"/>
      <c r="E182" s="17"/>
      <c r="F182" s="17"/>
      <c r="G182" s="17"/>
    </row>
    <row r="183" spans="2:7" hidden="1">
      <c r="B183" s="17"/>
      <c r="C183" s="17"/>
      <c r="D183" s="17"/>
      <c r="E183" s="17"/>
      <c r="F183" s="17"/>
      <c r="G183" s="17"/>
    </row>
    <row r="184" spans="2:7" hidden="1">
      <c r="B184" s="17"/>
      <c r="C184" s="17"/>
      <c r="D184" s="17"/>
      <c r="E184" s="17"/>
      <c r="F184" s="17"/>
      <c r="G184" s="17"/>
    </row>
    <row r="185" spans="2:7" hidden="1">
      <c r="B185" s="17"/>
      <c r="C185" s="17"/>
      <c r="D185" s="17"/>
      <c r="E185" s="17"/>
      <c r="F185" s="17"/>
      <c r="G185" s="17"/>
    </row>
    <row r="186" spans="2:7" hidden="1">
      <c r="B186" s="17"/>
      <c r="C186" s="17"/>
      <c r="D186" s="17"/>
      <c r="E186" s="17"/>
      <c r="F186" s="17"/>
      <c r="G186" s="17"/>
    </row>
    <row r="187" spans="2:7" hidden="1">
      <c r="B187" s="17"/>
      <c r="C187" s="17"/>
      <c r="D187" s="17"/>
      <c r="E187" s="17"/>
      <c r="F187" s="17"/>
      <c r="G187" s="17"/>
    </row>
    <row r="188" spans="2:7" hidden="1">
      <c r="B188" s="17"/>
      <c r="C188" s="17"/>
      <c r="D188" s="17"/>
      <c r="E188" s="17"/>
      <c r="F188" s="17"/>
      <c r="G188" s="17"/>
    </row>
    <row r="189" spans="2:7" hidden="1">
      <c r="B189" s="17"/>
      <c r="C189" s="17"/>
      <c r="D189" s="17"/>
      <c r="E189" s="17"/>
      <c r="F189" s="17"/>
      <c r="G189" s="17"/>
    </row>
    <row r="190" spans="2:7" hidden="1">
      <c r="B190" s="17"/>
      <c r="C190" s="17"/>
      <c r="D190" s="17"/>
      <c r="E190" s="17"/>
      <c r="F190" s="17"/>
      <c r="G190" s="17"/>
    </row>
    <row r="191" spans="2:7" hidden="1">
      <c r="B191" s="17"/>
      <c r="C191" s="17"/>
      <c r="D191" s="17"/>
      <c r="E191" s="17"/>
      <c r="F191" s="17"/>
      <c r="G191" s="17"/>
    </row>
    <row r="192" spans="2:7" hidden="1">
      <c r="B192" s="17"/>
      <c r="C192" s="17"/>
      <c r="D192" s="17"/>
      <c r="E192" s="17"/>
      <c r="F192" s="17"/>
      <c r="G192" s="17"/>
    </row>
    <row r="193" spans="2:7" hidden="1">
      <c r="B193" s="17"/>
      <c r="C193" s="17"/>
      <c r="D193" s="17"/>
      <c r="E193" s="17"/>
      <c r="F193" s="17"/>
      <c r="G193" s="17"/>
    </row>
    <row r="194" spans="2:7" hidden="1">
      <c r="B194" s="17"/>
      <c r="C194" s="17"/>
      <c r="D194" s="17"/>
      <c r="E194" s="17"/>
      <c r="F194" s="17"/>
      <c r="G194" s="17"/>
    </row>
    <row r="195" spans="2:7" hidden="1">
      <c r="B195" s="17"/>
      <c r="C195" s="17"/>
      <c r="D195" s="17"/>
      <c r="E195" s="17"/>
      <c r="F195" s="17"/>
      <c r="G195" s="17"/>
    </row>
    <row r="196" spans="2:7" hidden="1">
      <c r="B196" s="17"/>
      <c r="C196" s="17"/>
      <c r="D196" s="17"/>
      <c r="E196" s="17"/>
      <c r="F196" s="17"/>
      <c r="G196" s="17"/>
    </row>
    <row r="197" spans="2:7" hidden="1">
      <c r="B197" s="17"/>
      <c r="C197" s="17"/>
      <c r="D197" s="17"/>
      <c r="E197" s="17"/>
      <c r="F197" s="17"/>
      <c r="G197" s="17"/>
    </row>
    <row r="198" spans="2:7" hidden="1">
      <c r="B198" s="17"/>
      <c r="C198" s="17"/>
      <c r="D198" s="17"/>
      <c r="E198" s="17"/>
      <c r="F198" s="17"/>
      <c r="G198" s="17"/>
    </row>
    <row r="199" spans="2:7" hidden="1">
      <c r="B199" s="17"/>
      <c r="C199" s="17"/>
      <c r="D199" s="17"/>
      <c r="E199" s="17"/>
      <c r="F199" s="17"/>
      <c r="G199" s="17"/>
    </row>
    <row r="200" spans="2:7" hidden="1">
      <c r="B200" s="17"/>
      <c r="C200" s="17"/>
      <c r="D200" s="17"/>
      <c r="E200" s="17"/>
      <c r="F200" s="17"/>
      <c r="G200" s="17"/>
    </row>
    <row r="201" spans="2:7" hidden="1">
      <c r="B201" s="17"/>
      <c r="C201" s="17"/>
      <c r="D201" s="17"/>
      <c r="E201" s="17"/>
      <c r="F201" s="17"/>
      <c r="G201" s="17"/>
    </row>
    <row r="202" spans="2:7" hidden="1">
      <c r="B202" s="17"/>
      <c r="C202" s="17"/>
      <c r="D202" s="17"/>
      <c r="E202" s="17"/>
      <c r="F202" s="17"/>
      <c r="G202" s="17"/>
    </row>
    <row r="203" spans="2:7" hidden="1">
      <c r="B203" s="17"/>
      <c r="C203" s="17"/>
      <c r="D203" s="17"/>
      <c r="E203" s="17"/>
      <c r="F203" s="17"/>
      <c r="G203" s="17"/>
    </row>
    <row r="204" spans="2:7" hidden="1">
      <c r="B204" s="17"/>
      <c r="C204" s="17"/>
      <c r="D204" s="17"/>
      <c r="E204" s="17"/>
      <c r="F204" s="17"/>
      <c r="G204" s="17"/>
    </row>
    <row r="205" spans="2:7" hidden="1">
      <c r="B205" s="17"/>
      <c r="C205" s="17"/>
      <c r="D205" s="17"/>
      <c r="E205" s="17"/>
      <c r="F205" s="17"/>
      <c r="G205" s="17"/>
    </row>
    <row r="206" spans="2:7" hidden="1">
      <c r="B206" s="17"/>
      <c r="C206" s="17"/>
      <c r="D206" s="17"/>
      <c r="E206" s="17"/>
      <c r="F206" s="17"/>
      <c r="G206" s="17"/>
    </row>
    <row r="207" spans="2:7" hidden="1">
      <c r="B207" s="17"/>
      <c r="C207" s="17"/>
      <c r="D207" s="17"/>
      <c r="E207" s="17"/>
      <c r="F207" s="17"/>
      <c r="G207" s="17"/>
    </row>
    <row r="208" spans="2:7" hidden="1">
      <c r="B208" s="17"/>
      <c r="C208" s="17"/>
      <c r="D208" s="17"/>
      <c r="E208" s="17"/>
      <c r="F208" s="17"/>
      <c r="G208" s="17"/>
    </row>
    <row r="209" spans="2:7" hidden="1">
      <c r="B209" s="17"/>
      <c r="C209" s="17"/>
      <c r="D209" s="17"/>
      <c r="E209" s="17"/>
      <c r="F209" s="17"/>
      <c r="G209" s="17"/>
    </row>
    <row r="210" spans="2:7" hidden="1">
      <c r="B210" s="17"/>
      <c r="C210" s="17"/>
      <c r="D210" s="17"/>
      <c r="E210" s="17"/>
      <c r="F210" s="17"/>
      <c r="G210" s="17"/>
    </row>
    <row r="211" spans="2:7" hidden="1">
      <c r="B211" s="17"/>
      <c r="C211" s="17"/>
      <c r="D211" s="17"/>
      <c r="E211" s="17"/>
      <c r="F211" s="17"/>
      <c r="G211" s="17"/>
    </row>
    <row r="212" spans="2:7" hidden="1">
      <c r="B212" s="17"/>
      <c r="C212" s="17"/>
      <c r="D212" s="17"/>
      <c r="E212" s="17"/>
      <c r="F212" s="17"/>
      <c r="G212" s="17"/>
    </row>
    <row r="213" spans="2:7" hidden="1">
      <c r="B213" s="17"/>
      <c r="C213" s="17"/>
      <c r="D213" s="17"/>
      <c r="E213" s="17"/>
      <c r="F213" s="17"/>
      <c r="G213" s="17"/>
    </row>
    <row r="214" spans="2:7" hidden="1">
      <c r="B214" s="17"/>
      <c r="C214" s="17"/>
      <c r="D214" s="17"/>
      <c r="E214" s="17"/>
      <c r="F214" s="17"/>
      <c r="G214" s="17"/>
    </row>
    <row r="215" spans="2:7" hidden="1">
      <c r="B215" s="17"/>
      <c r="C215" s="17"/>
      <c r="D215" s="17"/>
      <c r="E215" s="17"/>
      <c r="F215" s="17"/>
      <c r="G215" s="17"/>
    </row>
    <row r="216" spans="2:7" hidden="1">
      <c r="B216" s="17"/>
      <c r="C216" s="17"/>
      <c r="D216" s="17"/>
      <c r="E216" s="17"/>
      <c r="F216" s="17"/>
      <c r="G216" s="17"/>
    </row>
    <row r="217" spans="2:7" hidden="1">
      <c r="B217" s="17"/>
      <c r="C217" s="17"/>
      <c r="D217" s="17"/>
      <c r="E217" s="17"/>
      <c r="F217" s="17"/>
      <c r="G217" s="17"/>
    </row>
    <row r="218" spans="2:7" hidden="1">
      <c r="B218" s="17"/>
      <c r="C218" s="17"/>
      <c r="D218" s="17"/>
      <c r="E218" s="17"/>
      <c r="F218" s="17"/>
      <c r="G218" s="17"/>
    </row>
    <row r="219" spans="2:7" hidden="1">
      <c r="B219" s="17"/>
      <c r="C219" s="17"/>
      <c r="D219" s="17"/>
      <c r="E219" s="17"/>
      <c r="F219" s="17"/>
      <c r="G219" s="17"/>
    </row>
    <row r="220" spans="2:7" hidden="1">
      <c r="B220" s="17"/>
      <c r="C220" s="17"/>
      <c r="D220" s="17"/>
      <c r="E220" s="17"/>
      <c r="F220" s="17"/>
      <c r="G220" s="17"/>
    </row>
    <row r="221" spans="2:7" hidden="1">
      <c r="B221" s="17"/>
      <c r="C221" s="17"/>
      <c r="D221" s="17"/>
      <c r="E221" s="17"/>
      <c r="F221" s="17"/>
      <c r="G221" s="17"/>
    </row>
    <row r="222" spans="2:7" hidden="1">
      <c r="B222" s="17"/>
      <c r="C222" s="17"/>
      <c r="D222" s="17"/>
      <c r="E222" s="17"/>
      <c r="F222" s="17"/>
      <c r="G222" s="17"/>
    </row>
    <row r="223" spans="2:7" hidden="1">
      <c r="B223" s="17"/>
      <c r="C223" s="17"/>
      <c r="D223" s="17"/>
      <c r="E223" s="17"/>
      <c r="F223" s="17"/>
      <c r="G223" s="17"/>
    </row>
    <row r="224" spans="2:7" hidden="1">
      <c r="B224" s="17"/>
      <c r="C224" s="17"/>
      <c r="D224" s="17"/>
      <c r="E224" s="17"/>
      <c r="F224" s="17"/>
      <c r="G224" s="17"/>
    </row>
    <row r="225" spans="2:7" hidden="1">
      <c r="B225" s="17"/>
      <c r="C225" s="17"/>
      <c r="D225" s="17"/>
      <c r="E225" s="17"/>
      <c r="F225" s="17"/>
      <c r="G225" s="17"/>
    </row>
    <row r="226" spans="2:7" hidden="1">
      <c r="B226" s="17"/>
      <c r="C226" s="17"/>
      <c r="D226" s="17"/>
      <c r="E226" s="17"/>
      <c r="F226" s="17"/>
      <c r="G226" s="17"/>
    </row>
    <row r="227" spans="2:7" hidden="1">
      <c r="B227" s="17"/>
      <c r="C227" s="17"/>
      <c r="D227" s="17"/>
      <c r="E227" s="17"/>
      <c r="F227" s="17"/>
      <c r="G227" s="17"/>
    </row>
    <row r="228" spans="2:7" hidden="1">
      <c r="B228" s="17"/>
      <c r="C228" s="17"/>
      <c r="D228" s="17"/>
      <c r="E228" s="17"/>
      <c r="F228" s="17"/>
      <c r="G228" s="17"/>
    </row>
    <row r="229" spans="2:7" hidden="1">
      <c r="B229" s="17"/>
      <c r="C229" s="17"/>
      <c r="D229" s="17"/>
      <c r="E229" s="17"/>
      <c r="F229" s="17"/>
      <c r="G229" s="17"/>
    </row>
    <row r="230" spans="2:7" hidden="1">
      <c r="B230" s="17"/>
      <c r="C230" s="17"/>
      <c r="D230" s="17"/>
      <c r="E230" s="17"/>
      <c r="F230" s="17"/>
      <c r="G230" s="17"/>
    </row>
    <row r="231" spans="2:7" hidden="1">
      <c r="B231" s="17"/>
      <c r="C231" s="17"/>
      <c r="D231" s="17"/>
      <c r="E231" s="17"/>
      <c r="F231" s="17"/>
      <c r="G231" s="17"/>
    </row>
    <row r="232" spans="2:7" hidden="1">
      <c r="B232" s="17"/>
      <c r="C232" s="17"/>
      <c r="D232" s="17"/>
      <c r="E232" s="17"/>
      <c r="F232" s="17"/>
      <c r="G232" s="17"/>
    </row>
    <row r="233" spans="2:7" hidden="1">
      <c r="B233" s="17"/>
      <c r="C233" s="17"/>
      <c r="D233" s="17"/>
      <c r="E233" s="17"/>
      <c r="F233" s="17"/>
      <c r="G233" s="17"/>
    </row>
    <row r="234" spans="2:7" hidden="1">
      <c r="B234" s="17"/>
      <c r="C234" s="17"/>
      <c r="D234" s="17"/>
      <c r="E234" s="17"/>
      <c r="F234" s="17"/>
      <c r="G234" s="17"/>
    </row>
    <row r="235" spans="2:7" hidden="1">
      <c r="B235" s="17"/>
      <c r="C235" s="17"/>
      <c r="D235" s="17"/>
      <c r="E235" s="17"/>
      <c r="F235" s="17"/>
      <c r="G235" s="17"/>
    </row>
    <row r="236" spans="2:7" hidden="1">
      <c r="B236" s="17"/>
      <c r="C236" s="17"/>
      <c r="D236" s="17"/>
      <c r="E236" s="17"/>
      <c r="F236" s="17"/>
      <c r="G236" s="17"/>
    </row>
    <row r="237" spans="2:7" hidden="1">
      <c r="B237" s="17"/>
      <c r="C237" s="17"/>
      <c r="D237" s="17"/>
      <c r="E237" s="17"/>
      <c r="F237" s="17"/>
      <c r="G237" s="17"/>
    </row>
    <row r="238" spans="2:7" hidden="1">
      <c r="B238" s="17"/>
      <c r="C238" s="17"/>
      <c r="D238" s="17"/>
      <c r="E238" s="17"/>
      <c r="F238" s="17"/>
      <c r="G238" s="17"/>
    </row>
    <row r="239" spans="2:7" hidden="1">
      <c r="B239" s="17"/>
      <c r="C239" s="17"/>
      <c r="D239" s="17"/>
      <c r="E239" s="17"/>
      <c r="F239" s="17"/>
      <c r="G239" s="17"/>
    </row>
    <row r="240" spans="2:7" hidden="1">
      <c r="B240" s="17"/>
      <c r="C240" s="17"/>
      <c r="D240" s="17"/>
      <c r="E240" s="17"/>
      <c r="F240" s="17"/>
      <c r="G240" s="17"/>
    </row>
    <row r="241" spans="2:7" hidden="1">
      <c r="B241" s="17"/>
      <c r="C241" s="17"/>
      <c r="D241" s="17"/>
      <c r="E241" s="17"/>
      <c r="F241" s="17"/>
      <c r="G241" s="17"/>
    </row>
    <row r="242" spans="2:7" hidden="1">
      <c r="B242" s="17"/>
      <c r="C242" s="17"/>
      <c r="D242" s="17"/>
      <c r="E242" s="17"/>
      <c r="F242" s="17"/>
      <c r="G242" s="17"/>
    </row>
    <row r="243" spans="2:7" hidden="1">
      <c r="B243" s="17"/>
      <c r="C243" s="17"/>
      <c r="D243" s="17"/>
      <c r="E243" s="17"/>
      <c r="F243" s="17"/>
      <c r="G243" s="17"/>
    </row>
    <row r="244" spans="2:7" hidden="1">
      <c r="B244" s="17"/>
      <c r="C244" s="17"/>
      <c r="D244" s="17"/>
      <c r="E244" s="17"/>
      <c r="F244" s="17"/>
      <c r="G244" s="17"/>
    </row>
    <row r="245" spans="2:7" hidden="1">
      <c r="B245" s="17"/>
      <c r="C245" s="17"/>
      <c r="D245" s="17"/>
      <c r="E245" s="17"/>
      <c r="F245" s="17"/>
      <c r="G245" s="17"/>
    </row>
    <row r="246" spans="2:7" hidden="1">
      <c r="B246" s="17"/>
      <c r="C246" s="17"/>
      <c r="D246" s="17"/>
      <c r="E246" s="17"/>
      <c r="F246" s="17"/>
      <c r="G246" s="17"/>
    </row>
    <row r="247" spans="2:7" hidden="1">
      <c r="B247" s="17"/>
      <c r="C247" s="17"/>
      <c r="D247" s="17"/>
      <c r="E247" s="17"/>
      <c r="F247" s="17"/>
      <c r="G247" s="17"/>
    </row>
    <row r="248" spans="2:7" hidden="1">
      <c r="B248" s="17"/>
      <c r="C248" s="17"/>
      <c r="D248" s="17"/>
      <c r="E248" s="17"/>
      <c r="F248" s="17"/>
      <c r="G248" s="17"/>
    </row>
    <row r="249" spans="2:7" hidden="1">
      <c r="B249" s="17"/>
      <c r="C249" s="17"/>
      <c r="D249" s="17"/>
      <c r="E249" s="17"/>
      <c r="F249" s="17"/>
      <c r="G249" s="17"/>
    </row>
    <row r="250" spans="2:7" hidden="1">
      <c r="B250" s="17"/>
      <c r="C250" s="17"/>
      <c r="D250" s="17"/>
      <c r="E250" s="17"/>
      <c r="F250" s="17"/>
      <c r="G250" s="17"/>
    </row>
    <row r="251" spans="2:7" hidden="1">
      <c r="B251" s="17"/>
      <c r="C251" s="17"/>
      <c r="D251" s="17"/>
      <c r="E251" s="17"/>
      <c r="F251" s="17"/>
      <c r="G251" s="17"/>
    </row>
    <row r="252" spans="2:7" hidden="1">
      <c r="B252" s="17"/>
      <c r="C252" s="17"/>
      <c r="D252" s="17"/>
      <c r="E252" s="17"/>
      <c r="F252" s="17"/>
      <c r="G252" s="17"/>
    </row>
    <row r="253" spans="2:7" hidden="1">
      <c r="B253" s="17"/>
      <c r="C253" s="17"/>
      <c r="D253" s="17"/>
      <c r="E253" s="17"/>
      <c r="F253" s="17"/>
      <c r="G253" s="17"/>
    </row>
    <row r="254" spans="2:7" hidden="1">
      <c r="B254" s="17"/>
      <c r="C254" s="17"/>
      <c r="D254" s="17"/>
      <c r="E254" s="17"/>
      <c r="F254" s="17"/>
      <c r="G254" s="17"/>
    </row>
    <row r="255" spans="2:7" hidden="1">
      <c r="B255" s="17"/>
      <c r="C255" s="17"/>
      <c r="D255" s="17"/>
      <c r="E255" s="17"/>
      <c r="F255" s="17"/>
      <c r="G255" s="17"/>
    </row>
    <row r="256" spans="2:7" hidden="1">
      <c r="B256" s="17"/>
      <c r="C256" s="17"/>
      <c r="D256" s="17"/>
      <c r="E256" s="17"/>
      <c r="F256" s="17"/>
      <c r="G256" s="17"/>
    </row>
    <row r="257" spans="2:7" hidden="1">
      <c r="B257" s="17"/>
      <c r="C257" s="17"/>
      <c r="D257" s="17"/>
      <c r="E257" s="17"/>
      <c r="F257" s="17"/>
      <c r="G257" s="17"/>
    </row>
    <row r="258" spans="2:7" hidden="1">
      <c r="B258" s="17"/>
      <c r="C258" s="17"/>
      <c r="D258" s="17"/>
      <c r="E258" s="17"/>
      <c r="F258" s="17"/>
      <c r="G258" s="17"/>
    </row>
    <row r="259" spans="2:7" hidden="1">
      <c r="B259" s="17"/>
      <c r="C259" s="17"/>
      <c r="D259" s="17"/>
      <c r="E259" s="17"/>
      <c r="F259" s="17"/>
      <c r="G259" s="17"/>
    </row>
    <row r="260" spans="2:7" hidden="1">
      <c r="B260" s="17"/>
      <c r="C260" s="17"/>
      <c r="D260" s="17"/>
      <c r="E260" s="17"/>
      <c r="F260" s="17"/>
      <c r="G260" s="17"/>
    </row>
    <row r="261" spans="2:7" hidden="1">
      <c r="B261" s="17"/>
      <c r="C261" s="17"/>
      <c r="D261" s="17"/>
      <c r="E261" s="17"/>
      <c r="F261" s="17"/>
      <c r="G261" s="17"/>
    </row>
    <row r="262" spans="2:7" hidden="1">
      <c r="B262" s="17"/>
      <c r="C262" s="17"/>
      <c r="D262" s="17"/>
      <c r="E262" s="17"/>
      <c r="F262" s="17"/>
      <c r="G262" s="17"/>
    </row>
    <row r="263" spans="2:7" hidden="1">
      <c r="B263" s="17"/>
      <c r="C263" s="17"/>
      <c r="D263" s="17"/>
      <c r="E263" s="17"/>
      <c r="F263" s="17"/>
      <c r="G263" s="17"/>
    </row>
    <row r="264" spans="2:7" hidden="1">
      <c r="B264" s="17"/>
      <c r="C264" s="17"/>
      <c r="D264" s="17"/>
      <c r="E264" s="17"/>
      <c r="F264" s="17"/>
      <c r="G264" s="17"/>
    </row>
    <row r="265" spans="2:7" hidden="1">
      <c r="B265" s="17"/>
      <c r="C265" s="17"/>
      <c r="D265" s="17"/>
      <c r="E265" s="17"/>
      <c r="F265" s="17"/>
      <c r="G265" s="17"/>
    </row>
    <row r="266" spans="2:7" hidden="1">
      <c r="B266" s="17"/>
      <c r="C266" s="17"/>
      <c r="D266" s="17"/>
      <c r="E266" s="17"/>
      <c r="F266" s="17"/>
      <c r="G266" s="17"/>
    </row>
    <row r="267" spans="2:7" hidden="1">
      <c r="B267" s="17"/>
      <c r="C267" s="17"/>
      <c r="D267" s="17"/>
      <c r="E267" s="17"/>
      <c r="F267" s="17"/>
      <c r="G267" s="17"/>
    </row>
    <row r="268" spans="2:7" hidden="1">
      <c r="B268" s="17"/>
      <c r="C268" s="17"/>
      <c r="D268" s="17"/>
      <c r="E268" s="17"/>
      <c r="F268" s="17"/>
      <c r="G268" s="17"/>
    </row>
    <row r="269" spans="2:7" hidden="1">
      <c r="B269" s="17"/>
      <c r="C269" s="17"/>
      <c r="D269" s="17"/>
      <c r="E269" s="17"/>
      <c r="F269" s="17"/>
      <c r="G269" s="17"/>
    </row>
    <row r="270" spans="2:7" hidden="1">
      <c r="B270" s="17"/>
      <c r="C270" s="17"/>
      <c r="D270" s="17"/>
      <c r="E270" s="17"/>
      <c r="F270" s="17"/>
      <c r="G270" s="17"/>
    </row>
    <row r="271" spans="2:7" hidden="1">
      <c r="B271" s="17"/>
      <c r="C271" s="17"/>
      <c r="D271" s="17"/>
      <c r="E271" s="17"/>
      <c r="F271" s="17"/>
      <c r="G271" s="17"/>
    </row>
    <row r="272" spans="2:7" hidden="1">
      <c r="B272" s="17"/>
      <c r="C272" s="17"/>
      <c r="D272" s="17"/>
      <c r="E272" s="17"/>
      <c r="F272" s="17"/>
      <c r="G272" s="17"/>
    </row>
    <row r="273" spans="2:7" hidden="1">
      <c r="B273" s="17"/>
      <c r="C273" s="17"/>
      <c r="D273" s="17"/>
      <c r="E273" s="17"/>
      <c r="F273" s="17"/>
      <c r="G273" s="17"/>
    </row>
    <row r="274" spans="2:7" hidden="1">
      <c r="B274" s="17"/>
      <c r="C274" s="17"/>
      <c r="D274" s="17"/>
      <c r="E274" s="17"/>
      <c r="F274" s="17"/>
      <c r="G274" s="17"/>
    </row>
    <row r="275" spans="2:7" hidden="1">
      <c r="B275" s="17"/>
      <c r="C275" s="17"/>
      <c r="D275" s="17"/>
      <c r="E275" s="17"/>
      <c r="F275" s="17"/>
      <c r="G275" s="17"/>
    </row>
    <row r="276" spans="2:7" hidden="1">
      <c r="B276" s="17"/>
      <c r="C276" s="17"/>
      <c r="D276" s="17"/>
      <c r="E276" s="17"/>
      <c r="F276" s="17"/>
      <c r="G276" s="17"/>
    </row>
    <row r="277" spans="2:7" hidden="1">
      <c r="B277" s="17"/>
      <c r="C277" s="17"/>
      <c r="D277" s="17"/>
      <c r="E277" s="17"/>
      <c r="F277" s="17"/>
      <c r="G277" s="17"/>
    </row>
    <row r="278" spans="2:7" hidden="1">
      <c r="B278" s="17"/>
      <c r="C278" s="17"/>
      <c r="D278" s="17"/>
      <c r="E278" s="17"/>
      <c r="F278" s="17"/>
      <c r="G278" s="17"/>
    </row>
    <row r="279" spans="2:7" hidden="1">
      <c r="B279" s="17"/>
      <c r="C279" s="17"/>
      <c r="D279" s="17"/>
      <c r="E279" s="17"/>
      <c r="F279" s="17"/>
      <c r="G279" s="17"/>
    </row>
    <row r="280" spans="2:7" hidden="1">
      <c r="B280" s="17"/>
      <c r="C280" s="17"/>
      <c r="D280" s="17"/>
      <c r="E280" s="17"/>
      <c r="F280" s="17"/>
      <c r="G280" s="17"/>
    </row>
    <row r="281" spans="2:7" hidden="1">
      <c r="B281" s="17"/>
      <c r="C281" s="17"/>
      <c r="D281" s="17"/>
      <c r="E281" s="17"/>
      <c r="F281" s="17"/>
      <c r="G281" s="17"/>
    </row>
    <row r="282" spans="2:7" hidden="1">
      <c r="B282" s="17"/>
      <c r="C282" s="17"/>
      <c r="D282" s="17"/>
      <c r="E282" s="17"/>
      <c r="F282" s="17"/>
      <c r="G282" s="17"/>
    </row>
    <row r="283" spans="2:7" hidden="1">
      <c r="B283" s="17"/>
      <c r="C283" s="17"/>
      <c r="D283" s="17"/>
      <c r="E283" s="17"/>
      <c r="F283" s="17"/>
      <c r="G283" s="17"/>
    </row>
    <row r="284" spans="2:7" hidden="1">
      <c r="B284" s="17"/>
      <c r="C284" s="17"/>
      <c r="D284" s="17"/>
      <c r="E284" s="17"/>
      <c r="F284" s="17"/>
      <c r="G284" s="17"/>
    </row>
    <row r="285" spans="2:7" hidden="1">
      <c r="B285" s="17"/>
      <c r="C285" s="17"/>
      <c r="D285" s="17"/>
      <c r="E285" s="17"/>
      <c r="F285" s="17"/>
      <c r="G285" s="17"/>
    </row>
    <row r="286" spans="2:7" hidden="1">
      <c r="B286" s="17"/>
      <c r="C286" s="17"/>
      <c r="D286" s="17"/>
      <c r="E286" s="17"/>
      <c r="F286" s="17"/>
      <c r="G286" s="17"/>
    </row>
    <row r="287" spans="2:7" hidden="1">
      <c r="B287" s="17"/>
      <c r="C287" s="17"/>
      <c r="D287" s="17"/>
      <c r="E287" s="17"/>
      <c r="F287" s="17"/>
      <c r="G287" s="17"/>
    </row>
    <row r="288" spans="2:7" hidden="1">
      <c r="B288" s="17"/>
      <c r="C288" s="17"/>
      <c r="D288" s="17"/>
      <c r="E288" s="17"/>
      <c r="F288" s="17"/>
      <c r="G288" s="17"/>
    </row>
    <row r="289" spans="2:7" hidden="1">
      <c r="B289" s="17"/>
      <c r="C289" s="17"/>
      <c r="D289" s="17"/>
      <c r="E289" s="17"/>
      <c r="F289" s="17"/>
      <c r="G289" s="17"/>
    </row>
    <row r="290" spans="2:7" hidden="1">
      <c r="B290" s="17"/>
      <c r="C290" s="17"/>
      <c r="D290" s="17"/>
      <c r="E290" s="17"/>
      <c r="F290" s="17"/>
      <c r="G290" s="17"/>
    </row>
    <row r="291" spans="2:7" hidden="1">
      <c r="B291" s="17"/>
      <c r="C291" s="17"/>
      <c r="D291" s="17"/>
      <c r="E291" s="17"/>
      <c r="F291" s="17"/>
      <c r="G291" s="17"/>
    </row>
    <row r="292" spans="2:7" hidden="1">
      <c r="B292" s="17"/>
      <c r="C292" s="17"/>
      <c r="D292" s="17"/>
      <c r="E292" s="17"/>
      <c r="F292" s="17"/>
      <c r="G292" s="17"/>
    </row>
    <row r="293" spans="2:7" hidden="1">
      <c r="B293" s="17"/>
      <c r="C293" s="17"/>
      <c r="D293" s="17"/>
      <c r="E293" s="17"/>
      <c r="F293" s="17"/>
      <c r="G293" s="17"/>
    </row>
    <row r="294" spans="2:7" hidden="1">
      <c r="B294" s="17"/>
      <c r="C294" s="17"/>
      <c r="D294" s="17"/>
      <c r="E294" s="17"/>
      <c r="F294" s="17"/>
      <c r="G294" s="17"/>
    </row>
    <row r="295" spans="2:7" hidden="1">
      <c r="B295" s="17"/>
      <c r="C295" s="17"/>
      <c r="D295" s="17"/>
      <c r="E295" s="17"/>
      <c r="F295" s="17"/>
      <c r="G295" s="17"/>
    </row>
    <row r="296" spans="2:7" hidden="1">
      <c r="B296" s="17"/>
      <c r="C296" s="17"/>
      <c r="D296" s="17"/>
      <c r="E296" s="17"/>
      <c r="F296" s="17"/>
      <c r="G296" s="17"/>
    </row>
    <row r="297" spans="2:7" hidden="1">
      <c r="B297" s="17"/>
      <c r="C297" s="17"/>
      <c r="D297" s="17"/>
      <c r="E297" s="17"/>
      <c r="F297" s="17"/>
      <c r="G297" s="17"/>
    </row>
    <row r="298" spans="2:7" hidden="1">
      <c r="B298" s="17"/>
      <c r="C298" s="17"/>
      <c r="D298" s="17"/>
      <c r="E298" s="17"/>
      <c r="F298" s="17"/>
      <c r="G298" s="17"/>
    </row>
    <row r="299" spans="2:7" hidden="1">
      <c r="B299" s="17"/>
      <c r="C299" s="17"/>
      <c r="D299" s="17"/>
      <c r="E299" s="17"/>
      <c r="F299" s="17"/>
      <c r="G299" s="17"/>
    </row>
    <row r="300" spans="2:7" hidden="1">
      <c r="B300" s="17"/>
      <c r="C300" s="17"/>
      <c r="D300" s="17"/>
      <c r="E300" s="17"/>
      <c r="F300" s="17"/>
      <c r="G300" s="17"/>
    </row>
    <row r="301" spans="2:7" hidden="1">
      <c r="B301" s="17"/>
      <c r="C301" s="17"/>
      <c r="D301" s="17"/>
      <c r="E301" s="17"/>
      <c r="F301" s="17"/>
      <c r="G301" s="17"/>
    </row>
    <row r="302" spans="2:7" hidden="1">
      <c r="B302" s="17"/>
      <c r="C302" s="17"/>
      <c r="D302" s="17"/>
      <c r="E302" s="17"/>
      <c r="F302" s="17"/>
      <c r="G302" s="17"/>
    </row>
    <row r="303" spans="2:7" hidden="1">
      <c r="B303" s="17"/>
      <c r="C303" s="17"/>
      <c r="D303" s="17"/>
      <c r="E303" s="17"/>
      <c r="F303" s="17"/>
      <c r="G303" s="17"/>
    </row>
    <row r="304" spans="2:7" hidden="1">
      <c r="B304" s="17"/>
      <c r="C304" s="17"/>
      <c r="D304" s="17"/>
      <c r="E304" s="17"/>
      <c r="F304" s="17"/>
      <c r="G304" s="17"/>
    </row>
    <row r="305" spans="2:7" hidden="1">
      <c r="B305" s="17"/>
      <c r="C305" s="17"/>
      <c r="D305" s="17"/>
      <c r="E305" s="17"/>
      <c r="F305" s="17"/>
      <c r="G305" s="17"/>
    </row>
    <row r="306" spans="2:7" hidden="1">
      <c r="B306" s="17"/>
      <c r="C306" s="17"/>
      <c r="D306" s="17"/>
      <c r="E306" s="17"/>
      <c r="F306" s="17"/>
      <c r="G306" s="17"/>
    </row>
    <row r="307" spans="2:7" hidden="1">
      <c r="B307" s="17"/>
      <c r="C307" s="17"/>
      <c r="D307" s="17"/>
      <c r="E307" s="17"/>
      <c r="F307" s="17"/>
      <c r="G307" s="17"/>
    </row>
    <row r="308" spans="2:7" hidden="1">
      <c r="B308" s="17"/>
      <c r="C308" s="17"/>
      <c r="D308" s="17"/>
      <c r="E308" s="17"/>
      <c r="F308" s="17"/>
      <c r="G308" s="17"/>
    </row>
    <row r="309" spans="2:7" hidden="1">
      <c r="B309" s="17"/>
      <c r="C309" s="17"/>
      <c r="D309" s="17"/>
      <c r="E309" s="17"/>
      <c r="F309" s="17"/>
      <c r="G309" s="17"/>
    </row>
    <row r="310" spans="2:7" hidden="1">
      <c r="B310" s="17"/>
      <c r="C310" s="17"/>
      <c r="D310" s="17"/>
      <c r="E310" s="17"/>
      <c r="F310" s="17"/>
      <c r="G310" s="17"/>
    </row>
    <row r="311" spans="2:7" hidden="1">
      <c r="B311" s="17"/>
      <c r="C311" s="17"/>
      <c r="D311" s="17"/>
      <c r="E311" s="17"/>
      <c r="F311" s="17"/>
      <c r="G311" s="17"/>
    </row>
    <row r="312" spans="2:7" hidden="1">
      <c r="B312" s="17"/>
      <c r="C312" s="17"/>
      <c r="D312" s="17"/>
      <c r="E312" s="17"/>
      <c r="F312" s="17"/>
      <c r="G312" s="17"/>
    </row>
    <row r="313" spans="2:7" hidden="1">
      <c r="B313" s="17"/>
      <c r="C313" s="17"/>
      <c r="D313" s="17"/>
      <c r="E313" s="17"/>
      <c r="F313" s="17"/>
      <c r="G313" s="17"/>
    </row>
    <row r="314" spans="2:7" hidden="1">
      <c r="B314" s="17"/>
      <c r="C314" s="17"/>
      <c r="D314" s="17"/>
      <c r="E314" s="17"/>
      <c r="F314" s="17"/>
      <c r="G314" s="17"/>
    </row>
    <row r="315" spans="2:7" hidden="1">
      <c r="B315" s="17"/>
      <c r="C315" s="17"/>
      <c r="D315" s="17"/>
      <c r="E315" s="17"/>
      <c r="F315" s="17"/>
      <c r="G315" s="17"/>
    </row>
    <row r="316" spans="2:7" hidden="1">
      <c r="B316" s="17"/>
      <c r="C316" s="17"/>
      <c r="D316" s="17"/>
      <c r="E316" s="17"/>
      <c r="F316" s="17"/>
      <c r="G316" s="17"/>
    </row>
    <row r="317" spans="2:7" hidden="1">
      <c r="B317" s="17"/>
      <c r="C317" s="17"/>
      <c r="D317" s="17"/>
      <c r="E317" s="17"/>
      <c r="F317" s="17"/>
      <c r="G317" s="17"/>
    </row>
    <row r="318" spans="2:7" hidden="1">
      <c r="B318" s="17"/>
      <c r="C318" s="17"/>
      <c r="D318" s="17"/>
      <c r="E318" s="17"/>
      <c r="F318" s="17"/>
      <c r="G318" s="17"/>
    </row>
    <row r="319" spans="2:7" hidden="1">
      <c r="B319" s="17"/>
      <c r="C319" s="17"/>
      <c r="D319" s="17"/>
      <c r="E319" s="17"/>
      <c r="F319" s="17"/>
      <c r="G319" s="17"/>
    </row>
    <row r="320" spans="2:7" hidden="1">
      <c r="B320" s="17"/>
      <c r="C320" s="17"/>
      <c r="D320" s="17"/>
      <c r="E320" s="17"/>
      <c r="F320" s="17"/>
      <c r="G320" s="17"/>
    </row>
    <row r="321" spans="2:7" hidden="1">
      <c r="B321" s="17"/>
      <c r="C321" s="17"/>
      <c r="D321" s="17"/>
      <c r="E321" s="17"/>
      <c r="F321" s="17"/>
      <c r="G321" s="17"/>
    </row>
    <row r="322" spans="2:7" hidden="1">
      <c r="B322" s="17"/>
      <c r="C322" s="17"/>
      <c r="D322" s="17"/>
      <c r="E322" s="17"/>
      <c r="F322" s="17"/>
      <c r="G322" s="17"/>
    </row>
    <row r="323" spans="2:7" hidden="1">
      <c r="B323" s="17"/>
      <c r="C323" s="17"/>
      <c r="D323" s="17"/>
      <c r="E323" s="17"/>
      <c r="F323" s="17"/>
      <c r="G323" s="17"/>
    </row>
    <row r="324" spans="2:7" hidden="1">
      <c r="B324" s="17"/>
      <c r="C324" s="17"/>
      <c r="D324" s="17"/>
      <c r="E324" s="17"/>
      <c r="F324" s="17"/>
      <c r="G324" s="17"/>
    </row>
    <row r="325" spans="2:7" hidden="1">
      <c r="B325" s="17"/>
      <c r="C325" s="17"/>
      <c r="D325" s="17"/>
      <c r="E325" s="17"/>
      <c r="F325" s="17"/>
      <c r="G325" s="17"/>
    </row>
    <row r="326" spans="2:7" hidden="1">
      <c r="B326" s="17"/>
      <c r="C326" s="17"/>
      <c r="D326" s="17"/>
      <c r="E326" s="17"/>
      <c r="F326" s="17"/>
      <c r="G326" s="17"/>
    </row>
    <row r="327" spans="2:7" hidden="1">
      <c r="B327" s="17"/>
      <c r="C327" s="17"/>
      <c r="D327" s="17"/>
      <c r="E327" s="17"/>
      <c r="F327" s="17"/>
      <c r="G327" s="17"/>
    </row>
    <row r="328" spans="2:7" hidden="1">
      <c r="B328" s="17"/>
      <c r="C328" s="17"/>
      <c r="D328" s="17"/>
      <c r="E328" s="17"/>
      <c r="F328" s="17"/>
      <c r="G328" s="17"/>
    </row>
    <row r="329" spans="2:7" hidden="1">
      <c r="B329" s="17"/>
      <c r="C329" s="17"/>
      <c r="D329" s="17"/>
      <c r="E329" s="17"/>
      <c r="F329" s="17"/>
      <c r="G329" s="17"/>
    </row>
    <row r="330" spans="2:7" hidden="1">
      <c r="B330" s="17"/>
      <c r="C330" s="17"/>
      <c r="D330" s="17"/>
      <c r="E330" s="17"/>
      <c r="F330" s="17"/>
      <c r="G330" s="17"/>
    </row>
    <row r="331" spans="2:7" hidden="1">
      <c r="B331" s="17"/>
      <c r="C331" s="17"/>
      <c r="D331" s="17"/>
      <c r="E331" s="17"/>
      <c r="F331" s="17"/>
      <c r="G331" s="17"/>
    </row>
    <row r="332" spans="2:7" hidden="1">
      <c r="B332" s="17"/>
      <c r="C332" s="17"/>
      <c r="D332" s="17"/>
      <c r="E332" s="17"/>
      <c r="F332" s="17"/>
      <c r="G332" s="17"/>
    </row>
    <row r="333" spans="2:7" hidden="1">
      <c r="B333" s="17"/>
      <c r="C333" s="17"/>
      <c r="D333" s="17"/>
      <c r="E333" s="17"/>
      <c r="F333" s="17"/>
      <c r="G333" s="17"/>
    </row>
    <row r="334" spans="2:7" hidden="1">
      <c r="B334" s="17"/>
      <c r="C334" s="17"/>
      <c r="D334" s="17"/>
      <c r="E334" s="17"/>
      <c r="F334" s="17"/>
      <c r="G334" s="17"/>
    </row>
    <row r="335" spans="2:7" hidden="1">
      <c r="B335" s="17"/>
      <c r="C335" s="17"/>
      <c r="D335" s="17"/>
      <c r="E335" s="17"/>
      <c r="F335" s="17"/>
      <c r="G335" s="17"/>
    </row>
    <row r="336" spans="2:7" hidden="1">
      <c r="B336" s="17"/>
      <c r="C336" s="17"/>
      <c r="D336" s="17"/>
      <c r="E336" s="17"/>
      <c r="F336" s="17"/>
      <c r="G336" s="17"/>
    </row>
    <row r="337" spans="2:7" hidden="1">
      <c r="B337" s="17"/>
      <c r="C337" s="17"/>
      <c r="D337" s="17"/>
      <c r="E337" s="17"/>
      <c r="F337" s="17"/>
      <c r="G337" s="17"/>
    </row>
    <row r="338" spans="2:7" hidden="1">
      <c r="B338" s="17"/>
      <c r="C338" s="17"/>
      <c r="D338" s="17"/>
      <c r="E338" s="17"/>
      <c r="F338" s="17"/>
      <c r="G338" s="17"/>
    </row>
    <row r="339" spans="2:7" hidden="1">
      <c r="B339" s="17"/>
      <c r="C339" s="17"/>
      <c r="D339" s="17"/>
      <c r="E339" s="17"/>
      <c r="F339" s="17"/>
      <c r="G339" s="17"/>
    </row>
    <row r="340" spans="2:7" hidden="1">
      <c r="B340" s="17"/>
      <c r="C340" s="17"/>
      <c r="D340" s="17"/>
      <c r="E340" s="17"/>
      <c r="F340" s="17"/>
      <c r="G340" s="17"/>
    </row>
    <row r="341" spans="2:7" hidden="1">
      <c r="B341" s="17"/>
      <c r="C341" s="17"/>
      <c r="D341" s="17"/>
      <c r="E341" s="17"/>
      <c r="F341" s="17"/>
      <c r="G341" s="17"/>
    </row>
    <row r="342" spans="2:7" hidden="1">
      <c r="B342" s="17"/>
      <c r="C342" s="17"/>
      <c r="D342" s="17"/>
      <c r="E342" s="17"/>
      <c r="F342" s="17"/>
      <c r="G342" s="17"/>
    </row>
    <row r="343" spans="2:7" hidden="1">
      <c r="B343" s="17"/>
      <c r="C343" s="17"/>
      <c r="D343" s="17"/>
      <c r="E343" s="17"/>
      <c r="F343" s="17"/>
      <c r="G343" s="17"/>
    </row>
    <row r="344" spans="2:7" hidden="1">
      <c r="B344" s="17"/>
      <c r="C344" s="17"/>
      <c r="D344" s="17"/>
      <c r="E344" s="17"/>
      <c r="F344" s="17"/>
      <c r="G344" s="17"/>
    </row>
    <row r="345" spans="2:7" hidden="1">
      <c r="B345" s="17"/>
      <c r="C345" s="17"/>
      <c r="D345" s="17"/>
      <c r="E345" s="17"/>
      <c r="F345" s="17"/>
      <c r="G345" s="17"/>
    </row>
    <row r="346" spans="2:7" hidden="1">
      <c r="B346" s="17"/>
      <c r="C346" s="17"/>
      <c r="D346" s="17"/>
      <c r="E346" s="17"/>
      <c r="F346" s="17"/>
      <c r="G346" s="17"/>
    </row>
    <row r="347" spans="2:7" hidden="1">
      <c r="B347" s="17"/>
      <c r="C347" s="17"/>
      <c r="D347" s="17"/>
      <c r="E347" s="17"/>
      <c r="F347" s="17"/>
      <c r="G347" s="17"/>
    </row>
    <row r="348" spans="2:7" hidden="1">
      <c r="B348" s="17"/>
      <c r="C348" s="17"/>
      <c r="D348" s="17"/>
      <c r="E348" s="17"/>
      <c r="F348" s="17"/>
      <c r="G348" s="17"/>
    </row>
    <row r="349" spans="2:7" hidden="1">
      <c r="B349" s="17"/>
      <c r="C349" s="17"/>
      <c r="D349" s="17"/>
      <c r="E349" s="17"/>
      <c r="F349" s="17"/>
      <c r="G349" s="17"/>
    </row>
    <row r="350" spans="2:7" hidden="1">
      <c r="B350" s="17"/>
      <c r="C350" s="17"/>
      <c r="D350" s="17"/>
      <c r="E350" s="17"/>
      <c r="F350" s="17"/>
      <c r="G350" s="17"/>
    </row>
    <row r="351" spans="2:7" hidden="1">
      <c r="B351" s="17"/>
      <c r="C351" s="17"/>
      <c r="D351" s="17"/>
      <c r="E351" s="17"/>
      <c r="F351" s="17"/>
      <c r="G351" s="17"/>
    </row>
    <row r="352" spans="2:7" hidden="1">
      <c r="B352" s="17"/>
      <c r="C352" s="17"/>
      <c r="D352" s="17"/>
      <c r="E352" s="17"/>
      <c r="F352" s="17"/>
      <c r="G352" s="17"/>
    </row>
    <row r="353" spans="2:7" hidden="1">
      <c r="B353" s="17"/>
      <c r="C353" s="17"/>
      <c r="D353" s="17"/>
      <c r="E353" s="17"/>
      <c r="F353" s="17"/>
      <c r="G353" s="17"/>
    </row>
    <row r="354" spans="2:7" hidden="1">
      <c r="B354" s="17"/>
      <c r="C354" s="17"/>
      <c r="D354" s="17"/>
      <c r="E354" s="17"/>
      <c r="F354" s="17"/>
      <c r="G354" s="17"/>
    </row>
    <row r="355" spans="2:7" hidden="1">
      <c r="B355" s="17"/>
      <c r="C355" s="17"/>
      <c r="D355" s="17"/>
      <c r="E355" s="17"/>
      <c r="F355" s="17"/>
      <c r="G355" s="17"/>
    </row>
    <row r="356" spans="2:7" hidden="1">
      <c r="B356" s="17"/>
      <c r="C356" s="17"/>
      <c r="D356" s="17"/>
      <c r="E356" s="17"/>
      <c r="F356" s="17"/>
      <c r="G356" s="17"/>
    </row>
    <row r="357" spans="2:7" hidden="1">
      <c r="B357" s="17"/>
      <c r="C357" s="17"/>
      <c r="D357" s="17"/>
      <c r="E357" s="17"/>
      <c r="F357" s="17"/>
      <c r="G357" s="17"/>
    </row>
    <row r="358" spans="2:7" hidden="1">
      <c r="B358" s="17"/>
      <c r="C358" s="17"/>
      <c r="D358" s="17"/>
      <c r="E358" s="17"/>
      <c r="F358" s="17"/>
      <c r="G358" s="17"/>
    </row>
    <row r="359" spans="2:7" hidden="1">
      <c r="B359" s="17"/>
      <c r="C359" s="17"/>
      <c r="D359" s="17"/>
      <c r="E359" s="17"/>
      <c r="F359" s="17"/>
      <c r="G359" s="17"/>
    </row>
    <row r="360" spans="2:7" hidden="1">
      <c r="B360" s="17"/>
      <c r="C360" s="17"/>
      <c r="D360" s="17"/>
      <c r="E360" s="17"/>
      <c r="F360" s="17"/>
      <c r="G360" s="17"/>
    </row>
    <row r="361" spans="2:7" hidden="1">
      <c r="B361" s="17"/>
      <c r="C361" s="17"/>
      <c r="D361" s="17"/>
      <c r="E361" s="17"/>
      <c r="F361" s="17"/>
      <c r="G361" s="17"/>
    </row>
    <row r="362" spans="2:7" hidden="1">
      <c r="B362" s="17"/>
      <c r="C362" s="17"/>
      <c r="D362" s="17"/>
      <c r="E362" s="17"/>
      <c r="F362" s="17"/>
      <c r="G362" s="17"/>
    </row>
    <row r="363" spans="2:7" hidden="1">
      <c r="B363" s="17"/>
      <c r="C363" s="17"/>
      <c r="D363" s="17"/>
      <c r="E363" s="17"/>
      <c r="F363" s="17"/>
      <c r="G363" s="17"/>
    </row>
    <row r="364" spans="2:7" hidden="1">
      <c r="B364" s="17"/>
      <c r="C364" s="17"/>
      <c r="D364" s="17"/>
      <c r="E364" s="17"/>
      <c r="F364" s="17"/>
      <c r="G364" s="17"/>
    </row>
    <row r="365" spans="2:7" hidden="1">
      <c r="B365" s="17"/>
      <c r="C365" s="17"/>
      <c r="D365" s="17"/>
      <c r="E365" s="17"/>
      <c r="F365" s="17"/>
      <c r="G365" s="17"/>
    </row>
    <row r="366" spans="2:7" hidden="1">
      <c r="B366" s="17"/>
      <c r="C366" s="17"/>
      <c r="D366" s="17"/>
      <c r="E366" s="17"/>
      <c r="F366" s="17"/>
      <c r="G366" s="17"/>
    </row>
    <row r="367" spans="2:7" hidden="1">
      <c r="B367" s="17"/>
      <c r="C367" s="17"/>
      <c r="D367" s="17"/>
      <c r="E367" s="17"/>
      <c r="F367" s="17"/>
      <c r="G367" s="17"/>
    </row>
    <row r="368" spans="2:7" hidden="1">
      <c r="B368" s="17"/>
      <c r="C368" s="17"/>
      <c r="D368" s="17"/>
      <c r="E368" s="17"/>
      <c r="F368" s="17"/>
      <c r="G368" s="17"/>
    </row>
    <row r="369" spans="2:7" hidden="1">
      <c r="B369" s="17"/>
      <c r="C369" s="17"/>
      <c r="D369" s="17"/>
      <c r="E369" s="17"/>
      <c r="F369" s="17"/>
      <c r="G369" s="17"/>
    </row>
    <row r="370" spans="2:7" hidden="1">
      <c r="B370" s="17"/>
      <c r="C370" s="17"/>
      <c r="D370" s="17"/>
      <c r="E370" s="17"/>
      <c r="F370" s="17"/>
      <c r="G370" s="17"/>
    </row>
    <row r="371" spans="2:7" hidden="1">
      <c r="B371" s="17"/>
      <c r="C371" s="17"/>
      <c r="D371" s="17"/>
      <c r="E371" s="17"/>
      <c r="F371" s="17"/>
      <c r="G371" s="17"/>
    </row>
    <row r="372" spans="2:7" hidden="1">
      <c r="B372" s="17"/>
      <c r="C372" s="17"/>
      <c r="D372" s="17"/>
      <c r="E372" s="17"/>
      <c r="F372" s="17"/>
      <c r="G372" s="17"/>
    </row>
    <row r="373" spans="2:7" hidden="1">
      <c r="B373" s="17"/>
      <c r="C373" s="17"/>
      <c r="D373" s="17"/>
      <c r="E373" s="17"/>
      <c r="F373" s="17"/>
      <c r="G373" s="17"/>
    </row>
    <row r="374" spans="2:7" hidden="1">
      <c r="B374" s="17"/>
      <c r="C374" s="17"/>
      <c r="D374" s="17"/>
      <c r="E374" s="17"/>
      <c r="F374" s="17"/>
      <c r="G374" s="17"/>
    </row>
    <row r="375" spans="2:7" hidden="1">
      <c r="B375" s="17"/>
      <c r="C375" s="17"/>
      <c r="D375" s="17"/>
      <c r="E375" s="17"/>
      <c r="F375" s="17"/>
      <c r="G375" s="17"/>
    </row>
    <row r="376" spans="2:7" hidden="1">
      <c r="B376" s="17"/>
      <c r="C376" s="17"/>
      <c r="D376" s="17"/>
      <c r="E376" s="17"/>
      <c r="F376" s="17"/>
      <c r="G376" s="17"/>
    </row>
    <row r="377" spans="2:7" hidden="1">
      <c r="B377" s="17"/>
      <c r="C377" s="17"/>
      <c r="D377" s="17"/>
      <c r="E377" s="17"/>
      <c r="F377" s="17"/>
      <c r="G377" s="17"/>
    </row>
    <row r="378" spans="2:7" hidden="1">
      <c r="B378" s="17"/>
      <c r="C378" s="17"/>
      <c r="D378" s="17"/>
      <c r="E378" s="17"/>
      <c r="F378" s="17"/>
      <c r="G378" s="17"/>
    </row>
    <row r="379" spans="2:7" hidden="1">
      <c r="B379" s="17"/>
      <c r="C379" s="17"/>
      <c r="D379" s="17"/>
      <c r="E379" s="17"/>
      <c r="F379" s="17"/>
      <c r="G379" s="17"/>
    </row>
    <row r="380" spans="2:7" hidden="1">
      <c r="B380" s="17"/>
      <c r="C380" s="17"/>
      <c r="D380" s="17"/>
      <c r="E380" s="17"/>
      <c r="F380" s="17"/>
      <c r="G380" s="17"/>
    </row>
    <row r="381" spans="2:7" hidden="1">
      <c r="B381" s="17"/>
      <c r="C381" s="17"/>
      <c r="D381" s="17"/>
      <c r="E381" s="17"/>
      <c r="F381" s="17"/>
      <c r="G381" s="17"/>
    </row>
    <row r="382" spans="2:7" hidden="1">
      <c r="B382" s="17"/>
      <c r="C382" s="17"/>
      <c r="D382" s="17"/>
      <c r="E382" s="17"/>
      <c r="F382" s="17"/>
      <c r="G382" s="17"/>
    </row>
    <row r="383" spans="2:7" hidden="1">
      <c r="B383" s="17"/>
      <c r="C383" s="17"/>
      <c r="D383" s="17"/>
      <c r="E383" s="17"/>
      <c r="F383" s="17"/>
      <c r="G383" s="17"/>
    </row>
    <row r="384" spans="2:7" hidden="1">
      <c r="B384" s="17"/>
      <c r="C384" s="17"/>
      <c r="D384" s="17"/>
      <c r="E384" s="17"/>
      <c r="F384" s="17"/>
      <c r="G384" s="17"/>
    </row>
    <row r="385" spans="2:7" hidden="1">
      <c r="B385" s="17"/>
      <c r="C385" s="17"/>
      <c r="D385" s="17"/>
      <c r="E385" s="17"/>
      <c r="F385" s="17"/>
      <c r="G385" s="17"/>
    </row>
    <row r="386" spans="2:7" hidden="1">
      <c r="B386" s="17"/>
      <c r="C386" s="17"/>
      <c r="D386" s="17"/>
      <c r="E386" s="17"/>
      <c r="F386" s="17"/>
      <c r="G386" s="17"/>
    </row>
    <row r="387" spans="2:7" hidden="1">
      <c r="B387" s="17"/>
      <c r="C387" s="17"/>
      <c r="D387" s="17"/>
      <c r="E387" s="17"/>
      <c r="F387" s="17"/>
      <c r="G387" s="17"/>
    </row>
    <row r="388" spans="2:7" hidden="1">
      <c r="B388" s="17"/>
      <c r="C388" s="17"/>
      <c r="D388" s="17"/>
      <c r="E388" s="17"/>
      <c r="F388" s="17"/>
      <c r="G388" s="17"/>
    </row>
    <row r="389" spans="2:7" hidden="1">
      <c r="B389" s="17"/>
      <c r="C389" s="17"/>
      <c r="D389" s="17"/>
      <c r="E389" s="17"/>
      <c r="F389" s="17"/>
      <c r="G389" s="17"/>
    </row>
    <row r="390" spans="2:7" hidden="1">
      <c r="B390" s="17"/>
      <c r="C390" s="17"/>
      <c r="D390" s="17"/>
      <c r="E390" s="17"/>
      <c r="F390" s="17"/>
      <c r="G390" s="17"/>
    </row>
    <row r="391" spans="2:7" hidden="1">
      <c r="B391" s="17"/>
      <c r="C391" s="17"/>
      <c r="D391" s="17"/>
      <c r="E391" s="17"/>
      <c r="F391" s="17"/>
      <c r="G391" s="17"/>
    </row>
    <row r="392" spans="2:7" hidden="1">
      <c r="B392" s="17"/>
      <c r="C392" s="17"/>
      <c r="D392" s="17"/>
      <c r="E392" s="17"/>
      <c r="F392" s="17"/>
      <c r="G392" s="17"/>
    </row>
    <row r="393" spans="2:7" hidden="1">
      <c r="B393" s="17"/>
      <c r="C393" s="17"/>
      <c r="D393" s="17"/>
      <c r="E393" s="17"/>
      <c r="F393" s="17"/>
      <c r="G393" s="17"/>
    </row>
    <row r="394" spans="2:7" hidden="1">
      <c r="B394" s="17"/>
      <c r="C394" s="17"/>
      <c r="D394" s="17"/>
      <c r="E394" s="17"/>
      <c r="F394" s="17"/>
      <c r="G394" s="17"/>
    </row>
    <row r="395" spans="2:7" hidden="1">
      <c r="B395" s="17"/>
      <c r="C395" s="17"/>
      <c r="D395" s="17"/>
      <c r="E395" s="17"/>
      <c r="F395" s="17"/>
      <c r="G395" s="17"/>
    </row>
    <row r="396" spans="2:7" hidden="1">
      <c r="B396" s="17"/>
      <c r="C396" s="17"/>
      <c r="D396" s="17"/>
      <c r="E396" s="17"/>
      <c r="F396" s="17"/>
      <c r="G396" s="17"/>
    </row>
    <row r="397" spans="2:7" hidden="1">
      <c r="B397" s="17"/>
      <c r="C397" s="17"/>
      <c r="D397" s="17"/>
      <c r="E397" s="17"/>
      <c r="F397" s="17"/>
      <c r="G397" s="17"/>
    </row>
    <row r="398" spans="2:7" hidden="1">
      <c r="B398" s="17"/>
      <c r="C398" s="17"/>
      <c r="D398" s="17"/>
      <c r="E398" s="17"/>
      <c r="F398" s="17"/>
      <c r="G398" s="17"/>
    </row>
    <row r="399" spans="2:7" hidden="1">
      <c r="B399" s="17"/>
      <c r="C399" s="17"/>
      <c r="D399" s="17"/>
      <c r="E399" s="17"/>
      <c r="F399" s="17"/>
      <c r="G399" s="17"/>
    </row>
    <row r="400" spans="2:7" hidden="1">
      <c r="B400" s="17"/>
      <c r="C400" s="17"/>
      <c r="D400" s="17"/>
      <c r="E400" s="17"/>
      <c r="F400" s="17"/>
      <c r="G400" s="17"/>
    </row>
    <row r="401" spans="2:7" hidden="1">
      <c r="B401" s="17"/>
      <c r="C401" s="17"/>
      <c r="D401" s="17"/>
      <c r="E401" s="17"/>
      <c r="F401" s="17"/>
      <c r="G401" s="17"/>
    </row>
    <row r="402" spans="2:7" hidden="1">
      <c r="B402" s="17"/>
      <c r="C402" s="17"/>
      <c r="D402" s="17"/>
      <c r="E402" s="17"/>
      <c r="F402" s="17"/>
      <c r="G402" s="17"/>
    </row>
    <row r="403" spans="2:7" hidden="1">
      <c r="B403" s="17"/>
      <c r="C403" s="17"/>
      <c r="D403" s="17"/>
      <c r="E403" s="17"/>
      <c r="F403" s="17"/>
      <c r="G403" s="17"/>
    </row>
    <row r="404" spans="2:7" hidden="1">
      <c r="B404" s="17"/>
      <c r="C404" s="17"/>
      <c r="D404" s="17"/>
      <c r="E404" s="17"/>
      <c r="F404" s="17"/>
      <c r="G404" s="17"/>
    </row>
    <row r="405" spans="2:7" hidden="1">
      <c r="B405" s="17"/>
      <c r="C405" s="17"/>
      <c r="D405" s="17"/>
      <c r="E405" s="17"/>
      <c r="F405" s="17"/>
      <c r="G405" s="17"/>
    </row>
    <row r="406" spans="2:7" hidden="1">
      <c r="B406" s="17"/>
      <c r="C406" s="17"/>
      <c r="D406" s="17"/>
      <c r="E406" s="17"/>
      <c r="F406" s="17"/>
      <c r="G406" s="17"/>
    </row>
    <row r="407" spans="2:7" hidden="1">
      <c r="B407" s="17"/>
      <c r="C407" s="17"/>
      <c r="D407" s="17"/>
      <c r="E407" s="17"/>
      <c r="F407" s="17"/>
      <c r="G407" s="17"/>
    </row>
    <row r="408" spans="2:7" hidden="1">
      <c r="B408" s="17"/>
      <c r="C408" s="17"/>
      <c r="D408" s="17"/>
      <c r="E408" s="17"/>
      <c r="F408" s="17"/>
      <c r="G408" s="17"/>
    </row>
    <row r="409" spans="2:7" hidden="1">
      <c r="B409" s="17"/>
      <c r="C409" s="17"/>
      <c r="D409" s="17"/>
      <c r="E409" s="17"/>
      <c r="F409" s="17"/>
      <c r="G409" s="17"/>
    </row>
    <row r="410" spans="2:7" hidden="1">
      <c r="B410" s="17"/>
      <c r="C410" s="17"/>
      <c r="D410" s="17"/>
      <c r="E410" s="17"/>
      <c r="F410" s="17"/>
      <c r="G410" s="17"/>
    </row>
    <row r="411" spans="2:7" hidden="1">
      <c r="B411" s="17"/>
      <c r="C411" s="17"/>
      <c r="D411" s="17"/>
      <c r="E411" s="17"/>
      <c r="F411" s="17"/>
      <c r="G411" s="17"/>
    </row>
    <row r="412" spans="2:7" hidden="1">
      <c r="B412" s="17"/>
      <c r="C412" s="17"/>
      <c r="D412" s="17"/>
      <c r="E412" s="17"/>
      <c r="F412" s="17"/>
      <c r="G412" s="17"/>
    </row>
    <row r="413" spans="2:7" hidden="1">
      <c r="B413" s="17"/>
      <c r="C413" s="17"/>
      <c r="D413" s="17"/>
      <c r="E413" s="17"/>
      <c r="F413" s="17"/>
      <c r="G413" s="17"/>
    </row>
    <row r="414" spans="2:7" hidden="1">
      <c r="B414" s="17"/>
      <c r="C414" s="17"/>
      <c r="D414" s="17"/>
      <c r="E414" s="17"/>
      <c r="F414" s="17"/>
      <c r="G414" s="17"/>
    </row>
    <row r="415" spans="2:7" hidden="1">
      <c r="B415" s="17"/>
      <c r="C415" s="17"/>
      <c r="D415" s="17"/>
      <c r="E415" s="17"/>
      <c r="F415" s="17"/>
      <c r="G415" s="17"/>
    </row>
    <row r="416" spans="2:7" hidden="1">
      <c r="B416" s="17"/>
      <c r="C416" s="17"/>
      <c r="D416" s="17"/>
      <c r="E416" s="17"/>
      <c r="F416" s="17"/>
      <c r="G416" s="17"/>
    </row>
    <row r="417" spans="2:7" hidden="1">
      <c r="B417" s="17"/>
      <c r="C417" s="17"/>
      <c r="D417" s="17"/>
      <c r="E417" s="17"/>
      <c r="F417" s="17"/>
      <c r="G417" s="17"/>
    </row>
    <row r="418" spans="2:7" hidden="1">
      <c r="B418" s="17"/>
      <c r="C418" s="17"/>
      <c r="D418" s="17"/>
      <c r="E418" s="17"/>
      <c r="F418" s="17"/>
      <c r="G418" s="17"/>
    </row>
    <row r="419" spans="2:7" hidden="1">
      <c r="B419" s="17"/>
      <c r="C419" s="17"/>
      <c r="D419" s="17"/>
      <c r="E419" s="17"/>
      <c r="F419" s="17"/>
      <c r="G419" s="17"/>
    </row>
    <row r="420" spans="2:7" hidden="1">
      <c r="B420" s="17"/>
      <c r="C420" s="17"/>
      <c r="D420" s="17"/>
      <c r="E420" s="17"/>
      <c r="F420" s="17"/>
      <c r="G420" s="17"/>
    </row>
    <row r="421" spans="2:7" hidden="1">
      <c r="B421" s="17"/>
      <c r="C421" s="17"/>
      <c r="D421" s="17"/>
      <c r="E421" s="17"/>
      <c r="F421" s="17"/>
      <c r="G421" s="17"/>
    </row>
    <row r="422" spans="2:7" hidden="1">
      <c r="B422" s="17"/>
      <c r="C422" s="17"/>
      <c r="D422" s="17"/>
      <c r="E422" s="17"/>
      <c r="F422" s="17"/>
      <c r="G422" s="17"/>
    </row>
    <row r="423" spans="2:7" hidden="1">
      <c r="B423" s="17"/>
      <c r="C423" s="17"/>
      <c r="D423" s="17"/>
      <c r="E423" s="17"/>
      <c r="F423" s="17"/>
      <c r="G423" s="17"/>
    </row>
    <row r="424" spans="2:7" hidden="1">
      <c r="B424" s="17"/>
      <c r="C424" s="17"/>
      <c r="D424" s="17"/>
      <c r="E424" s="17"/>
      <c r="F424" s="17"/>
      <c r="G424" s="17"/>
    </row>
    <row r="425" spans="2:7" hidden="1">
      <c r="B425" s="17"/>
      <c r="C425" s="17"/>
      <c r="D425" s="17"/>
      <c r="E425" s="17"/>
      <c r="F425" s="17"/>
      <c r="G425" s="17"/>
    </row>
    <row r="426" spans="2:7" hidden="1">
      <c r="B426" s="17"/>
      <c r="C426" s="17"/>
      <c r="D426" s="17"/>
      <c r="E426" s="17"/>
      <c r="F426" s="17"/>
      <c r="G426" s="17"/>
    </row>
    <row r="427" spans="2:7" hidden="1">
      <c r="B427" s="17"/>
      <c r="C427" s="17"/>
      <c r="D427" s="17"/>
      <c r="E427" s="17"/>
      <c r="F427" s="17"/>
      <c r="G427" s="17"/>
    </row>
    <row r="428" spans="2:7" hidden="1">
      <c r="B428" s="17"/>
      <c r="C428" s="17"/>
      <c r="D428" s="17"/>
      <c r="E428" s="17"/>
      <c r="F428" s="17"/>
      <c r="G428" s="17"/>
    </row>
    <row r="429" spans="2:7" hidden="1">
      <c r="B429" s="17"/>
      <c r="C429" s="17"/>
      <c r="D429" s="17"/>
      <c r="E429" s="17"/>
      <c r="F429" s="17"/>
      <c r="G429" s="17"/>
    </row>
    <row r="430" spans="2:7" hidden="1">
      <c r="B430" s="17"/>
      <c r="C430" s="17"/>
      <c r="D430" s="17"/>
      <c r="E430" s="17"/>
      <c r="F430" s="17"/>
      <c r="G430" s="17"/>
    </row>
    <row r="431" spans="2:7" hidden="1">
      <c r="B431" s="17"/>
      <c r="C431" s="17"/>
      <c r="D431" s="17"/>
      <c r="E431" s="17"/>
      <c r="F431" s="17"/>
      <c r="G431" s="17"/>
    </row>
    <row r="432" spans="2:7" hidden="1">
      <c r="B432" s="17"/>
      <c r="C432" s="17"/>
      <c r="D432" s="17"/>
      <c r="E432" s="17"/>
      <c r="F432" s="17"/>
      <c r="G432" s="17"/>
    </row>
    <row r="433" spans="2:7" hidden="1">
      <c r="B433" s="17"/>
      <c r="C433" s="17"/>
      <c r="D433" s="17"/>
      <c r="E433" s="17"/>
      <c r="F433" s="17"/>
      <c r="G433" s="17"/>
    </row>
    <row r="434" spans="2:7" hidden="1">
      <c r="B434" s="17"/>
      <c r="C434" s="17"/>
      <c r="D434" s="17"/>
      <c r="E434" s="17"/>
      <c r="F434" s="17"/>
      <c r="G434" s="17"/>
    </row>
    <row r="435" spans="2:7" hidden="1">
      <c r="B435" s="17"/>
      <c r="C435" s="17"/>
      <c r="D435" s="17"/>
      <c r="E435" s="17"/>
      <c r="F435" s="17"/>
      <c r="G435" s="17"/>
    </row>
    <row r="436" spans="2:7" hidden="1">
      <c r="B436" s="17"/>
      <c r="C436" s="17"/>
      <c r="D436" s="17"/>
      <c r="E436" s="17"/>
      <c r="F436" s="17"/>
      <c r="G436" s="17"/>
    </row>
    <row r="437" spans="2:7" hidden="1">
      <c r="B437" s="17"/>
      <c r="C437" s="17"/>
      <c r="D437" s="17"/>
      <c r="E437" s="17"/>
      <c r="F437" s="17"/>
      <c r="G437" s="17"/>
    </row>
    <row r="438" spans="2:7" hidden="1">
      <c r="B438" s="17"/>
      <c r="C438" s="17"/>
      <c r="D438" s="17"/>
      <c r="E438" s="17"/>
      <c r="F438" s="17"/>
      <c r="G438" s="17"/>
    </row>
    <row r="439" spans="2:7" hidden="1">
      <c r="B439" s="17"/>
      <c r="C439" s="17"/>
      <c r="D439" s="17"/>
      <c r="E439" s="17"/>
      <c r="F439" s="17"/>
      <c r="G439" s="17"/>
    </row>
    <row r="440" spans="2:7" hidden="1">
      <c r="B440" s="17"/>
      <c r="C440" s="17"/>
      <c r="D440" s="17"/>
      <c r="E440" s="17"/>
      <c r="F440" s="17"/>
      <c r="G440" s="17"/>
    </row>
    <row r="441" spans="2:7" hidden="1">
      <c r="B441" s="17"/>
      <c r="C441" s="17"/>
      <c r="D441" s="17"/>
      <c r="E441" s="17"/>
      <c r="F441" s="17"/>
      <c r="G441" s="17"/>
    </row>
    <row r="442" spans="2:7" hidden="1">
      <c r="B442" s="17"/>
      <c r="C442" s="17"/>
      <c r="D442" s="17"/>
      <c r="E442" s="17"/>
      <c r="F442" s="17"/>
      <c r="G442" s="17"/>
    </row>
    <row r="443" spans="2:7" hidden="1">
      <c r="B443" s="17"/>
      <c r="C443" s="17"/>
      <c r="D443" s="17"/>
      <c r="E443" s="17"/>
      <c r="F443" s="17"/>
      <c r="G443" s="17"/>
    </row>
    <row r="444" spans="2:7" hidden="1">
      <c r="B444" s="17"/>
      <c r="C444" s="17"/>
      <c r="D444" s="17"/>
      <c r="E444" s="17"/>
      <c r="F444" s="17"/>
      <c r="G444" s="17"/>
    </row>
    <row r="445" spans="2:7" hidden="1">
      <c r="B445" s="17"/>
      <c r="C445" s="17"/>
      <c r="D445" s="17"/>
      <c r="E445" s="17"/>
      <c r="F445" s="17"/>
      <c r="G445" s="17"/>
    </row>
    <row r="446" spans="2:7" hidden="1">
      <c r="B446" s="17"/>
      <c r="C446" s="17"/>
      <c r="D446" s="17"/>
      <c r="E446" s="17"/>
      <c r="F446" s="17"/>
      <c r="G446" s="17"/>
    </row>
    <row r="447" spans="2:7" hidden="1">
      <c r="B447" s="17"/>
      <c r="C447" s="17"/>
      <c r="D447" s="17"/>
      <c r="E447" s="17"/>
      <c r="F447" s="17"/>
      <c r="G447" s="17"/>
    </row>
    <row r="448" spans="2:7" hidden="1">
      <c r="B448" s="17"/>
      <c r="C448" s="17"/>
      <c r="D448" s="17"/>
      <c r="E448" s="17"/>
      <c r="F448" s="17"/>
      <c r="G448" s="17"/>
    </row>
    <row r="449" spans="2:7" hidden="1">
      <c r="B449" s="17"/>
      <c r="C449" s="17"/>
      <c r="D449" s="17"/>
      <c r="E449" s="17"/>
      <c r="F449" s="17"/>
      <c r="G449" s="17"/>
    </row>
    <row r="450" spans="2:7" hidden="1">
      <c r="B450" s="17"/>
      <c r="C450" s="17"/>
      <c r="D450" s="17"/>
      <c r="E450" s="17"/>
      <c r="F450" s="17"/>
      <c r="G450" s="17"/>
    </row>
    <row r="451" spans="2:7" hidden="1">
      <c r="B451" s="17"/>
      <c r="C451" s="17"/>
      <c r="D451" s="17"/>
      <c r="E451" s="17"/>
      <c r="F451" s="17"/>
      <c r="G451" s="17"/>
    </row>
    <row r="452" spans="2:7" hidden="1">
      <c r="B452" s="17"/>
      <c r="C452" s="17"/>
      <c r="D452" s="17"/>
      <c r="E452" s="17"/>
      <c r="F452" s="17"/>
      <c r="G452" s="17"/>
    </row>
    <row r="453" spans="2:7" hidden="1">
      <c r="B453" s="17"/>
      <c r="C453" s="17"/>
      <c r="D453" s="17"/>
      <c r="E453" s="17"/>
      <c r="F453" s="17"/>
      <c r="G453" s="17"/>
    </row>
    <row r="454" spans="2:7" hidden="1">
      <c r="B454" s="17"/>
      <c r="C454" s="17"/>
      <c r="D454" s="17"/>
      <c r="E454" s="17"/>
      <c r="F454" s="17"/>
      <c r="G454" s="17"/>
    </row>
    <row r="455" spans="2:7" hidden="1">
      <c r="B455" s="17"/>
      <c r="C455" s="17"/>
      <c r="D455" s="17"/>
      <c r="E455" s="17"/>
      <c r="F455" s="17"/>
      <c r="G455" s="17"/>
    </row>
    <row r="456" spans="2:7" hidden="1">
      <c r="B456" s="17"/>
      <c r="C456" s="17"/>
      <c r="D456" s="17"/>
      <c r="E456" s="17"/>
      <c r="F456" s="17"/>
      <c r="G456" s="17"/>
    </row>
    <row r="457" spans="2:7" hidden="1">
      <c r="B457" s="17"/>
      <c r="C457" s="17"/>
      <c r="D457" s="17"/>
      <c r="E457" s="17"/>
      <c r="F457" s="17"/>
      <c r="G457" s="17"/>
    </row>
    <row r="458" spans="2:7" hidden="1">
      <c r="B458" s="17"/>
      <c r="C458" s="17"/>
      <c r="D458" s="17"/>
      <c r="E458" s="17"/>
      <c r="F458" s="17"/>
      <c r="G458" s="17"/>
    </row>
    <row r="459" spans="2:7" hidden="1">
      <c r="B459" s="17"/>
      <c r="C459" s="17"/>
      <c r="D459" s="17"/>
      <c r="E459" s="17"/>
      <c r="F459" s="17"/>
      <c r="G459" s="17"/>
    </row>
    <row r="460" spans="2:7" hidden="1">
      <c r="B460" s="17"/>
      <c r="C460" s="17"/>
      <c r="D460" s="17"/>
      <c r="E460" s="17"/>
      <c r="F460" s="17"/>
      <c r="G460" s="17"/>
    </row>
    <row r="461" spans="2:7" hidden="1">
      <c r="B461" s="17"/>
      <c r="C461" s="17"/>
      <c r="D461" s="17"/>
      <c r="E461" s="17"/>
      <c r="F461" s="17"/>
      <c r="G461" s="17"/>
    </row>
    <row r="462" spans="2:7" hidden="1">
      <c r="B462" s="17"/>
      <c r="C462" s="17"/>
      <c r="D462" s="17"/>
      <c r="E462" s="17"/>
      <c r="F462" s="17"/>
      <c r="G462" s="17"/>
    </row>
    <row r="463" spans="2:7" hidden="1">
      <c r="B463" s="17"/>
      <c r="C463" s="17"/>
      <c r="D463" s="17"/>
      <c r="E463" s="17"/>
      <c r="F463" s="17"/>
      <c r="G463" s="17"/>
    </row>
    <row r="464" spans="2:7" hidden="1">
      <c r="B464" s="17"/>
      <c r="C464" s="17"/>
      <c r="D464" s="17"/>
      <c r="E464" s="17"/>
      <c r="F464" s="17"/>
      <c r="G464" s="17"/>
    </row>
    <row r="465" spans="2:7" hidden="1">
      <c r="B465" s="17"/>
      <c r="C465" s="17"/>
      <c r="D465" s="17"/>
      <c r="E465" s="17"/>
      <c r="F465" s="17"/>
      <c r="G465" s="17"/>
    </row>
    <row r="466" spans="2:7" hidden="1">
      <c r="B466" s="17"/>
      <c r="C466" s="17"/>
      <c r="D466" s="17"/>
      <c r="E466" s="17"/>
      <c r="F466" s="17"/>
      <c r="G466" s="17"/>
    </row>
    <row r="467" spans="2:7" hidden="1">
      <c r="B467" s="17"/>
      <c r="C467" s="17"/>
      <c r="D467" s="17"/>
      <c r="E467" s="17"/>
      <c r="F467" s="17"/>
      <c r="G467" s="17"/>
    </row>
    <row r="468" spans="2:7" hidden="1">
      <c r="B468" s="17"/>
      <c r="C468" s="17"/>
      <c r="D468" s="17"/>
      <c r="E468" s="17"/>
      <c r="F468" s="17"/>
      <c r="G468" s="17"/>
    </row>
    <row r="469" spans="2:7" hidden="1">
      <c r="B469" s="17"/>
      <c r="C469" s="17"/>
      <c r="D469" s="17"/>
      <c r="E469" s="17"/>
      <c r="F469" s="17"/>
      <c r="G469" s="17"/>
    </row>
    <row r="470" spans="2:7" hidden="1">
      <c r="B470" s="17"/>
      <c r="C470" s="17"/>
      <c r="D470" s="17"/>
      <c r="E470" s="17"/>
      <c r="F470" s="17"/>
      <c r="G470" s="17"/>
    </row>
    <row r="471" spans="2:7" hidden="1">
      <c r="B471" s="17"/>
      <c r="C471" s="17"/>
      <c r="D471" s="17"/>
      <c r="E471" s="17"/>
      <c r="F471" s="17"/>
      <c r="G471" s="17"/>
    </row>
    <row r="472" spans="2:7" hidden="1">
      <c r="B472" s="17"/>
      <c r="C472" s="17"/>
      <c r="D472" s="17"/>
      <c r="E472" s="17"/>
      <c r="F472" s="17"/>
      <c r="G472" s="17"/>
    </row>
    <row r="473" spans="2:7" hidden="1">
      <c r="B473" s="17"/>
      <c r="C473" s="17"/>
      <c r="D473" s="17"/>
      <c r="E473" s="17"/>
      <c r="F473" s="17"/>
      <c r="G473" s="17"/>
    </row>
    <row r="474" spans="2:7" hidden="1">
      <c r="B474" s="17"/>
      <c r="C474" s="17"/>
      <c r="D474" s="17"/>
      <c r="E474" s="17"/>
      <c r="F474" s="17"/>
      <c r="G474" s="17"/>
    </row>
    <row r="475" spans="2:7" hidden="1">
      <c r="B475" s="17"/>
      <c r="C475" s="17"/>
      <c r="D475" s="17"/>
      <c r="E475" s="17"/>
      <c r="F475" s="17"/>
      <c r="G475" s="17"/>
    </row>
    <row r="476" spans="2:7" hidden="1">
      <c r="B476" s="17"/>
      <c r="C476" s="17"/>
      <c r="D476" s="17"/>
      <c r="E476" s="17"/>
      <c r="F476" s="17"/>
      <c r="G476" s="17"/>
    </row>
    <row r="477" spans="2:7" hidden="1">
      <c r="B477" s="17"/>
      <c r="C477" s="17"/>
      <c r="D477" s="17"/>
      <c r="E477" s="17"/>
      <c r="F477" s="17"/>
      <c r="G477" s="17"/>
    </row>
    <row r="478" spans="2:7" hidden="1">
      <c r="B478" s="17"/>
      <c r="C478" s="17"/>
      <c r="D478" s="17"/>
      <c r="E478" s="17"/>
      <c r="F478" s="17"/>
      <c r="G478" s="17"/>
    </row>
    <row r="479" spans="2:7" hidden="1">
      <c r="B479" s="17"/>
      <c r="C479" s="17"/>
      <c r="D479" s="17"/>
      <c r="E479" s="17"/>
      <c r="F479" s="17"/>
      <c r="G479" s="17"/>
    </row>
    <row r="480" spans="2:7" hidden="1">
      <c r="B480" s="17"/>
      <c r="C480" s="17"/>
      <c r="D480" s="17"/>
      <c r="E480" s="17"/>
      <c r="F480" s="17"/>
      <c r="G480" s="17"/>
    </row>
    <row r="481" spans="2:7" hidden="1">
      <c r="B481" s="17"/>
      <c r="C481" s="17"/>
      <c r="D481" s="17"/>
      <c r="E481" s="17"/>
      <c r="F481" s="17"/>
      <c r="G481" s="17"/>
    </row>
    <row r="482" spans="2:7" hidden="1">
      <c r="B482" s="17"/>
      <c r="C482" s="17"/>
      <c r="D482" s="17"/>
      <c r="E482" s="17"/>
      <c r="F482" s="17"/>
      <c r="G482" s="17"/>
    </row>
    <row r="483" spans="2:7" hidden="1">
      <c r="B483" s="17"/>
      <c r="C483" s="17"/>
      <c r="D483" s="17"/>
      <c r="E483" s="17"/>
      <c r="F483" s="17"/>
      <c r="G483" s="17"/>
    </row>
    <row r="484" spans="2:7" hidden="1">
      <c r="B484" s="17"/>
      <c r="C484" s="17"/>
      <c r="D484" s="17"/>
      <c r="E484" s="17"/>
      <c r="F484" s="17"/>
      <c r="G484" s="17"/>
    </row>
    <row r="485" spans="2:7" hidden="1">
      <c r="B485" s="17"/>
      <c r="C485" s="17"/>
      <c r="D485" s="17"/>
      <c r="E485" s="17"/>
      <c r="F485" s="17"/>
      <c r="G485" s="17"/>
    </row>
    <row r="486" spans="2:7" hidden="1">
      <c r="B486" s="17"/>
      <c r="C486" s="17"/>
      <c r="D486" s="17"/>
      <c r="E486" s="17"/>
      <c r="F486" s="17"/>
      <c r="G486" s="17"/>
    </row>
    <row r="487" spans="2:7" hidden="1">
      <c r="B487" s="17"/>
      <c r="C487" s="17"/>
      <c r="D487" s="17"/>
      <c r="E487" s="17"/>
      <c r="F487" s="17"/>
      <c r="G487" s="17"/>
    </row>
    <row r="488" spans="2:7" hidden="1">
      <c r="B488" s="17"/>
      <c r="C488" s="17"/>
      <c r="D488" s="17"/>
      <c r="E488" s="17"/>
      <c r="F488" s="17"/>
      <c r="G488" s="17"/>
    </row>
    <row r="489" spans="2:7" hidden="1">
      <c r="B489" s="17"/>
      <c r="C489" s="17"/>
      <c r="D489" s="17"/>
      <c r="E489" s="17"/>
      <c r="F489" s="17"/>
      <c r="G489" s="17"/>
    </row>
    <row r="490" spans="2:7" hidden="1">
      <c r="B490" s="17"/>
      <c r="C490" s="17"/>
      <c r="D490" s="17"/>
      <c r="E490" s="17"/>
      <c r="F490" s="17"/>
      <c r="G490" s="17"/>
    </row>
    <row r="491" spans="2:7" hidden="1">
      <c r="B491" s="17"/>
      <c r="C491" s="17"/>
      <c r="D491" s="17"/>
      <c r="E491" s="17"/>
      <c r="F491" s="17"/>
      <c r="G491" s="17"/>
    </row>
    <row r="492" spans="2:7" hidden="1">
      <c r="B492" s="17"/>
      <c r="C492" s="17"/>
      <c r="D492" s="17"/>
      <c r="E492" s="17"/>
      <c r="F492" s="17"/>
      <c r="G492" s="17"/>
    </row>
    <row r="493" spans="2:7" hidden="1">
      <c r="B493" s="17"/>
      <c r="C493" s="17"/>
      <c r="D493" s="17"/>
      <c r="E493" s="17"/>
      <c r="F493" s="17"/>
      <c r="G493" s="17"/>
    </row>
    <row r="494" spans="2:7" hidden="1">
      <c r="B494" s="17"/>
      <c r="C494" s="17"/>
      <c r="D494" s="17"/>
      <c r="E494" s="17"/>
      <c r="F494" s="17"/>
      <c r="G494" s="17"/>
    </row>
    <row r="495" spans="2:7" hidden="1">
      <c r="B495" s="17"/>
      <c r="C495" s="17"/>
      <c r="D495" s="17"/>
      <c r="E495" s="17"/>
      <c r="F495" s="17"/>
      <c r="G495" s="17"/>
    </row>
    <row r="496" spans="2:7" hidden="1">
      <c r="B496" s="17"/>
      <c r="C496" s="17"/>
      <c r="D496" s="17"/>
      <c r="E496" s="17"/>
      <c r="F496" s="17"/>
      <c r="G496" s="17"/>
    </row>
    <row r="497" spans="2:7" hidden="1">
      <c r="B497" s="17"/>
      <c r="C497" s="17"/>
      <c r="D497" s="17"/>
      <c r="E497" s="17"/>
      <c r="F497" s="17"/>
      <c r="G497" s="17"/>
    </row>
    <row r="498" spans="2:7" hidden="1">
      <c r="B498" s="17"/>
      <c r="C498" s="17"/>
      <c r="D498" s="17"/>
      <c r="E498" s="17"/>
      <c r="F498" s="17"/>
      <c r="G498" s="17"/>
    </row>
    <row r="499" spans="2:7" hidden="1">
      <c r="B499" s="17"/>
      <c r="C499" s="17"/>
      <c r="D499" s="17"/>
      <c r="E499" s="17"/>
      <c r="F499" s="17"/>
      <c r="G499" s="17"/>
    </row>
    <row r="500" spans="2:7" hidden="1">
      <c r="B500" s="17"/>
      <c r="C500" s="17"/>
      <c r="D500" s="17"/>
      <c r="E500" s="17"/>
      <c r="F500" s="17"/>
      <c r="G500" s="17"/>
    </row>
    <row r="501" spans="2:7" hidden="1">
      <c r="B501" s="17"/>
      <c r="C501" s="17"/>
      <c r="D501" s="17"/>
      <c r="E501" s="17"/>
      <c r="F501" s="17"/>
      <c r="G501" s="17"/>
    </row>
    <row r="502" spans="2:7" hidden="1">
      <c r="B502" s="17"/>
      <c r="C502" s="17"/>
      <c r="D502" s="17"/>
      <c r="E502" s="17"/>
      <c r="F502" s="17"/>
      <c r="G502" s="17"/>
    </row>
    <row r="503" spans="2:7" hidden="1">
      <c r="B503" s="17"/>
      <c r="C503" s="17"/>
      <c r="D503" s="17"/>
      <c r="E503" s="17"/>
      <c r="F503" s="17"/>
      <c r="G503" s="17"/>
    </row>
    <row r="504" spans="2:7" hidden="1">
      <c r="B504" s="17"/>
      <c r="C504" s="17"/>
      <c r="D504" s="17"/>
      <c r="E504" s="17"/>
      <c r="F504" s="17"/>
      <c r="G504" s="17"/>
    </row>
    <row r="505" spans="2:7" hidden="1">
      <c r="B505" s="17"/>
      <c r="C505" s="17"/>
      <c r="D505" s="17"/>
      <c r="E505" s="17"/>
      <c r="F505" s="17"/>
      <c r="G505" s="17"/>
    </row>
    <row r="506" spans="2:7" hidden="1">
      <c r="B506" s="17"/>
      <c r="C506" s="17"/>
      <c r="D506" s="17"/>
      <c r="E506" s="17"/>
      <c r="F506" s="17"/>
      <c r="G506" s="17"/>
    </row>
    <row r="507" spans="2:7" hidden="1">
      <c r="B507" s="17"/>
      <c r="C507" s="17"/>
      <c r="D507" s="17"/>
      <c r="E507" s="17"/>
      <c r="F507" s="17"/>
      <c r="G507" s="17"/>
    </row>
    <row r="508" spans="2:7" hidden="1">
      <c r="B508" s="17"/>
      <c r="C508" s="17"/>
      <c r="D508" s="17"/>
      <c r="E508" s="17"/>
      <c r="F508" s="17"/>
      <c r="G508" s="17"/>
    </row>
    <row r="509" spans="2:7" hidden="1">
      <c r="B509" s="17"/>
      <c r="C509" s="17"/>
      <c r="D509" s="17"/>
      <c r="E509" s="17"/>
      <c r="F509" s="17"/>
      <c r="G509" s="17"/>
    </row>
    <row r="510" spans="2:7" hidden="1">
      <c r="B510" s="17"/>
      <c r="C510" s="17"/>
      <c r="D510" s="17"/>
      <c r="E510" s="17"/>
      <c r="F510" s="17"/>
      <c r="G510" s="17"/>
    </row>
    <row r="511" spans="2:7" hidden="1">
      <c r="B511" s="17"/>
      <c r="C511" s="17"/>
      <c r="D511" s="17"/>
      <c r="E511" s="17"/>
      <c r="F511" s="17"/>
      <c r="G511" s="17"/>
    </row>
    <row r="512" spans="2:7" hidden="1">
      <c r="B512" s="17"/>
      <c r="C512" s="17"/>
      <c r="D512" s="17"/>
      <c r="E512" s="17"/>
      <c r="F512" s="17"/>
      <c r="G512" s="17"/>
    </row>
    <row r="513" spans="2:7" hidden="1">
      <c r="B513" s="17"/>
      <c r="C513" s="17"/>
      <c r="D513" s="17"/>
      <c r="E513" s="17"/>
      <c r="F513" s="17"/>
      <c r="G513" s="17"/>
    </row>
    <row r="514" spans="2:7" hidden="1">
      <c r="B514" s="17"/>
      <c r="C514" s="17"/>
      <c r="D514" s="17"/>
      <c r="E514" s="17"/>
      <c r="F514" s="17"/>
      <c r="G514" s="17"/>
    </row>
    <row r="515" spans="2:7" hidden="1">
      <c r="B515" s="17"/>
      <c r="C515" s="17"/>
      <c r="D515" s="17"/>
      <c r="E515" s="17"/>
      <c r="F515" s="17"/>
      <c r="G515" s="17"/>
    </row>
    <row r="516" spans="2:7" hidden="1">
      <c r="B516" s="17"/>
      <c r="C516" s="17"/>
      <c r="D516" s="17"/>
      <c r="E516" s="17"/>
      <c r="F516" s="17"/>
      <c r="G516" s="17"/>
    </row>
    <row r="517" spans="2:7" hidden="1">
      <c r="B517" s="17"/>
      <c r="C517" s="17"/>
      <c r="D517" s="17"/>
      <c r="E517" s="17"/>
      <c r="F517" s="17"/>
      <c r="G517" s="17"/>
    </row>
    <row r="518" spans="2:7" hidden="1">
      <c r="B518" s="17"/>
      <c r="C518" s="17"/>
      <c r="D518" s="17"/>
      <c r="E518" s="17"/>
      <c r="F518" s="17"/>
      <c r="G518" s="17"/>
    </row>
    <row r="519" spans="2:7" hidden="1">
      <c r="B519" s="17"/>
      <c r="C519" s="17"/>
      <c r="D519" s="17"/>
      <c r="E519" s="17"/>
      <c r="F519" s="17"/>
      <c r="G519" s="17"/>
    </row>
    <row r="520" spans="2:7" hidden="1">
      <c r="B520" s="17"/>
      <c r="C520" s="17"/>
      <c r="D520" s="17"/>
      <c r="E520" s="17"/>
      <c r="F520" s="17"/>
      <c r="G520" s="17"/>
    </row>
    <row r="521" spans="2:7" hidden="1">
      <c r="B521" s="17"/>
      <c r="C521" s="17"/>
      <c r="D521" s="17"/>
      <c r="E521" s="17"/>
      <c r="F521" s="17"/>
      <c r="G521" s="17"/>
    </row>
    <row r="522" spans="2:7" hidden="1">
      <c r="B522" s="17"/>
      <c r="C522" s="17"/>
      <c r="D522" s="17"/>
      <c r="E522" s="17"/>
      <c r="F522" s="17"/>
      <c r="G522" s="17"/>
    </row>
    <row r="523" spans="2:7" hidden="1">
      <c r="B523" s="17"/>
      <c r="C523" s="17"/>
      <c r="D523" s="17"/>
      <c r="E523" s="17"/>
      <c r="F523" s="17"/>
      <c r="G523" s="17"/>
    </row>
    <row r="524" spans="2:7" hidden="1">
      <c r="B524" s="17"/>
      <c r="C524" s="17"/>
      <c r="D524" s="17"/>
      <c r="E524" s="17"/>
      <c r="F524" s="17"/>
      <c r="G524" s="17"/>
    </row>
    <row r="525" spans="2:7" hidden="1">
      <c r="B525" s="17"/>
      <c r="C525" s="17"/>
      <c r="D525" s="17"/>
      <c r="E525" s="17"/>
      <c r="F525" s="17"/>
      <c r="G525" s="17"/>
    </row>
    <row r="526" spans="2:7" hidden="1">
      <c r="B526" s="17"/>
      <c r="C526" s="17"/>
      <c r="D526" s="17"/>
      <c r="E526" s="17"/>
      <c r="F526" s="17"/>
      <c r="G526" s="17"/>
    </row>
    <row r="527" spans="2:7" hidden="1">
      <c r="B527" s="17"/>
      <c r="C527" s="17"/>
      <c r="D527" s="17"/>
      <c r="E527" s="17"/>
      <c r="F527" s="17"/>
      <c r="G527" s="17"/>
    </row>
    <row r="528" spans="2:7" hidden="1">
      <c r="B528" s="17"/>
      <c r="C528" s="17"/>
      <c r="D528" s="17"/>
      <c r="E528" s="17"/>
      <c r="F528" s="17"/>
      <c r="G528" s="17"/>
    </row>
    <row r="529" spans="2:7" hidden="1">
      <c r="B529" s="17"/>
      <c r="C529" s="17"/>
      <c r="D529" s="17"/>
      <c r="E529" s="17"/>
      <c r="F529" s="17"/>
      <c r="G529" s="17"/>
    </row>
    <row r="530" spans="2:7" hidden="1">
      <c r="B530" s="17"/>
      <c r="C530" s="17"/>
      <c r="D530" s="17"/>
      <c r="E530" s="17"/>
      <c r="F530" s="17"/>
      <c r="G530" s="17"/>
    </row>
    <row r="531" spans="2:7" hidden="1">
      <c r="B531" s="17"/>
      <c r="C531" s="17"/>
      <c r="D531" s="17"/>
      <c r="E531" s="17"/>
      <c r="F531" s="17"/>
      <c r="G531" s="17"/>
    </row>
    <row r="532" spans="2:7" hidden="1">
      <c r="B532" s="17"/>
      <c r="C532" s="17"/>
      <c r="D532" s="17"/>
      <c r="E532" s="17"/>
      <c r="F532" s="17"/>
      <c r="G532" s="17"/>
    </row>
    <row r="533" spans="2:7" hidden="1">
      <c r="B533" s="17"/>
      <c r="C533" s="17"/>
      <c r="D533" s="17"/>
      <c r="E533" s="17"/>
      <c r="F533" s="17"/>
      <c r="G533" s="17"/>
    </row>
    <row r="534" spans="2:7" hidden="1">
      <c r="B534" s="17"/>
      <c r="C534" s="17"/>
      <c r="D534" s="17"/>
      <c r="E534" s="17"/>
      <c r="F534" s="17"/>
      <c r="G534" s="17"/>
    </row>
    <row r="535" spans="2:7" hidden="1">
      <c r="B535" s="17"/>
      <c r="C535" s="17"/>
      <c r="D535" s="17"/>
      <c r="E535" s="17"/>
      <c r="F535" s="17"/>
      <c r="G535" s="17"/>
    </row>
    <row r="536" spans="2:7" hidden="1">
      <c r="B536" s="17"/>
      <c r="C536" s="17"/>
      <c r="D536" s="17"/>
      <c r="E536" s="17"/>
      <c r="F536" s="17"/>
      <c r="G536" s="17"/>
    </row>
    <row r="537" spans="2:7" hidden="1">
      <c r="B537" s="17"/>
      <c r="C537" s="17"/>
      <c r="D537" s="17"/>
      <c r="E537" s="17"/>
      <c r="F537" s="17"/>
      <c r="G537" s="17"/>
    </row>
    <row r="538" spans="2:7" hidden="1">
      <c r="B538" s="17"/>
      <c r="C538" s="17"/>
      <c r="D538" s="17"/>
      <c r="E538" s="17"/>
      <c r="F538" s="17"/>
      <c r="G538" s="17"/>
    </row>
    <row r="539" spans="2:7" hidden="1">
      <c r="B539" s="17"/>
      <c r="C539" s="17"/>
      <c r="D539" s="17"/>
      <c r="E539" s="17"/>
      <c r="F539" s="17"/>
      <c r="G539" s="17"/>
    </row>
    <row r="540" spans="2:7" hidden="1">
      <c r="B540" s="17"/>
      <c r="C540" s="17"/>
      <c r="D540" s="17"/>
      <c r="E540" s="17"/>
      <c r="F540" s="17"/>
      <c r="G540" s="17"/>
    </row>
    <row r="541" spans="2:7" hidden="1">
      <c r="B541" s="17"/>
      <c r="C541" s="17"/>
      <c r="D541" s="17"/>
      <c r="E541" s="17"/>
      <c r="F541" s="17"/>
      <c r="G541" s="17"/>
    </row>
    <row r="542" spans="2:7" hidden="1">
      <c r="B542" s="17"/>
      <c r="C542" s="17"/>
      <c r="D542" s="17"/>
      <c r="E542" s="17"/>
      <c r="F542" s="17"/>
      <c r="G542" s="17"/>
    </row>
    <row r="543" spans="2:7" hidden="1">
      <c r="B543" s="17"/>
      <c r="C543" s="17"/>
      <c r="D543" s="17"/>
      <c r="E543" s="17"/>
      <c r="F543" s="17"/>
      <c r="G543" s="17"/>
    </row>
    <row r="544" spans="2:7" hidden="1">
      <c r="B544" s="17"/>
      <c r="C544" s="17"/>
      <c r="D544" s="17"/>
      <c r="E544" s="17"/>
      <c r="F544" s="17"/>
      <c r="G544" s="17"/>
    </row>
    <row r="545" spans="2:7" hidden="1">
      <c r="B545" s="17"/>
      <c r="C545" s="17"/>
      <c r="D545" s="17"/>
      <c r="E545" s="17"/>
      <c r="F545" s="17"/>
      <c r="G545" s="17"/>
    </row>
    <row r="546" spans="2:7" hidden="1">
      <c r="B546" s="17"/>
      <c r="C546" s="17"/>
      <c r="D546" s="17"/>
      <c r="E546" s="17"/>
      <c r="F546" s="17"/>
      <c r="G546" s="17"/>
    </row>
    <row r="547" spans="2:7" hidden="1">
      <c r="B547" s="17"/>
      <c r="C547" s="17"/>
      <c r="D547" s="17"/>
      <c r="E547" s="17"/>
      <c r="F547" s="17"/>
      <c r="G547" s="17"/>
    </row>
    <row r="548" spans="2:7" hidden="1">
      <c r="B548" s="17"/>
      <c r="C548" s="17"/>
      <c r="D548" s="17"/>
      <c r="E548" s="17"/>
      <c r="F548" s="17"/>
      <c r="G548" s="17"/>
    </row>
    <row r="549" spans="2:7" hidden="1">
      <c r="B549" s="17"/>
      <c r="C549" s="17"/>
      <c r="D549" s="17"/>
      <c r="E549" s="17"/>
      <c r="F549" s="17"/>
      <c r="G549" s="17"/>
    </row>
    <row r="550" spans="2:7" hidden="1">
      <c r="B550" s="17"/>
      <c r="C550" s="17"/>
      <c r="D550" s="17"/>
      <c r="E550" s="17"/>
      <c r="F550" s="17"/>
      <c r="G550" s="17"/>
    </row>
    <row r="551" spans="2:7" hidden="1">
      <c r="B551" s="17"/>
      <c r="C551" s="17"/>
      <c r="D551" s="17"/>
      <c r="E551" s="17"/>
      <c r="F551" s="17"/>
      <c r="G551" s="17"/>
    </row>
    <row r="552" spans="2:7" hidden="1">
      <c r="B552" s="17"/>
      <c r="C552" s="17"/>
      <c r="D552" s="17"/>
      <c r="E552" s="17"/>
      <c r="F552" s="17"/>
      <c r="G552" s="17"/>
    </row>
    <row r="553" spans="2:7" hidden="1">
      <c r="B553" s="17"/>
      <c r="C553" s="17"/>
      <c r="D553" s="17"/>
      <c r="E553" s="17"/>
      <c r="F553" s="17"/>
      <c r="G553" s="17"/>
    </row>
    <row r="554" spans="2:7" hidden="1">
      <c r="B554" s="17"/>
      <c r="C554" s="17"/>
      <c r="D554" s="17"/>
      <c r="E554" s="17"/>
      <c r="F554" s="17"/>
      <c r="G554" s="17"/>
    </row>
    <row r="555" spans="2:7" hidden="1">
      <c r="B555" s="17"/>
      <c r="C555" s="17"/>
      <c r="D555" s="17"/>
      <c r="E555" s="17"/>
      <c r="F555" s="17"/>
      <c r="G555" s="17"/>
    </row>
    <row r="556" spans="2:7" hidden="1">
      <c r="B556" s="17"/>
      <c r="C556" s="17"/>
      <c r="D556" s="17"/>
      <c r="E556" s="17"/>
      <c r="F556" s="17"/>
      <c r="G556" s="17"/>
    </row>
    <row r="557" spans="2:7" hidden="1">
      <c r="B557" s="17"/>
      <c r="C557" s="17"/>
      <c r="D557" s="17"/>
      <c r="E557" s="17"/>
      <c r="F557" s="17"/>
      <c r="G557" s="17"/>
    </row>
    <row r="558" spans="2:7" hidden="1">
      <c r="B558" s="17"/>
      <c r="C558" s="17"/>
      <c r="D558" s="17"/>
      <c r="E558" s="17"/>
      <c r="F558" s="17"/>
      <c r="G558" s="17"/>
    </row>
    <row r="559" spans="2:7" hidden="1">
      <c r="B559" s="17"/>
      <c r="C559" s="17"/>
      <c r="D559" s="17"/>
      <c r="E559" s="17"/>
      <c r="F559" s="17"/>
      <c r="G559" s="17"/>
    </row>
    <row r="560" spans="2:7" hidden="1">
      <c r="B560" s="17"/>
      <c r="C560" s="17"/>
      <c r="D560" s="17"/>
      <c r="E560" s="17"/>
      <c r="F560" s="17"/>
      <c r="G560" s="17"/>
    </row>
    <row r="561" spans="2:7" hidden="1">
      <c r="B561" s="17"/>
      <c r="C561" s="17"/>
      <c r="D561" s="17"/>
      <c r="E561" s="17"/>
      <c r="F561" s="17"/>
      <c r="G561" s="17"/>
    </row>
    <row r="562" spans="2:7" hidden="1">
      <c r="B562" s="17"/>
      <c r="C562" s="17"/>
      <c r="D562" s="17"/>
      <c r="E562" s="17"/>
      <c r="F562" s="17"/>
      <c r="G562" s="17"/>
    </row>
    <row r="563" spans="2:7" hidden="1">
      <c r="B563" s="17"/>
      <c r="C563" s="17"/>
      <c r="D563" s="17"/>
      <c r="E563" s="17"/>
      <c r="F563" s="17"/>
      <c r="G563" s="17"/>
    </row>
    <row r="564" spans="2:7" hidden="1">
      <c r="B564" s="17"/>
      <c r="C564" s="17"/>
      <c r="D564" s="17"/>
      <c r="E564" s="17"/>
      <c r="F564" s="17"/>
      <c r="G564" s="17"/>
    </row>
    <row r="565" spans="2:7" hidden="1">
      <c r="B565" s="17"/>
      <c r="C565" s="17"/>
      <c r="D565" s="17"/>
      <c r="E565" s="17"/>
      <c r="F565" s="17"/>
      <c r="G565" s="17"/>
    </row>
    <row r="566" spans="2:7" hidden="1">
      <c r="B566" s="17"/>
      <c r="C566" s="17"/>
      <c r="D566" s="17"/>
      <c r="E566" s="17"/>
      <c r="F566" s="17"/>
      <c r="G566" s="17"/>
    </row>
    <row r="567" spans="2:7" hidden="1">
      <c r="B567" s="17"/>
      <c r="C567" s="17"/>
      <c r="D567" s="17"/>
      <c r="E567" s="17"/>
      <c r="F567" s="17"/>
      <c r="G567" s="17"/>
    </row>
    <row r="568" spans="2:7" hidden="1">
      <c r="B568" s="17"/>
      <c r="C568" s="17"/>
      <c r="D568" s="17"/>
      <c r="E568" s="17"/>
      <c r="F568" s="17"/>
      <c r="G568" s="17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4" bestFit="1" customWidth="1"/>
    <col min="2" max="2" width="12.42578125" style="14" customWidth="1"/>
    <col min="3" max="3" width="13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5.570312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22.7109375" style="15" customWidth="1"/>
    <col min="15" max="15" width="26.85546875" style="15" customWidth="1"/>
    <col min="16" max="16" width="25.42578125" style="15" customWidth="1"/>
    <col min="17" max="17" width="7.5703125" style="15" hidden="1"/>
    <col min="18" max="18" width="6.7109375" style="15" hidden="1"/>
    <col min="19" max="19" width="7.7109375" style="15" hidden="1"/>
    <col min="20" max="20" width="7.140625" style="15" hidden="1"/>
    <col min="21" max="21" width="6" style="15" hidden="1"/>
    <col min="22" max="22" width="7.85546875" style="15" hidden="1"/>
    <col min="23" max="23" width="8.140625" style="15" hidden="1"/>
    <col min="24" max="24" width="6.28515625" style="15" hidden="1"/>
    <col min="25" max="25" width="8" style="15" hidden="1"/>
    <col min="26" max="26" width="8.7109375" style="15" hidden="1"/>
    <col min="27" max="27" width="10" style="15" hidden="1"/>
    <col min="28" max="28" width="9.5703125" style="15" hidden="1"/>
    <col min="29" max="29" width="6.140625" style="15" hidden="1"/>
    <col min="30" max="31" width="5.7109375" style="15" hidden="1"/>
    <col min="32" max="32" width="6.85546875" style="15" hidden="1"/>
    <col min="33" max="33" width="6.42578125" style="15" hidden="1"/>
    <col min="34" max="34" width="6.7109375" style="15" hidden="1"/>
    <col min="35" max="48" width="9.140625" style="15" hidden="1"/>
    <col min="49" max="52" width="0" style="15" hidden="1"/>
    <col min="53" max="16384" width="9.140625" style="15" hidden="1"/>
  </cols>
  <sheetData>
    <row r="1" spans="1:23" s="1" customFormat="1">
      <c r="A1" s="2" t="s">
        <v>0</v>
      </c>
      <c r="B1" s="65" t="s">
        <v>4889</v>
      </c>
    </row>
    <row r="2" spans="1:23" s="1" customFormat="1">
      <c r="A2" s="2" t="s">
        <v>1</v>
      </c>
      <c r="B2" s="11" t="s">
        <v>3480</v>
      </c>
    </row>
    <row r="3" spans="1:23" s="1" customFormat="1">
      <c r="A3" s="2" t="s">
        <v>2</v>
      </c>
      <c r="B3" s="22" t="s">
        <v>3481</v>
      </c>
    </row>
    <row r="4" spans="1:23">
      <c r="A4" s="2" t="s">
        <v>3</v>
      </c>
      <c r="B4" s="110" t="s">
        <v>4890</v>
      </c>
    </row>
    <row r="5" spans="1:23" ht="18.75">
      <c r="A5" s="93" t="s">
        <v>116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23" s="17" customFormat="1">
      <c r="A6" s="36" t="s">
        <v>94</v>
      </c>
      <c r="B6" s="37" t="s">
        <v>48</v>
      </c>
      <c r="C6" s="39" t="s">
        <v>117</v>
      </c>
      <c r="D6" s="37" t="s">
        <v>50</v>
      </c>
      <c r="E6" s="37" t="s">
        <v>51</v>
      </c>
      <c r="F6" s="37" t="s">
        <v>69</v>
      </c>
      <c r="G6" s="37" t="s">
        <v>70</v>
      </c>
      <c r="H6" s="37" t="s">
        <v>52</v>
      </c>
      <c r="I6" s="37" t="s">
        <v>53</v>
      </c>
      <c r="J6" s="37" t="s">
        <v>54</v>
      </c>
      <c r="K6" s="37" t="s">
        <v>157</v>
      </c>
      <c r="L6" s="37" t="s">
        <v>158</v>
      </c>
      <c r="M6" s="37" t="s">
        <v>55</v>
      </c>
      <c r="N6" s="37" t="s">
        <v>71</v>
      </c>
      <c r="O6" s="37" t="s">
        <v>56</v>
      </c>
      <c r="P6" s="38" t="s">
        <v>153</v>
      </c>
      <c r="Q6" s="15"/>
      <c r="R6" s="15"/>
      <c r="S6" s="15"/>
      <c r="T6" s="15"/>
      <c r="U6" s="15"/>
      <c r="V6" s="15"/>
      <c r="W6" s="15"/>
    </row>
    <row r="7" spans="1:23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24" t="s">
        <v>72</v>
      </c>
      <c r="G7" s="24" t="s">
        <v>73</v>
      </c>
      <c r="H7" s="113" t="s">
        <v>4890</v>
      </c>
      <c r="I7" s="24" t="s">
        <v>7</v>
      </c>
      <c r="J7" s="24" t="s">
        <v>7</v>
      </c>
      <c r="K7" s="24" t="s">
        <v>154</v>
      </c>
      <c r="L7" s="113" t="s">
        <v>4890</v>
      </c>
      <c r="M7" s="24" t="s">
        <v>6</v>
      </c>
      <c r="N7" s="24" t="s">
        <v>7</v>
      </c>
      <c r="O7" s="24" t="s">
        <v>7</v>
      </c>
      <c r="P7" s="25" t="s">
        <v>7</v>
      </c>
      <c r="Q7" s="15"/>
      <c r="R7" s="15"/>
      <c r="S7" s="15"/>
      <c r="T7" s="15"/>
      <c r="U7" s="15"/>
      <c r="V7" s="15"/>
      <c r="W7" s="15"/>
    </row>
    <row r="8" spans="1:23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74</v>
      </c>
      <c r="M8" s="7" t="s">
        <v>75</v>
      </c>
      <c r="N8" s="7" t="s">
        <v>76</v>
      </c>
      <c r="O8" s="7" t="s">
        <v>77</v>
      </c>
      <c r="P8" s="27" t="s">
        <v>78</v>
      </c>
      <c r="Q8" s="15"/>
      <c r="R8" s="15"/>
      <c r="S8" s="15"/>
      <c r="T8" s="15"/>
      <c r="U8" s="15"/>
      <c r="V8" s="15"/>
      <c r="W8" s="15"/>
    </row>
    <row r="9" spans="1:23" s="19" customFormat="1" ht="20.25">
      <c r="A9" s="20" t="s">
        <v>118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115" t="s">
        <v>4890</v>
      </c>
      <c r="H9" s="115" t="s">
        <v>4890</v>
      </c>
      <c r="I9" s="115" t="s">
        <v>4890</v>
      </c>
      <c r="J9" s="115" t="s">
        <v>4890</v>
      </c>
      <c r="K9" s="57">
        <v>0</v>
      </c>
      <c r="L9" s="115" t="s">
        <v>4890</v>
      </c>
      <c r="M9" s="57">
        <v>0</v>
      </c>
      <c r="N9" s="115" t="s">
        <v>4890</v>
      </c>
      <c r="O9" s="58">
        <v>0</v>
      </c>
      <c r="P9" s="58">
        <v>0</v>
      </c>
      <c r="Q9" s="15"/>
      <c r="R9" s="15"/>
      <c r="S9" s="15"/>
      <c r="T9" s="15"/>
      <c r="U9" s="15"/>
      <c r="V9" s="15"/>
      <c r="W9" s="15"/>
    </row>
    <row r="10" spans="1:23">
      <c r="A10" s="61" t="s">
        <v>175</v>
      </c>
      <c r="B10" s="110" t="s">
        <v>4890</v>
      </c>
      <c r="C10" s="110" t="s">
        <v>4890</v>
      </c>
      <c r="D10" s="119" t="s">
        <v>4890</v>
      </c>
      <c r="E10" s="119" t="s">
        <v>4890</v>
      </c>
      <c r="F10" s="119" t="s">
        <v>4890</v>
      </c>
      <c r="G10" s="63">
        <v>0</v>
      </c>
      <c r="H10" s="119" t="s">
        <v>4890</v>
      </c>
      <c r="I10" s="119" t="s">
        <v>4890</v>
      </c>
      <c r="J10" s="62">
        <v>0</v>
      </c>
      <c r="K10" s="63">
        <v>0</v>
      </c>
      <c r="L10" s="119" t="s">
        <v>4890</v>
      </c>
      <c r="M10" s="63">
        <v>0</v>
      </c>
      <c r="N10" s="119" t="s">
        <v>4890</v>
      </c>
      <c r="O10" s="62">
        <v>0</v>
      </c>
      <c r="P10" s="62">
        <v>0</v>
      </c>
    </row>
    <row r="11" spans="1:23">
      <c r="A11" s="61" t="s">
        <v>2027</v>
      </c>
      <c r="B11" s="110" t="s">
        <v>4890</v>
      </c>
      <c r="C11" s="110" t="s">
        <v>4890</v>
      </c>
      <c r="D11" s="119" t="s">
        <v>4890</v>
      </c>
      <c r="E11" s="119" t="s">
        <v>4890</v>
      </c>
      <c r="F11" s="119" t="s">
        <v>4890</v>
      </c>
      <c r="G11" s="63">
        <v>0</v>
      </c>
      <c r="H11" s="119" t="s">
        <v>4890</v>
      </c>
      <c r="I11" s="119" t="s">
        <v>4890</v>
      </c>
      <c r="J11" s="62">
        <v>0</v>
      </c>
      <c r="K11" s="63">
        <v>0</v>
      </c>
      <c r="L11" s="119" t="s">
        <v>4890</v>
      </c>
      <c r="M11" s="63">
        <v>0</v>
      </c>
      <c r="N11" s="119" t="s">
        <v>4890</v>
      </c>
      <c r="O11" s="62">
        <v>0</v>
      </c>
      <c r="P11" s="62">
        <v>0</v>
      </c>
    </row>
    <row r="12" spans="1:23">
      <c r="A12" t="s">
        <v>184</v>
      </c>
      <c r="B12" t="s">
        <v>184</v>
      </c>
      <c r="C12" s="110" t="s">
        <v>4890</v>
      </c>
      <c r="D12" t="s">
        <v>184</v>
      </c>
      <c r="E12" s="119" t="s">
        <v>4890</v>
      </c>
      <c r="F12" s="119" t="s">
        <v>4890</v>
      </c>
      <c r="G12" s="59">
        <v>0</v>
      </c>
      <c r="H12" t="s">
        <v>184</v>
      </c>
      <c r="I12" s="60">
        <v>0</v>
      </c>
      <c r="J12" s="60">
        <v>0</v>
      </c>
      <c r="K12" s="59">
        <v>0</v>
      </c>
      <c r="L12" s="59">
        <v>0</v>
      </c>
      <c r="M12" s="59">
        <v>0</v>
      </c>
      <c r="N12" s="60">
        <v>0</v>
      </c>
      <c r="O12" s="60">
        <v>0</v>
      </c>
      <c r="P12" s="60">
        <v>0</v>
      </c>
    </row>
    <row r="13" spans="1:23">
      <c r="A13" s="61" t="s">
        <v>2028</v>
      </c>
      <c r="B13" s="110" t="s">
        <v>4890</v>
      </c>
      <c r="C13" s="110" t="s">
        <v>4890</v>
      </c>
      <c r="D13" s="119" t="s">
        <v>4890</v>
      </c>
      <c r="E13" s="119" t="s">
        <v>4890</v>
      </c>
      <c r="F13" s="119" t="s">
        <v>4890</v>
      </c>
      <c r="G13" s="63">
        <v>0</v>
      </c>
      <c r="H13" s="119" t="s">
        <v>4890</v>
      </c>
      <c r="I13" s="119" t="s">
        <v>4890</v>
      </c>
      <c r="J13" s="62">
        <v>0</v>
      </c>
      <c r="K13" s="63">
        <v>0</v>
      </c>
      <c r="L13" s="119" t="s">
        <v>4890</v>
      </c>
      <c r="M13" s="63">
        <v>0</v>
      </c>
      <c r="N13" s="119" t="s">
        <v>4890</v>
      </c>
      <c r="O13" s="62">
        <v>0</v>
      </c>
      <c r="P13" s="62">
        <v>0</v>
      </c>
    </row>
    <row r="14" spans="1:23">
      <c r="A14" t="s">
        <v>184</v>
      </c>
      <c r="B14" t="s">
        <v>184</v>
      </c>
      <c r="C14" s="110" t="s">
        <v>4890</v>
      </c>
      <c r="D14" t="s">
        <v>184</v>
      </c>
      <c r="E14" s="119" t="s">
        <v>4890</v>
      </c>
      <c r="F14" s="119" t="s">
        <v>4890</v>
      </c>
      <c r="G14" s="59">
        <v>0</v>
      </c>
      <c r="H14" t="s">
        <v>184</v>
      </c>
      <c r="I14" s="60">
        <v>0</v>
      </c>
      <c r="J14" s="60">
        <v>0</v>
      </c>
      <c r="K14" s="59">
        <v>0</v>
      </c>
      <c r="L14" s="59">
        <v>0</v>
      </c>
      <c r="M14" s="59">
        <v>0</v>
      </c>
      <c r="N14" s="60">
        <v>0</v>
      </c>
      <c r="O14" s="60">
        <v>0</v>
      </c>
      <c r="P14" s="60">
        <v>0</v>
      </c>
    </row>
    <row r="15" spans="1:23">
      <c r="A15" s="61" t="s">
        <v>2029</v>
      </c>
      <c r="B15" s="110" t="s">
        <v>4890</v>
      </c>
      <c r="C15" s="110" t="s">
        <v>4890</v>
      </c>
      <c r="D15" s="119" t="s">
        <v>4890</v>
      </c>
      <c r="E15" s="119" t="s">
        <v>4890</v>
      </c>
      <c r="F15" s="119" t="s">
        <v>4890</v>
      </c>
      <c r="G15" s="63">
        <v>0</v>
      </c>
      <c r="H15" s="119" t="s">
        <v>4890</v>
      </c>
      <c r="I15" s="119" t="s">
        <v>4890</v>
      </c>
      <c r="J15" s="62">
        <v>0</v>
      </c>
      <c r="K15" s="63">
        <v>0</v>
      </c>
      <c r="L15" s="119" t="s">
        <v>4890</v>
      </c>
      <c r="M15" s="63">
        <v>0</v>
      </c>
      <c r="N15" s="119" t="s">
        <v>4890</v>
      </c>
      <c r="O15" s="62">
        <v>0</v>
      </c>
      <c r="P15" s="62">
        <v>0</v>
      </c>
    </row>
    <row r="16" spans="1:23">
      <c r="A16" s="61" t="s">
        <v>2030</v>
      </c>
      <c r="B16" s="110" t="s">
        <v>4890</v>
      </c>
      <c r="C16" s="110" t="s">
        <v>4890</v>
      </c>
      <c r="D16" s="119" t="s">
        <v>4890</v>
      </c>
      <c r="E16" s="119" t="s">
        <v>4890</v>
      </c>
      <c r="F16" s="119" t="s">
        <v>4890</v>
      </c>
      <c r="G16" s="63">
        <v>0</v>
      </c>
      <c r="H16" s="119" t="s">
        <v>4890</v>
      </c>
      <c r="I16" s="119" t="s">
        <v>4890</v>
      </c>
      <c r="J16" s="62">
        <v>0</v>
      </c>
      <c r="K16" s="63">
        <v>0</v>
      </c>
      <c r="L16" s="119" t="s">
        <v>4890</v>
      </c>
      <c r="M16" s="63">
        <v>0</v>
      </c>
      <c r="N16" s="119" t="s">
        <v>4890</v>
      </c>
      <c r="O16" s="62">
        <v>0</v>
      </c>
      <c r="P16" s="62">
        <v>0</v>
      </c>
    </row>
    <row r="17" spans="1:16">
      <c r="A17" t="s">
        <v>184</v>
      </c>
      <c r="B17" t="s">
        <v>184</v>
      </c>
      <c r="C17" s="110" t="s">
        <v>4890</v>
      </c>
      <c r="D17" t="s">
        <v>184</v>
      </c>
      <c r="E17" s="119" t="s">
        <v>4890</v>
      </c>
      <c r="F17" s="119" t="s">
        <v>4890</v>
      </c>
      <c r="G17" s="59">
        <v>0</v>
      </c>
      <c r="H17" t="s">
        <v>184</v>
      </c>
      <c r="I17" s="60">
        <v>0</v>
      </c>
      <c r="J17" s="60">
        <v>0</v>
      </c>
      <c r="K17" s="59">
        <v>0</v>
      </c>
      <c r="L17" s="59">
        <v>0</v>
      </c>
      <c r="M17" s="59">
        <v>0</v>
      </c>
      <c r="N17" s="60">
        <v>0</v>
      </c>
      <c r="O17" s="60">
        <v>0</v>
      </c>
      <c r="P17" s="60">
        <v>0</v>
      </c>
    </row>
    <row r="18" spans="1:16">
      <c r="A18" s="61" t="s">
        <v>2031</v>
      </c>
      <c r="B18" s="110" t="s">
        <v>4890</v>
      </c>
      <c r="C18" s="110" t="s">
        <v>4890</v>
      </c>
      <c r="D18" s="119" t="s">
        <v>4890</v>
      </c>
      <c r="E18" s="119" t="s">
        <v>4890</v>
      </c>
      <c r="F18" s="119" t="s">
        <v>4890</v>
      </c>
      <c r="G18" s="63">
        <v>0</v>
      </c>
      <c r="H18" s="119" t="s">
        <v>4890</v>
      </c>
      <c r="I18" s="119" t="s">
        <v>4890</v>
      </c>
      <c r="J18" s="62">
        <v>0</v>
      </c>
      <c r="K18" s="63">
        <v>0</v>
      </c>
      <c r="L18" s="119" t="s">
        <v>4890</v>
      </c>
      <c r="M18" s="63">
        <v>0</v>
      </c>
      <c r="N18" s="119" t="s">
        <v>4890</v>
      </c>
      <c r="O18" s="62">
        <v>0</v>
      </c>
      <c r="P18" s="62">
        <v>0</v>
      </c>
    </row>
    <row r="19" spans="1:16">
      <c r="A19" t="s">
        <v>184</v>
      </c>
      <c r="B19" t="s">
        <v>184</v>
      </c>
      <c r="C19" s="110" t="s">
        <v>4890</v>
      </c>
      <c r="D19" t="s">
        <v>184</v>
      </c>
      <c r="E19" s="119" t="s">
        <v>4890</v>
      </c>
      <c r="F19" s="119" t="s">
        <v>4890</v>
      </c>
      <c r="G19" s="59">
        <v>0</v>
      </c>
      <c r="H19" t="s">
        <v>184</v>
      </c>
      <c r="I19" s="60">
        <v>0</v>
      </c>
      <c r="J19" s="60">
        <v>0</v>
      </c>
      <c r="K19" s="59">
        <v>0</v>
      </c>
      <c r="L19" s="59">
        <v>0</v>
      </c>
      <c r="M19" s="59">
        <v>0</v>
      </c>
      <c r="N19" s="60">
        <v>0</v>
      </c>
      <c r="O19" s="60">
        <v>0</v>
      </c>
      <c r="P19" s="60">
        <v>0</v>
      </c>
    </row>
    <row r="20" spans="1:16">
      <c r="A20" s="61" t="s">
        <v>2032</v>
      </c>
      <c r="B20" s="110" t="s">
        <v>4890</v>
      </c>
      <c r="C20" s="110" t="s">
        <v>4890</v>
      </c>
      <c r="D20" s="119" t="s">
        <v>4890</v>
      </c>
      <c r="E20" s="119" t="s">
        <v>4890</v>
      </c>
      <c r="F20" s="119" t="s">
        <v>4890</v>
      </c>
      <c r="G20" s="63">
        <v>0</v>
      </c>
      <c r="H20" s="119" t="s">
        <v>4890</v>
      </c>
      <c r="I20" s="119" t="s">
        <v>4890</v>
      </c>
      <c r="J20" s="62">
        <v>0</v>
      </c>
      <c r="K20" s="63">
        <v>0</v>
      </c>
      <c r="L20" s="119" t="s">
        <v>4890</v>
      </c>
      <c r="M20" s="63">
        <v>0</v>
      </c>
      <c r="N20" s="119" t="s">
        <v>4890</v>
      </c>
      <c r="O20" s="62">
        <v>0</v>
      </c>
      <c r="P20" s="62">
        <v>0</v>
      </c>
    </row>
    <row r="21" spans="1:16">
      <c r="A21" t="s">
        <v>184</v>
      </c>
      <c r="B21" t="s">
        <v>184</v>
      </c>
      <c r="C21" s="110" t="s">
        <v>4890</v>
      </c>
      <c r="D21" t="s">
        <v>184</v>
      </c>
      <c r="E21" s="119" t="s">
        <v>4890</v>
      </c>
      <c r="F21" s="119" t="s">
        <v>4890</v>
      </c>
      <c r="G21" s="59">
        <v>0</v>
      </c>
      <c r="H21" t="s">
        <v>184</v>
      </c>
      <c r="I21" s="60">
        <v>0</v>
      </c>
      <c r="J21" s="60">
        <v>0</v>
      </c>
      <c r="K21" s="59">
        <v>0</v>
      </c>
      <c r="L21" s="59">
        <v>0</v>
      </c>
      <c r="M21" s="59">
        <v>0</v>
      </c>
      <c r="N21" s="60">
        <v>0</v>
      </c>
      <c r="O21" s="60">
        <v>0</v>
      </c>
      <c r="P21" s="60">
        <v>0</v>
      </c>
    </row>
    <row r="22" spans="1:16">
      <c r="A22" s="61" t="s">
        <v>2033</v>
      </c>
      <c r="B22" s="110" t="s">
        <v>4890</v>
      </c>
      <c r="C22" s="110" t="s">
        <v>4890</v>
      </c>
      <c r="D22" s="119" t="s">
        <v>4890</v>
      </c>
      <c r="E22" s="119" t="s">
        <v>4890</v>
      </c>
      <c r="F22" s="119" t="s">
        <v>4890</v>
      </c>
      <c r="G22" s="63">
        <v>0</v>
      </c>
      <c r="H22" s="119" t="s">
        <v>4890</v>
      </c>
      <c r="I22" s="119" t="s">
        <v>4890</v>
      </c>
      <c r="J22" s="62">
        <v>0</v>
      </c>
      <c r="K22" s="63">
        <v>0</v>
      </c>
      <c r="L22" s="119" t="s">
        <v>4890</v>
      </c>
      <c r="M22" s="63">
        <v>0</v>
      </c>
      <c r="N22" s="119" t="s">
        <v>4890</v>
      </c>
      <c r="O22" s="62">
        <v>0</v>
      </c>
      <c r="P22" s="62">
        <v>0</v>
      </c>
    </row>
    <row r="23" spans="1:16">
      <c r="A23" t="s">
        <v>184</v>
      </c>
      <c r="B23" t="s">
        <v>184</v>
      </c>
      <c r="C23" s="110" t="s">
        <v>4890</v>
      </c>
      <c r="D23" t="s">
        <v>184</v>
      </c>
      <c r="E23" s="119" t="s">
        <v>4890</v>
      </c>
      <c r="F23" s="119" t="s">
        <v>4890</v>
      </c>
      <c r="G23" s="59">
        <v>0</v>
      </c>
      <c r="H23" t="s">
        <v>184</v>
      </c>
      <c r="I23" s="60">
        <v>0</v>
      </c>
      <c r="J23" s="60">
        <v>0</v>
      </c>
      <c r="K23" s="59">
        <v>0</v>
      </c>
      <c r="L23" s="59">
        <v>0</v>
      </c>
      <c r="M23" s="59">
        <v>0</v>
      </c>
      <c r="N23" s="60">
        <v>0</v>
      </c>
      <c r="O23" s="60">
        <v>0</v>
      </c>
      <c r="P23" s="60">
        <v>0</v>
      </c>
    </row>
    <row r="24" spans="1:16">
      <c r="A24" s="61" t="s">
        <v>205</v>
      </c>
      <c r="B24" s="110" t="s">
        <v>4890</v>
      </c>
      <c r="C24" s="110" t="s">
        <v>4890</v>
      </c>
      <c r="D24" s="119" t="s">
        <v>4890</v>
      </c>
      <c r="E24" s="119" t="s">
        <v>4890</v>
      </c>
      <c r="F24" s="119" t="s">
        <v>4890</v>
      </c>
      <c r="G24" s="63">
        <v>0</v>
      </c>
      <c r="H24" s="119" t="s">
        <v>4890</v>
      </c>
      <c r="I24" s="119" t="s">
        <v>4890</v>
      </c>
      <c r="J24" s="62">
        <v>0</v>
      </c>
      <c r="K24" s="63">
        <v>0</v>
      </c>
      <c r="L24" s="119" t="s">
        <v>4890</v>
      </c>
      <c r="M24" s="63">
        <v>0</v>
      </c>
      <c r="N24" s="119" t="s">
        <v>4890</v>
      </c>
      <c r="O24" s="62">
        <v>0</v>
      </c>
      <c r="P24" s="62">
        <v>0</v>
      </c>
    </row>
    <row r="25" spans="1:16">
      <c r="A25" s="61" t="s">
        <v>2027</v>
      </c>
      <c r="B25" s="110" t="s">
        <v>4890</v>
      </c>
      <c r="C25" s="110" t="s">
        <v>4890</v>
      </c>
      <c r="D25" s="119" t="s">
        <v>4890</v>
      </c>
      <c r="E25" s="119" t="s">
        <v>4890</v>
      </c>
      <c r="F25" s="119" t="s">
        <v>4890</v>
      </c>
      <c r="G25" s="63">
        <v>0</v>
      </c>
      <c r="H25" s="119" t="s">
        <v>4890</v>
      </c>
      <c r="I25" s="119" t="s">
        <v>4890</v>
      </c>
      <c r="J25" s="62">
        <v>0</v>
      </c>
      <c r="K25" s="63">
        <v>0</v>
      </c>
      <c r="L25" s="119" t="s">
        <v>4890</v>
      </c>
      <c r="M25" s="63">
        <v>0</v>
      </c>
      <c r="N25" s="119" t="s">
        <v>4890</v>
      </c>
      <c r="O25" s="62">
        <v>0</v>
      </c>
      <c r="P25" s="62">
        <v>0</v>
      </c>
    </row>
    <row r="26" spans="1:16">
      <c r="A26" t="s">
        <v>184</v>
      </c>
      <c r="B26" t="s">
        <v>184</v>
      </c>
      <c r="C26" s="110" t="s">
        <v>4890</v>
      </c>
      <c r="D26" t="s">
        <v>184</v>
      </c>
      <c r="E26" s="119" t="s">
        <v>4890</v>
      </c>
      <c r="F26" s="119" t="s">
        <v>4890</v>
      </c>
      <c r="G26" s="59">
        <v>0</v>
      </c>
      <c r="H26" t="s">
        <v>184</v>
      </c>
      <c r="I26" s="60">
        <v>0</v>
      </c>
      <c r="J26" s="60">
        <v>0</v>
      </c>
      <c r="K26" s="59">
        <v>0</v>
      </c>
      <c r="L26" s="59">
        <v>0</v>
      </c>
      <c r="M26" s="59">
        <v>0</v>
      </c>
      <c r="N26" s="60">
        <v>0</v>
      </c>
      <c r="O26" s="60">
        <v>0</v>
      </c>
      <c r="P26" s="60">
        <v>0</v>
      </c>
    </row>
    <row r="27" spans="1:16">
      <c r="A27" s="61" t="s">
        <v>2028</v>
      </c>
      <c r="B27" s="110" t="s">
        <v>4890</v>
      </c>
      <c r="C27" s="110" t="s">
        <v>4890</v>
      </c>
      <c r="D27" s="119" t="s">
        <v>4890</v>
      </c>
      <c r="E27" s="119" t="s">
        <v>4890</v>
      </c>
      <c r="F27" s="119" t="s">
        <v>4890</v>
      </c>
      <c r="G27" s="63">
        <v>0</v>
      </c>
      <c r="H27" s="119" t="s">
        <v>4890</v>
      </c>
      <c r="I27" s="119" t="s">
        <v>4890</v>
      </c>
      <c r="J27" s="62">
        <v>0</v>
      </c>
      <c r="K27" s="63">
        <v>0</v>
      </c>
      <c r="L27" s="119" t="s">
        <v>4890</v>
      </c>
      <c r="M27" s="63">
        <v>0</v>
      </c>
      <c r="N27" s="119" t="s">
        <v>4890</v>
      </c>
      <c r="O27" s="62">
        <v>0</v>
      </c>
      <c r="P27" s="62">
        <v>0</v>
      </c>
    </row>
    <row r="28" spans="1:16">
      <c r="A28" t="s">
        <v>184</v>
      </c>
      <c r="B28" t="s">
        <v>184</v>
      </c>
      <c r="C28" s="110" t="s">
        <v>4890</v>
      </c>
      <c r="D28" t="s">
        <v>184</v>
      </c>
      <c r="E28" s="119" t="s">
        <v>4890</v>
      </c>
      <c r="F28" s="119" t="s">
        <v>4890</v>
      </c>
      <c r="G28" s="59">
        <v>0</v>
      </c>
      <c r="H28" t="s">
        <v>184</v>
      </c>
      <c r="I28" s="60">
        <v>0</v>
      </c>
      <c r="J28" s="60">
        <v>0</v>
      </c>
      <c r="K28" s="59">
        <v>0</v>
      </c>
      <c r="L28" s="59">
        <v>0</v>
      </c>
      <c r="M28" s="59">
        <v>0</v>
      </c>
      <c r="N28" s="60">
        <v>0</v>
      </c>
      <c r="O28" s="60">
        <v>0</v>
      </c>
      <c r="P28" s="60">
        <v>0</v>
      </c>
    </row>
    <row r="29" spans="1:16">
      <c r="A29" s="61" t="s">
        <v>2029</v>
      </c>
      <c r="B29" s="110" t="s">
        <v>4890</v>
      </c>
      <c r="C29" s="110" t="s">
        <v>4890</v>
      </c>
      <c r="D29" s="119" t="s">
        <v>4890</v>
      </c>
      <c r="E29" s="119" t="s">
        <v>4890</v>
      </c>
      <c r="F29" s="119" t="s">
        <v>4890</v>
      </c>
      <c r="G29" s="63">
        <v>0</v>
      </c>
      <c r="H29" s="119" t="s">
        <v>4890</v>
      </c>
      <c r="I29" s="119" t="s">
        <v>4890</v>
      </c>
      <c r="J29" s="62">
        <v>0</v>
      </c>
      <c r="K29" s="63">
        <v>0</v>
      </c>
      <c r="L29" s="119" t="s">
        <v>4890</v>
      </c>
      <c r="M29" s="63">
        <v>0</v>
      </c>
      <c r="N29" s="119" t="s">
        <v>4890</v>
      </c>
      <c r="O29" s="62">
        <v>0</v>
      </c>
      <c r="P29" s="62">
        <v>0</v>
      </c>
    </row>
    <row r="30" spans="1:16">
      <c r="A30" s="61" t="s">
        <v>2030</v>
      </c>
      <c r="B30" s="110" t="s">
        <v>4890</v>
      </c>
      <c r="C30" s="110" t="s">
        <v>4890</v>
      </c>
      <c r="D30" s="119" t="s">
        <v>4890</v>
      </c>
      <c r="E30" s="119" t="s">
        <v>4890</v>
      </c>
      <c r="F30" s="119" t="s">
        <v>4890</v>
      </c>
      <c r="G30" s="63">
        <v>0</v>
      </c>
      <c r="H30" s="119" t="s">
        <v>4890</v>
      </c>
      <c r="I30" s="119" t="s">
        <v>4890</v>
      </c>
      <c r="J30" s="62">
        <v>0</v>
      </c>
      <c r="K30" s="63">
        <v>0</v>
      </c>
      <c r="L30" s="119" t="s">
        <v>4890</v>
      </c>
      <c r="M30" s="63">
        <v>0</v>
      </c>
      <c r="N30" s="119" t="s">
        <v>4890</v>
      </c>
      <c r="O30" s="62">
        <v>0</v>
      </c>
      <c r="P30" s="62">
        <v>0</v>
      </c>
    </row>
    <row r="31" spans="1:16">
      <c r="A31" t="s">
        <v>184</v>
      </c>
      <c r="B31" t="s">
        <v>184</v>
      </c>
      <c r="C31" s="110" t="s">
        <v>4890</v>
      </c>
      <c r="D31" t="s">
        <v>184</v>
      </c>
      <c r="E31" s="119" t="s">
        <v>4890</v>
      </c>
      <c r="F31" s="119" t="s">
        <v>4890</v>
      </c>
      <c r="G31" s="59">
        <v>0</v>
      </c>
      <c r="H31" t="s">
        <v>184</v>
      </c>
      <c r="I31" s="60">
        <v>0</v>
      </c>
      <c r="J31" s="60">
        <v>0</v>
      </c>
      <c r="K31" s="59">
        <v>0</v>
      </c>
      <c r="L31" s="59">
        <v>0</v>
      </c>
      <c r="M31" s="59">
        <v>0</v>
      </c>
      <c r="N31" s="60">
        <v>0</v>
      </c>
      <c r="O31" s="60">
        <v>0</v>
      </c>
      <c r="P31" s="60">
        <v>0</v>
      </c>
    </row>
    <row r="32" spans="1:16">
      <c r="A32" s="61" t="s">
        <v>2031</v>
      </c>
      <c r="B32" s="110" t="s">
        <v>4890</v>
      </c>
      <c r="C32" s="110" t="s">
        <v>4890</v>
      </c>
      <c r="D32" s="119" t="s">
        <v>4890</v>
      </c>
      <c r="E32" s="119" t="s">
        <v>4890</v>
      </c>
      <c r="F32" s="119" t="s">
        <v>4890</v>
      </c>
      <c r="G32" s="63">
        <v>0</v>
      </c>
      <c r="H32" s="119" t="s">
        <v>4890</v>
      </c>
      <c r="I32" s="119" t="s">
        <v>4890</v>
      </c>
      <c r="J32" s="62">
        <v>0</v>
      </c>
      <c r="K32" s="63">
        <v>0</v>
      </c>
      <c r="L32" s="119" t="s">
        <v>4890</v>
      </c>
      <c r="M32" s="63">
        <v>0</v>
      </c>
      <c r="N32" s="119" t="s">
        <v>4890</v>
      </c>
      <c r="O32" s="62">
        <v>0</v>
      </c>
      <c r="P32" s="62">
        <v>0</v>
      </c>
    </row>
    <row r="33" spans="1:16">
      <c r="A33" t="s">
        <v>184</v>
      </c>
      <c r="B33" t="s">
        <v>184</v>
      </c>
      <c r="C33" s="110" t="s">
        <v>4890</v>
      </c>
      <c r="D33" t="s">
        <v>184</v>
      </c>
      <c r="E33" s="119" t="s">
        <v>4890</v>
      </c>
      <c r="F33" s="119" t="s">
        <v>4890</v>
      </c>
      <c r="G33" s="59">
        <v>0</v>
      </c>
      <c r="H33" t="s">
        <v>184</v>
      </c>
      <c r="I33" s="60">
        <v>0</v>
      </c>
      <c r="J33" s="60">
        <v>0</v>
      </c>
      <c r="K33" s="59">
        <v>0</v>
      </c>
      <c r="L33" s="59">
        <v>0</v>
      </c>
      <c r="M33" s="59">
        <v>0</v>
      </c>
      <c r="N33" s="60">
        <v>0</v>
      </c>
      <c r="O33" s="60">
        <v>0</v>
      </c>
      <c r="P33" s="60">
        <v>0</v>
      </c>
    </row>
    <row r="34" spans="1:16">
      <c r="A34" s="61" t="s">
        <v>2032</v>
      </c>
      <c r="B34" s="110" t="s">
        <v>4890</v>
      </c>
      <c r="C34" s="110" t="s">
        <v>4890</v>
      </c>
      <c r="D34" s="119" t="s">
        <v>4890</v>
      </c>
      <c r="E34" s="119" t="s">
        <v>4890</v>
      </c>
      <c r="F34" s="119" t="s">
        <v>4890</v>
      </c>
      <c r="G34" s="63">
        <v>0</v>
      </c>
      <c r="H34" s="119" t="s">
        <v>4890</v>
      </c>
      <c r="I34" s="119" t="s">
        <v>4890</v>
      </c>
      <c r="J34" s="62">
        <v>0</v>
      </c>
      <c r="K34" s="63">
        <v>0</v>
      </c>
      <c r="L34" s="119" t="s">
        <v>4890</v>
      </c>
      <c r="M34" s="63">
        <v>0</v>
      </c>
      <c r="N34" s="119" t="s">
        <v>4890</v>
      </c>
      <c r="O34" s="62">
        <v>0</v>
      </c>
      <c r="P34" s="62">
        <v>0</v>
      </c>
    </row>
    <row r="35" spans="1:16">
      <c r="A35" t="s">
        <v>184</v>
      </c>
      <c r="B35" t="s">
        <v>184</v>
      </c>
      <c r="C35" s="110" t="s">
        <v>4890</v>
      </c>
      <c r="D35" t="s">
        <v>184</v>
      </c>
      <c r="E35" s="119" t="s">
        <v>4890</v>
      </c>
      <c r="F35" s="119" t="s">
        <v>4890</v>
      </c>
      <c r="G35" s="59">
        <v>0</v>
      </c>
      <c r="H35" t="s">
        <v>184</v>
      </c>
      <c r="I35" s="60">
        <v>0</v>
      </c>
      <c r="J35" s="60">
        <v>0</v>
      </c>
      <c r="K35" s="59">
        <v>0</v>
      </c>
      <c r="L35" s="59">
        <v>0</v>
      </c>
      <c r="M35" s="59">
        <v>0</v>
      </c>
      <c r="N35" s="60">
        <v>0</v>
      </c>
      <c r="O35" s="60">
        <v>0</v>
      </c>
      <c r="P35" s="60">
        <v>0</v>
      </c>
    </row>
    <row r="36" spans="1:16">
      <c r="A36" s="61" t="s">
        <v>2033</v>
      </c>
      <c r="B36" s="110" t="s">
        <v>4890</v>
      </c>
      <c r="C36" s="110" t="s">
        <v>4890</v>
      </c>
      <c r="D36" s="119" t="s">
        <v>4890</v>
      </c>
      <c r="E36" s="119" t="s">
        <v>4890</v>
      </c>
      <c r="F36" s="119" t="s">
        <v>4890</v>
      </c>
      <c r="G36" s="63">
        <v>0</v>
      </c>
      <c r="H36" s="119" t="s">
        <v>4890</v>
      </c>
      <c r="I36" s="119" t="s">
        <v>4890</v>
      </c>
      <c r="J36" s="62">
        <v>0</v>
      </c>
      <c r="K36" s="63">
        <v>0</v>
      </c>
      <c r="L36" s="119" t="s">
        <v>4890</v>
      </c>
      <c r="M36" s="63">
        <v>0</v>
      </c>
      <c r="N36" s="119" t="s">
        <v>4890</v>
      </c>
      <c r="O36" s="62">
        <v>0</v>
      </c>
      <c r="P36" s="62">
        <v>0</v>
      </c>
    </row>
    <row r="37" spans="1:16">
      <c r="A37" t="s">
        <v>184</v>
      </c>
      <c r="B37" t="s">
        <v>184</v>
      </c>
      <c r="C37" s="110" t="s">
        <v>4890</v>
      </c>
      <c r="D37" t="s">
        <v>184</v>
      </c>
      <c r="E37" s="119" t="s">
        <v>4890</v>
      </c>
      <c r="F37" s="119" t="s">
        <v>4890</v>
      </c>
      <c r="G37" s="59">
        <v>0</v>
      </c>
      <c r="H37" t="s">
        <v>184</v>
      </c>
      <c r="I37" s="60">
        <v>0</v>
      </c>
      <c r="J37" s="60">
        <v>0</v>
      </c>
      <c r="K37" s="59">
        <v>0</v>
      </c>
      <c r="L37" s="59">
        <v>0</v>
      </c>
      <c r="M37" s="59">
        <v>0</v>
      </c>
      <c r="N37" s="60">
        <v>0</v>
      </c>
      <c r="O37" s="60">
        <v>0</v>
      </c>
      <c r="P37" s="60">
        <v>0</v>
      </c>
    </row>
    <row r="38" spans="1:16">
      <c r="A38" t="s">
        <v>207</v>
      </c>
      <c r="B38" s="110" t="s">
        <v>4890</v>
      </c>
      <c r="C38" s="110" t="s">
        <v>4890</v>
      </c>
      <c r="D38" s="119" t="s">
        <v>4890</v>
      </c>
      <c r="E38" s="119" t="s">
        <v>4890</v>
      </c>
      <c r="F38" s="119" t="s">
        <v>4890</v>
      </c>
      <c r="G38" s="119" t="s">
        <v>4890</v>
      </c>
      <c r="H38" s="119" t="s">
        <v>4890</v>
      </c>
      <c r="I38" s="119" t="s">
        <v>4890</v>
      </c>
      <c r="J38" s="119" t="s">
        <v>4890</v>
      </c>
      <c r="K38" s="119" t="s">
        <v>4890</v>
      </c>
      <c r="L38" s="119" t="s">
        <v>4890</v>
      </c>
      <c r="M38" s="119" t="s">
        <v>4890</v>
      </c>
      <c r="N38" s="119" t="s">
        <v>4890</v>
      </c>
      <c r="O38" s="119" t="s">
        <v>4890</v>
      </c>
      <c r="P38" s="119" t="s">
        <v>4890</v>
      </c>
    </row>
    <row r="39" spans="1:16">
      <c r="A39" t="s">
        <v>313</v>
      </c>
      <c r="B39" s="110" t="s">
        <v>4890</v>
      </c>
      <c r="C39" s="110" t="s">
        <v>4890</v>
      </c>
      <c r="D39" s="119" t="s">
        <v>4890</v>
      </c>
      <c r="E39" s="119" t="s">
        <v>4890</v>
      </c>
      <c r="F39" s="119" t="s">
        <v>4890</v>
      </c>
      <c r="G39" s="119" t="s">
        <v>4890</v>
      </c>
      <c r="H39" s="119" t="s">
        <v>4890</v>
      </c>
      <c r="I39" s="119" t="s">
        <v>4890</v>
      </c>
      <c r="J39" s="119" t="s">
        <v>4890</v>
      </c>
      <c r="K39" s="119" t="s">
        <v>4890</v>
      </c>
      <c r="L39" s="119" t="s">
        <v>4890</v>
      </c>
      <c r="M39" s="119" t="s">
        <v>4890</v>
      </c>
      <c r="N39" s="119" t="s">
        <v>4890</v>
      </c>
      <c r="O39" s="119" t="s">
        <v>4890</v>
      </c>
      <c r="P39" s="119" t="s">
        <v>4890</v>
      </c>
    </row>
    <row r="40" spans="1:16">
      <c r="A40" t="s">
        <v>314</v>
      </c>
      <c r="B40" s="110" t="s">
        <v>4890</v>
      </c>
      <c r="C40" s="110" t="s">
        <v>4890</v>
      </c>
      <c r="D40" s="119" t="s">
        <v>4890</v>
      </c>
      <c r="E40" s="119" t="s">
        <v>4890</v>
      </c>
      <c r="F40" s="119" t="s">
        <v>4890</v>
      </c>
      <c r="G40" s="119" t="s">
        <v>4890</v>
      </c>
      <c r="H40" s="119" t="s">
        <v>4890</v>
      </c>
      <c r="I40" s="119" t="s">
        <v>4890</v>
      </c>
      <c r="J40" s="119" t="s">
        <v>4890</v>
      </c>
      <c r="K40" s="119" t="s">
        <v>4890</v>
      </c>
      <c r="L40" s="119" t="s">
        <v>4890</v>
      </c>
      <c r="M40" s="119" t="s">
        <v>4890</v>
      </c>
      <c r="N40" s="119" t="s">
        <v>4890</v>
      </c>
      <c r="O40" s="119" t="s">
        <v>4890</v>
      </c>
      <c r="P40" s="119" t="s">
        <v>4890</v>
      </c>
    </row>
    <row r="41" spans="1:16">
      <c r="A41" t="s">
        <v>315</v>
      </c>
      <c r="B41" s="110" t="s">
        <v>4890</v>
      </c>
      <c r="C41" s="110" t="s">
        <v>4890</v>
      </c>
      <c r="D41" s="119" t="s">
        <v>4890</v>
      </c>
      <c r="E41" s="119" t="s">
        <v>4890</v>
      </c>
      <c r="F41" s="119" t="s">
        <v>4890</v>
      </c>
      <c r="G41" s="119" t="s">
        <v>4890</v>
      </c>
      <c r="H41" s="119" t="s">
        <v>4890</v>
      </c>
      <c r="I41" s="119" t="s">
        <v>4890</v>
      </c>
      <c r="J41" s="119" t="s">
        <v>4890</v>
      </c>
      <c r="K41" s="119" t="s">
        <v>4890</v>
      </c>
      <c r="L41" s="119" t="s">
        <v>4890</v>
      </c>
      <c r="M41" s="119" t="s">
        <v>4890</v>
      </c>
      <c r="N41" s="119" t="s">
        <v>4890</v>
      </c>
      <c r="O41" s="119" t="s">
        <v>4890</v>
      </c>
      <c r="P41" s="119" t="s">
        <v>4890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4" customWidth="1"/>
    <col min="2" max="2" width="12.42578125" style="14" customWidth="1"/>
    <col min="3" max="3" width="10.7109375" style="15" customWidth="1"/>
    <col min="4" max="4" width="11.140625" style="15" customWidth="1"/>
    <col min="5" max="5" width="15.140625" style="15" customWidth="1"/>
    <col min="6" max="6" width="10.7109375" style="15" customWidth="1"/>
    <col min="7" max="7" width="11.5703125" style="15" customWidth="1"/>
    <col min="8" max="8" width="13.85546875" style="15" customWidth="1"/>
    <col min="9" max="9" width="15.570312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7" hidden="1"/>
    <col min="17" max="17" width="6.7109375" style="17" hidden="1"/>
    <col min="18" max="18" width="7.7109375" style="17" hidden="1"/>
    <col min="19" max="19" width="7.140625" style="17" hidden="1"/>
    <col min="20" max="20" width="6" style="17" hidden="1"/>
    <col min="21" max="21" width="7.85546875" style="17" hidden="1"/>
    <col min="22" max="22" width="8.140625" style="17" hidden="1"/>
    <col min="23" max="23" width="6.28515625" style="17" hidden="1"/>
    <col min="24" max="24" width="8" style="17" hidden="1"/>
    <col min="25" max="25" width="8.7109375" style="17" hidden="1"/>
    <col min="26" max="26" width="10" style="17" hidden="1"/>
    <col min="27" max="27" width="9.5703125" style="17" hidden="1"/>
    <col min="28" max="28" width="6.140625" style="17" hidden="1"/>
    <col min="29" max="30" width="5.7109375" style="17" hidden="1"/>
    <col min="31" max="31" width="6.85546875" style="17" hidden="1"/>
    <col min="32" max="32" width="6.42578125" style="17" hidden="1"/>
    <col min="33" max="33" width="6.7109375" style="17" hidden="1"/>
    <col min="34" max="34" width="7.28515625" style="17" hidden="1"/>
    <col min="35" max="47" width="9.140625" style="15" hidden="1"/>
    <col min="48" max="52" width="0" style="15" hidden="1"/>
    <col min="53" max="16384" width="9.140625" style="15" hidden="1"/>
  </cols>
  <sheetData>
    <row r="1" spans="1:34" s="1" customFormat="1">
      <c r="A1" s="2" t="s">
        <v>0</v>
      </c>
      <c r="B1" s="65" t="s">
        <v>4889</v>
      </c>
    </row>
    <row r="2" spans="1:34" s="1" customFormat="1">
      <c r="A2" s="2" t="s">
        <v>1</v>
      </c>
      <c r="B2" s="11" t="s">
        <v>3480</v>
      </c>
    </row>
    <row r="3" spans="1:34" s="1" customFormat="1">
      <c r="A3" s="2" t="s">
        <v>2</v>
      </c>
      <c r="B3" s="22" t="s">
        <v>3481</v>
      </c>
    </row>
    <row r="4" spans="1:34">
      <c r="A4" s="2" t="s">
        <v>3</v>
      </c>
      <c r="B4" s="110" t="s">
        <v>4890</v>
      </c>
    </row>
    <row r="5" spans="1:34" ht="18.75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34" s="17" customFormat="1">
      <c r="A6" s="36" t="s">
        <v>94</v>
      </c>
      <c r="B6" s="37" t="s">
        <v>48</v>
      </c>
      <c r="C6" s="37" t="s">
        <v>50</v>
      </c>
      <c r="D6" s="37" t="s">
        <v>51</v>
      </c>
      <c r="E6" s="37" t="s">
        <v>69</v>
      </c>
      <c r="F6" s="37" t="s">
        <v>70</v>
      </c>
      <c r="G6" s="37" t="s">
        <v>52</v>
      </c>
      <c r="H6" s="37" t="s">
        <v>53</v>
      </c>
      <c r="I6" s="37" t="s">
        <v>54</v>
      </c>
      <c r="J6" s="37" t="s">
        <v>157</v>
      </c>
      <c r="K6" s="37" t="s">
        <v>158</v>
      </c>
      <c r="L6" s="37" t="s">
        <v>5</v>
      </c>
      <c r="M6" s="37" t="s">
        <v>71</v>
      </c>
      <c r="N6" s="37" t="s">
        <v>56</v>
      </c>
      <c r="O6" s="38" t="s">
        <v>153</v>
      </c>
    </row>
    <row r="7" spans="1:34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24" t="s">
        <v>72</v>
      </c>
      <c r="F7" s="24" t="s">
        <v>73</v>
      </c>
      <c r="G7" s="113" t="s">
        <v>4890</v>
      </c>
      <c r="H7" s="24" t="s">
        <v>7</v>
      </c>
      <c r="I7" s="24" t="s">
        <v>7</v>
      </c>
      <c r="J7" s="24" t="s">
        <v>154</v>
      </c>
      <c r="K7" s="113" t="s">
        <v>4890</v>
      </c>
      <c r="L7" s="24" t="s">
        <v>6</v>
      </c>
      <c r="M7" s="24" t="s">
        <v>7</v>
      </c>
      <c r="N7" s="24" t="s">
        <v>7</v>
      </c>
      <c r="O7" s="25" t="s">
        <v>7</v>
      </c>
    </row>
    <row r="8" spans="1:34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74</v>
      </c>
      <c r="M8" s="7" t="s">
        <v>75</v>
      </c>
      <c r="N8" s="27" t="s">
        <v>76</v>
      </c>
      <c r="O8" s="27" t="s">
        <v>77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s="19" customFormat="1" ht="20.25">
      <c r="A9" s="20" t="s">
        <v>79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115" t="s">
        <v>4890</v>
      </c>
      <c r="H9" s="115" t="s">
        <v>4890</v>
      </c>
      <c r="I9" s="115" t="s">
        <v>4890</v>
      </c>
      <c r="J9" s="57">
        <v>0</v>
      </c>
      <c r="K9" s="115" t="s">
        <v>4890</v>
      </c>
      <c r="L9" s="57">
        <v>0</v>
      </c>
      <c r="M9" s="115" t="s">
        <v>4890</v>
      </c>
      <c r="N9" s="58">
        <v>0</v>
      </c>
      <c r="O9" s="58">
        <v>0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>
      <c r="A10" s="61" t="s">
        <v>175</v>
      </c>
      <c r="B10" s="110" t="s">
        <v>4890</v>
      </c>
      <c r="C10" s="119" t="s">
        <v>4890</v>
      </c>
      <c r="D10" s="119" t="s">
        <v>4890</v>
      </c>
      <c r="E10" s="119" t="s">
        <v>4890</v>
      </c>
      <c r="F10" s="63">
        <v>0</v>
      </c>
      <c r="G10" s="119" t="s">
        <v>4890</v>
      </c>
      <c r="H10" s="119" t="s">
        <v>4890</v>
      </c>
      <c r="I10" s="62">
        <v>0</v>
      </c>
      <c r="J10" s="63">
        <v>0</v>
      </c>
      <c r="K10" s="119" t="s">
        <v>4890</v>
      </c>
      <c r="L10" s="63">
        <v>0</v>
      </c>
      <c r="M10" s="119" t="s">
        <v>4890</v>
      </c>
      <c r="N10" s="62">
        <v>0</v>
      </c>
      <c r="O10" s="62">
        <v>0</v>
      </c>
    </row>
    <row r="11" spans="1:34">
      <c r="A11" s="61" t="s">
        <v>2034</v>
      </c>
      <c r="B11" s="110" t="s">
        <v>4890</v>
      </c>
      <c r="C11" s="119" t="s">
        <v>4890</v>
      </c>
      <c r="D11" s="119" t="s">
        <v>4890</v>
      </c>
      <c r="E11" s="119" t="s">
        <v>4890</v>
      </c>
      <c r="F11" s="63">
        <v>0</v>
      </c>
      <c r="G11" s="119" t="s">
        <v>4890</v>
      </c>
      <c r="H11" s="119" t="s">
        <v>4890</v>
      </c>
      <c r="I11" s="62">
        <v>0</v>
      </c>
      <c r="J11" s="63">
        <v>0</v>
      </c>
      <c r="K11" s="119" t="s">
        <v>4890</v>
      </c>
      <c r="L11" s="63">
        <v>0</v>
      </c>
      <c r="M11" s="119" t="s">
        <v>4890</v>
      </c>
      <c r="N11" s="62">
        <v>0</v>
      </c>
      <c r="O11" s="62">
        <v>0</v>
      </c>
    </row>
    <row r="12" spans="1:34">
      <c r="A12" t="s">
        <v>184</v>
      </c>
      <c r="B12" t="s">
        <v>184</v>
      </c>
      <c r="C12" t="s">
        <v>184</v>
      </c>
      <c r="D12" s="119" t="s">
        <v>4890</v>
      </c>
      <c r="E12" s="119" t="s">
        <v>4890</v>
      </c>
      <c r="F12" s="59">
        <v>0</v>
      </c>
      <c r="G12" t="s">
        <v>184</v>
      </c>
      <c r="H12" s="60">
        <v>0</v>
      </c>
      <c r="I12" s="60">
        <v>0</v>
      </c>
      <c r="J12" s="59">
        <v>0</v>
      </c>
      <c r="K12" s="59">
        <v>0</v>
      </c>
      <c r="L12" s="59">
        <v>0</v>
      </c>
      <c r="M12" s="60">
        <v>0</v>
      </c>
      <c r="N12" s="60">
        <v>0</v>
      </c>
      <c r="O12" s="60">
        <v>0</v>
      </c>
    </row>
    <row r="13" spans="1:34">
      <c r="A13" s="61" t="s">
        <v>2035</v>
      </c>
      <c r="B13" s="110" t="s">
        <v>4890</v>
      </c>
      <c r="C13" s="119" t="s">
        <v>4890</v>
      </c>
      <c r="D13" s="119" t="s">
        <v>4890</v>
      </c>
      <c r="E13" s="119" t="s">
        <v>4890</v>
      </c>
      <c r="F13" s="63">
        <v>0</v>
      </c>
      <c r="G13" s="119" t="s">
        <v>4890</v>
      </c>
      <c r="H13" s="119" t="s">
        <v>4890</v>
      </c>
      <c r="I13" s="62">
        <v>0</v>
      </c>
      <c r="J13" s="63">
        <v>0</v>
      </c>
      <c r="K13" s="119" t="s">
        <v>4890</v>
      </c>
      <c r="L13" s="63">
        <v>0</v>
      </c>
      <c r="M13" s="119" t="s">
        <v>4890</v>
      </c>
      <c r="N13" s="62">
        <v>0</v>
      </c>
      <c r="O13" s="62">
        <v>0</v>
      </c>
    </row>
    <row r="14" spans="1:34">
      <c r="A14" t="s">
        <v>184</v>
      </c>
      <c r="B14" t="s">
        <v>184</v>
      </c>
      <c r="C14" t="s">
        <v>184</v>
      </c>
      <c r="D14" s="119" t="s">
        <v>4890</v>
      </c>
      <c r="E14" s="119" t="s">
        <v>4890</v>
      </c>
      <c r="F14" s="59">
        <v>0</v>
      </c>
      <c r="G14" t="s">
        <v>184</v>
      </c>
      <c r="H14" s="60">
        <v>0</v>
      </c>
      <c r="I14" s="60">
        <v>0</v>
      </c>
      <c r="J14" s="59">
        <v>0</v>
      </c>
      <c r="K14" s="59">
        <v>0</v>
      </c>
      <c r="L14" s="59">
        <v>0</v>
      </c>
      <c r="M14" s="60">
        <v>0</v>
      </c>
      <c r="N14" s="60">
        <v>0</v>
      </c>
      <c r="O14" s="60">
        <v>0</v>
      </c>
    </row>
    <row r="15" spans="1:34">
      <c r="A15" s="61" t="s">
        <v>2036</v>
      </c>
      <c r="B15" s="110" t="s">
        <v>4890</v>
      </c>
      <c r="C15" s="119" t="s">
        <v>4890</v>
      </c>
      <c r="D15" s="119" t="s">
        <v>4890</v>
      </c>
      <c r="E15" s="119" t="s">
        <v>4890</v>
      </c>
      <c r="F15" s="63">
        <v>0</v>
      </c>
      <c r="G15" s="119" t="s">
        <v>4890</v>
      </c>
      <c r="H15" s="119" t="s">
        <v>4890</v>
      </c>
      <c r="I15" s="62">
        <v>0</v>
      </c>
      <c r="J15" s="63">
        <v>0</v>
      </c>
      <c r="K15" s="119" t="s">
        <v>4890</v>
      </c>
      <c r="L15" s="63">
        <v>0</v>
      </c>
      <c r="M15" s="119" t="s">
        <v>4890</v>
      </c>
      <c r="N15" s="62">
        <v>0</v>
      </c>
      <c r="O15" s="62">
        <v>0</v>
      </c>
    </row>
    <row r="16" spans="1:34">
      <c r="A16" t="s">
        <v>184</v>
      </c>
      <c r="B16" t="s">
        <v>184</v>
      </c>
      <c r="C16" t="s">
        <v>184</v>
      </c>
      <c r="D16" s="119" t="s">
        <v>4890</v>
      </c>
      <c r="E16" s="119" t="s">
        <v>4890</v>
      </c>
      <c r="F16" s="59">
        <v>0</v>
      </c>
      <c r="G16" t="s">
        <v>184</v>
      </c>
      <c r="H16" s="60">
        <v>0</v>
      </c>
      <c r="I16" s="60">
        <v>0</v>
      </c>
      <c r="J16" s="59">
        <v>0</v>
      </c>
      <c r="K16" s="59">
        <v>0</v>
      </c>
      <c r="L16" s="59">
        <v>0</v>
      </c>
      <c r="M16" s="60">
        <v>0</v>
      </c>
      <c r="N16" s="60">
        <v>0</v>
      </c>
      <c r="O16" s="60">
        <v>0</v>
      </c>
    </row>
    <row r="17" spans="1:15">
      <c r="A17" s="61" t="s">
        <v>2037</v>
      </c>
      <c r="B17" s="110" t="s">
        <v>4890</v>
      </c>
      <c r="C17" s="119" t="s">
        <v>4890</v>
      </c>
      <c r="D17" s="119" t="s">
        <v>4890</v>
      </c>
      <c r="E17" s="119" t="s">
        <v>4890</v>
      </c>
      <c r="F17" s="63">
        <v>0</v>
      </c>
      <c r="G17" s="119" t="s">
        <v>4890</v>
      </c>
      <c r="H17" s="119" t="s">
        <v>4890</v>
      </c>
      <c r="I17" s="62">
        <v>0</v>
      </c>
      <c r="J17" s="63">
        <v>0</v>
      </c>
      <c r="K17" s="119" t="s">
        <v>4890</v>
      </c>
      <c r="L17" s="63">
        <v>0</v>
      </c>
      <c r="M17" s="119" t="s">
        <v>4890</v>
      </c>
      <c r="N17" s="62">
        <v>0</v>
      </c>
      <c r="O17" s="62">
        <v>0</v>
      </c>
    </row>
    <row r="18" spans="1:15">
      <c r="A18" t="s">
        <v>184</v>
      </c>
      <c r="B18" t="s">
        <v>184</v>
      </c>
      <c r="C18" t="s">
        <v>184</v>
      </c>
      <c r="D18" s="119" t="s">
        <v>4890</v>
      </c>
      <c r="E18" s="119" t="s">
        <v>4890</v>
      </c>
      <c r="F18" s="59">
        <v>0</v>
      </c>
      <c r="G18" t="s">
        <v>184</v>
      </c>
      <c r="H18" s="60">
        <v>0</v>
      </c>
      <c r="I18" s="60">
        <v>0</v>
      </c>
      <c r="J18" s="59">
        <v>0</v>
      </c>
      <c r="K18" s="59">
        <v>0</v>
      </c>
      <c r="L18" s="59">
        <v>0</v>
      </c>
      <c r="M18" s="60">
        <v>0</v>
      </c>
      <c r="N18" s="60">
        <v>0</v>
      </c>
      <c r="O18" s="60">
        <v>0</v>
      </c>
    </row>
    <row r="19" spans="1:15">
      <c r="A19" s="61" t="s">
        <v>2038</v>
      </c>
      <c r="B19" s="110" t="s">
        <v>4890</v>
      </c>
      <c r="C19" s="119" t="s">
        <v>4890</v>
      </c>
      <c r="D19" s="119" t="s">
        <v>4890</v>
      </c>
      <c r="E19" s="119" t="s">
        <v>4890</v>
      </c>
      <c r="F19" s="63">
        <v>0</v>
      </c>
      <c r="G19" s="119" t="s">
        <v>4890</v>
      </c>
      <c r="H19" s="119" t="s">
        <v>4890</v>
      </c>
      <c r="I19" s="62">
        <v>0</v>
      </c>
      <c r="J19" s="63">
        <v>0</v>
      </c>
      <c r="K19" s="119" t="s">
        <v>4890</v>
      </c>
      <c r="L19" s="63">
        <v>0</v>
      </c>
      <c r="M19" s="119" t="s">
        <v>4890</v>
      </c>
      <c r="N19" s="62">
        <v>0</v>
      </c>
      <c r="O19" s="62">
        <v>0</v>
      </c>
    </row>
    <row r="20" spans="1:15">
      <c r="A20" s="61" t="s">
        <v>2039</v>
      </c>
      <c r="B20" s="110" t="s">
        <v>4890</v>
      </c>
      <c r="C20" s="119" t="s">
        <v>4890</v>
      </c>
      <c r="D20" s="119" t="s">
        <v>4890</v>
      </c>
      <c r="E20" s="119" t="s">
        <v>4890</v>
      </c>
      <c r="F20" s="63">
        <v>0</v>
      </c>
      <c r="G20" s="119" t="s">
        <v>4890</v>
      </c>
      <c r="H20" s="119" t="s">
        <v>4890</v>
      </c>
      <c r="I20" s="62">
        <v>0</v>
      </c>
      <c r="J20" s="63">
        <v>0</v>
      </c>
      <c r="K20" s="119" t="s">
        <v>4890</v>
      </c>
      <c r="L20" s="63">
        <v>0</v>
      </c>
      <c r="M20" s="119" t="s">
        <v>4890</v>
      </c>
      <c r="N20" s="62">
        <v>0</v>
      </c>
      <c r="O20" s="62">
        <v>0</v>
      </c>
    </row>
    <row r="21" spans="1:15">
      <c r="A21" t="s">
        <v>184</v>
      </c>
      <c r="B21" t="s">
        <v>184</v>
      </c>
      <c r="C21" t="s">
        <v>184</v>
      </c>
      <c r="D21" s="119" t="s">
        <v>4890</v>
      </c>
      <c r="E21" s="119" t="s">
        <v>4890</v>
      </c>
      <c r="F21" s="59">
        <v>0</v>
      </c>
      <c r="G21" t="s">
        <v>184</v>
      </c>
      <c r="H21" s="60">
        <v>0</v>
      </c>
      <c r="I21" s="60">
        <v>0</v>
      </c>
      <c r="J21" s="59">
        <v>0</v>
      </c>
      <c r="K21" s="59">
        <v>0</v>
      </c>
      <c r="L21" s="59">
        <v>0</v>
      </c>
      <c r="M21" s="60">
        <v>0</v>
      </c>
      <c r="N21" s="60">
        <v>0</v>
      </c>
      <c r="O21" s="60">
        <v>0</v>
      </c>
    </row>
    <row r="22" spans="1:15">
      <c r="A22" s="61" t="s">
        <v>2040</v>
      </c>
      <c r="B22" s="110" t="s">
        <v>4890</v>
      </c>
      <c r="C22" s="119" t="s">
        <v>4890</v>
      </c>
      <c r="D22" s="119" t="s">
        <v>4890</v>
      </c>
      <c r="E22" s="119" t="s">
        <v>4890</v>
      </c>
      <c r="F22" s="63">
        <v>0</v>
      </c>
      <c r="G22" s="119" t="s">
        <v>4890</v>
      </c>
      <c r="H22" s="119" t="s">
        <v>4890</v>
      </c>
      <c r="I22" s="62">
        <v>0</v>
      </c>
      <c r="J22" s="63">
        <v>0</v>
      </c>
      <c r="K22" s="119" t="s">
        <v>4890</v>
      </c>
      <c r="L22" s="63">
        <v>0</v>
      </c>
      <c r="M22" s="119" t="s">
        <v>4890</v>
      </c>
      <c r="N22" s="62">
        <v>0</v>
      </c>
      <c r="O22" s="62">
        <v>0</v>
      </c>
    </row>
    <row r="23" spans="1:15">
      <c r="A23" t="s">
        <v>184</v>
      </c>
      <c r="B23" t="s">
        <v>184</v>
      </c>
      <c r="C23" t="s">
        <v>184</v>
      </c>
      <c r="D23" s="119" t="s">
        <v>4890</v>
      </c>
      <c r="E23" s="119" t="s">
        <v>4890</v>
      </c>
      <c r="F23" s="59">
        <v>0</v>
      </c>
      <c r="G23" t="s">
        <v>184</v>
      </c>
      <c r="H23" s="60">
        <v>0</v>
      </c>
      <c r="I23" s="60">
        <v>0</v>
      </c>
      <c r="J23" s="59">
        <v>0</v>
      </c>
      <c r="K23" s="59">
        <v>0</v>
      </c>
      <c r="L23" s="59">
        <v>0</v>
      </c>
      <c r="M23" s="60">
        <v>0</v>
      </c>
      <c r="N23" s="60">
        <v>0</v>
      </c>
      <c r="O23" s="60">
        <v>0</v>
      </c>
    </row>
    <row r="24" spans="1:15">
      <c r="A24" s="61" t="s">
        <v>2041</v>
      </c>
      <c r="B24" s="110" t="s">
        <v>4890</v>
      </c>
      <c r="C24" s="119" t="s">
        <v>4890</v>
      </c>
      <c r="D24" s="119" t="s">
        <v>4890</v>
      </c>
      <c r="E24" s="119" t="s">
        <v>4890</v>
      </c>
      <c r="F24" s="63">
        <v>0</v>
      </c>
      <c r="G24" s="119" t="s">
        <v>4890</v>
      </c>
      <c r="H24" s="119" t="s">
        <v>4890</v>
      </c>
      <c r="I24" s="62">
        <v>0</v>
      </c>
      <c r="J24" s="63">
        <v>0</v>
      </c>
      <c r="K24" s="119" t="s">
        <v>4890</v>
      </c>
      <c r="L24" s="63">
        <v>0</v>
      </c>
      <c r="M24" s="119" t="s">
        <v>4890</v>
      </c>
      <c r="N24" s="62">
        <v>0</v>
      </c>
      <c r="O24" s="62">
        <v>0</v>
      </c>
    </row>
    <row r="25" spans="1:15">
      <c r="A25" t="s">
        <v>184</v>
      </c>
      <c r="B25" t="s">
        <v>184</v>
      </c>
      <c r="C25" t="s">
        <v>184</v>
      </c>
      <c r="D25" s="119" t="s">
        <v>4890</v>
      </c>
      <c r="E25" s="119" t="s">
        <v>4890</v>
      </c>
      <c r="F25" s="59">
        <v>0</v>
      </c>
      <c r="G25" t="s">
        <v>184</v>
      </c>
      <c r="H25" s="60">
        <v>0</v>
      </c>
      <c r="I25" s="60">
        <v>0</v>
      </c>
      <c r="J25" s="59">
        <v>0</v>
      </c>
      <c r="K25" s="59">
        <v>0</v>
      </c>
      <c r="L25" s="59">
        <v>0</v>
      </c>
      <c r="M25" s="60">
        <v>0</v>
      </c>
      <c r="N25" s="60">
        <v>0</v>
      </c>
      <c r="O25" s="60">
        <v>0</v>
      </c>
    </row>
    <row r="26" spans="1:15">
      <c r="A26" s="61" t="s">
        <v>833</v>
      </c>
      <c r="B26" s="110" t="s">
        <v>4890</v>
      </c>
      <c r="C26" s="119" t="s">
        <v>4890</v>
      </c>
      <c r="D26" s="119" t="s">
        <v>4890</v>
      </c>
      <c r="E26" s="119" t="s">
        <v>4890</v>
      </c>
      <c r="F26" s="63">
        <v>0</v>
      </c>
      <c r="G26" s="119" t="s">
        <v>4890</v>
      </c>
      <c r="H26" s="119" t="s">
        <v>4890</v>
      </c>
      <c r="I26" s="62">
        <v>0</v>
      </c>
      <c r="J26" s="63">
        <v>0</v>
      </c>
      <c r="K26" s="119" t="s">
        <v>4890</v>
      </c>
      <c r="L26" s="63">
        <v>0</v>
      </c>
      <c r="M26" s="119" t="s">
        <v>4890</v>
      </c>
      <c r="N26" s="62">
        <v>0</v>
      </c>
      <c r="O26" s="62">
        <v>0</v>
      </c>
    </row>
    <row r="27" spans="1:15">
      <c r="A27" t="s">
        <v>184</v>
      </c>
      <c r="B27" t="s">
        <v>184</v>
      </c>
      <c r="C27" t="s">
        <v>184</v>
      </c>
      <c r="D27" s="119" t="s">
        <v>4890</v>
      </c>
      <c r="E27" s="119" t="s">
        <v>4890</v>
      </c>
      <c r="F27" s="59">
        <v>0</v>
      </c>
      <c r="G27" t="s">
        <v>184</v>
      </c>
      <c r="H27" s="60">
        <v>0</v>
      </c>
      <c r="I27" s="60">
        <v>0</v>
      </c>
      <c r="J27" s="59">
        <v>0</v>
      </c>
      <c r="K27" s="59">
        <v>0</v>
      </c>
      <c r="L27" s="59">
        <v>0</v>
      </c>
      <c r="M27" s="60">
        <v>0</v>
      </c>
      <c r="N27" s="60">
        <v>0</v>
      </c>
      <c r="O27" s="60">
        <v>0</v>
      </c>
    </row>
    <row r="28" spans="1:15">
      <c r="A28" s="61" t="s">
        <v>205</v>
      </c>
      <c r="B28" s="110" t="s">
        <v>4890</v>
      </c>
      <c r="C28" s="119" t="s">
        <v>4890</v>
      </c>
      <c r="D28" s="119" t="s">
        <v>4890</v>
      </c>
      <c r="E28" s="119" t="s">
        <v>4890</v>
      </c>
      <c r="F28" s="63">
        <v>0</v>
      </c>
      <c r="G28" s="119" t="s">
        <v>4890</v>
      </c>
      <c r="H28" s="119" t="s">
        <v>4890</v>
      </c>
      <c r="I28" s="62">
        <v>0</v>
      </c>
      <c r="J28" s="63">
        <v>0</v>
      </c>
      <c r="K28" s="119" t="s">
        <v>4890</v>
      </c>
      <c r="L28" s="63">
        <v>0</v>
      </c>
      <c r="M28" s="119" t="s">
        <v>4890</v>
      </c>
      <c r="N28" s="62">
        <v>0</v>
      </c>
      <c r="O28" s="62">
        <v>0</v>
      </c>
    </row>
    <row r="29" spans="1:15">
      <c r="A29" s="61" t="s">
        <v>297</v>
      </c>
      <c r="B29" s="110" t="s">
        <v>4890</v>
      </c>
      <c r="C29" s="119" t="s">
        <v>4890</v>
      </c>
      <c r="D29" s="119" t="s">
        <v>4890</v>
      </c>
      <c r="E29" s="119" t="s">
        <v>4890</v>
      </c>
      <c r="F29" s="63">
        <v>0</v>
      </c>
      <c r="G29" s="119" t="s">
        <v>4890</v>
      </c>
      <c r="H29" s="119" t="s">
        <v>4890</v>
      </c>
      <c r="I29" s="62">
        <v>0</v>
      </c>
      <c r="J29" s="63">
        <v>0</v>
      </c>
      <c r="K29" s="119" t="s">
        <v>4890</v>
      </c>
      <c r="L29" s="63">
        <v>0</v>
      </c>
      <c r="M29" s="119" t="s">
        <v>4890</v>
      </c>
      <c r="N29" s="62">
        <v>0</v>
      </c>
      <c r="O29" s="62">
        <v>0</v>
      </c>
    </row>
    <row r="30" spans="1:15">
      <c r="A30" t="s">
        <v>184</v>
      </c>
      <c r="B30" t="s">
        <v>184</v>
      </c>
      <c r="C30" t="s">
        <v>184</v>
      </c>
      <c r="D30" s="119" t="s">
        <v>4890</v>
      </c>
      <c r="E30" s="119" t="s">
        <v>4890</v>
      </c>
      <c r="F30" s="59">
        <v>0</v>
      </c>
      <c r="G30" t="s">
        <v>184</v>
      </c>
      <c r="H30" s="60">
        <v>0</v>
      </c>
      <c r="I30" s="60">
        <v>0</v>
      </c>
      <c r="J30" s="59">
        <v>0</v>
      </c>
      <c r="K30" s="59">
        <v>0</v>
      </c>
      <c r="L30" s="59">
        <v>0</v>
      </c>
      <c r="M30" s="60">
        <v>0</v>
      </c>
      <c r="N30" s="60">
        <v>0</v>
      </c>
      <c r="O30" s="60">
        <v>0</v>
      </c>
    </row>
    <row r="31" spans="1:15">
      <c r="A31" s="61" t="s">
        <v>2042</v>
      </c>
      <c r="B31" s="110" t="s">
        <v>4890</v>
      </c>
      <c r="C31" s="119" t="s">
        <v>4890</v>
      </c>
      <c r="D31" s="119" t="s">
        <v>4890</v>
      </c>
      <c r="E31" s="119" t="s">
        <v>4890</v>
      </c>
      <c r="F31" s="63">
        <v>0</v>
      </c>
      <c r="G31" s="119" t="s">
        <v>4890</v>
      </c>
      <c r="H31" s="119" t="s">
        <v>4890</v>
      </c>
      <c r="I31" s="62">
        <v>0</v>
      </c>
      <c r="J31" s="63">
        <v>0</v>
      </c>
      <c r="K31" s="119" t="s">
        <v>4890</v>
      </c>
      <c r="L31" s="63">
        <v>0</v>
      </c>
      <c r="M31" s="119" t="s">
        <v>4890</v>
      </c>
      <c r="N31" s="62">
        <v>0</v>
      </c>
      <c r="O31" s="62">
        <v>0</v>
      </c>
    </row>
    <row r="32" spans="1:15">
      <c r="A32" t="s">
        <v>184</v>
      </c>
      <c r="B32" t="s">
        <v>184</v>
      </c>
      <c r="C32" t="s">
        <v>184</v>
      </c>
      <c r="D32" s="119" t="s">
        <v>4890</v>
      </c>
      <c r="E32" s="119" t="s">
        <v>4890</v>
      </c>
      <c r="F32" s="59">
        <v>0</v>
      </c>
      <c r="G32" t="s">
        <v>184</v>
      </c>
      <c r="H32" s="60">
        <v>0</v>
      </c>
      <c r="I32" s="60">
        <v>0</v>
      </c>
      <c r="J32" s="59">
        <v>0</v>
      </c>
      <c r="K32" s="59">
        <v>0</v>
      </c>
      <c r="L32" s="59">
        <v>0</v>
      </c>
      <c r="M32" s="60">
        <v>0</v>
      </c>
      <c r="N32" s="60">
        <v>0</v>
      </c>
      <c r="O32" s="60">
        <v>0</v>
      </c>
    </row>
    <row r="33" spans="1:15">
      <c r="A33" t="s">
        <v>313</v>
      </c>
      <c r="B33" s="110" t="s">
        <v>4890</v>
      </c>
      <c r="C33" s="119" t="s">
        <v>4890</v>
      </c>
      <c r="D33" s="119" t="s">
        <v>4890</v>
      </c>
      <c r="E33" s="119" t="s">
        <v>4890</v>
      </c>
      <c r="F33" s="119" t="s">
        <v>4890</v>
      </c>
      <c r="G33" s="119" t="s">
        <v>4890</v>
      </c>
      <c r="H33" s="119" t="s">
        <v>4890</v>
      </c>
      <c r="I33" s="119" t="s">
        <v>4890</v>
      </c>
      <c r="J33" s="119" t="s">
        <v>4890</v>
      </c>
      <c r="K33" s="119" t="s">
        <v>4890</v>
      </c>
      <c r="L33" s="119" t="s">
        <v>4890</v>
      </c>
      <c r="M33" s="119" t="s">
        <v>4890</v>
      </c>
      <c r="N33" s="119" t="s">
        <v>4890</v>
      </c>
      <c r="O33" s="119" t="s">
        <v>4890</v>
      </c>
    </row>
    <row r="34" spans="1:15">
      <c r="A34" t="s">
        <v>314</v>
      </c>
      <c r="B34" s="110" t="s">
        <v>4890</v>
      </c>
      <c r="C34" s="119" t="s">
        <v>4890</v>
      </c>
      <c r="D34" s="119" t="s">
        <v>4890</v>
      </c>
      <c r="E34" s="119" t="s">
        <v>4890</v>
      </c>
      <c r="F34" s="119" t="s">
        <v>4890</v>
      </c>
      <c r="G34" s="119" t="s">
        <v>4890</v>
      </c>
      <c r="H34" s="119" t="s">
        <v>4890</v>
      </c>
      <c r="I34" s="119" t="s">
        <v>4890</v>
      </c>
      <c r="J34" s="119" t="s">
        <v>4890</v>
      </c>
      <c r="K34" s="119" t="s">
        <v>4890</v>
      </c>
      <c r="L34" s="119" t="s">
        <v>4890</v>
      </c>
      <c r="M34" s="119" t="s">
        <v>4890</v>
      </c>
      <c r="N34" s="119" t="s">
        <v>4890</v>
      </c>
      <c r="O34" s="119" t="s">
        <v>4890</v>
      </c>
    </row>
    <row r="35" spans="1:15">
      <c r="A35" t="s">
        <v>315</v>
      </c>
      <c r="B35" s="110" t="s">
        <v>4890</v>
      </c>
      <c r="C35" s="119" t="s">
        <v>4890</v>
      </c>
      <c r="D35" s="119" t="s">
        <v>4890</v>
      </c>
      <c r="E35" s="119" t="s">
        <v>4890</v>
      </c>
      <c r="F35" s="119" t="s">
        <v>4890</v>
      </c>
      <c r="G35" s="119" t="s">
        <v>4890</v>
      </c>
      <c r="H35" s="119" t="s">
        <v>4890</v>
      </c>
      <c r="I35" s="119" t="s">
        <v>4890</v>
      </c>
      <c r="J35" s="119" t="s">
        <v>4890</v>
      </c>
      <c r="K35" s="119" t="s">
        <v>4890</v>
      </c>
      <c r="L35" s="119" t="s">
        <v>4890</v>
      </c>
      <c r="M35" s="119" t="s">
        <v>4890</v>
      </c>
      <c r="N35" s="119" t="s">
        <v>4890</v>
      </c>
      <c r="O35" s="119" t="s">
        <v>4890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A1:AY1048576 BA1:XFD1048576 AZ1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4" customWidth="1"/>
    <col min="6" max="6" width="10.7109375" style="15" customWidth="1"/>
    <col min="7" max="7" width="11.140625" style="15" customWidth="1"/>
    <col min="8" max="8" width="15.140625" style="15" customWidth="1"/>
    <col min="9" max="9" width="10.7109375" style="15" customWidth="1"/>
    <col min="10" max="10" width="11.5703125" style="15" customWidth="1"/>
    <col min="11" max="11" width="13.85546875" style="15" customWidth="1"/>
    <col min="12" max="12" width="15.5703125" style="15" customWidth="1"/>
    <col min="13" max="13" width="14.7109375" style="15" customWidth="1"/>
    <col min="14" max="14" width="11.7109375" style="15" customWidth="1"/>
    <col min="15" max="15" width="14.7109375" style="15" customWidth="1"/>
    <col min="16" max="16" width="22.7109375" style="15" customWidth="1"/>
    <col min="17" max="17" width="26.85546875" style="15" customWidth="1"/>
    <col min="18" max="18" width="25.42578125" style="15" customWidth="1"/>
    <col min="19" max="19" width="7.5703125" style="15" hidden="1"/>
    <col min="20" max="20" width="6.7109375" style="15" hidden="1"/>
    <col min="21" max="21" width="7.7109375" style="15" hidden="1"/>
    <col min="22" max="22" width="7.140625" style="15" hidden="1"/>
    <col min="23" max="23" width="6" style="15" hidden="1"/>
    <col min="24" max="24" width="7.85546875" style="15" hidden="1"/>
    <col min="25" max="25" width="8.140625" style="15" hidden="1"/>
    <col min="26" max="26" width="6.28515625" style="15" hidden="1"/>
    <col min="27" max="27" width="8" style="15" hidden="1"/>
    <col min="28" max="28" width="8.7109375" style="15" hidden="1"/>
    <col min="29" max="29" width="10" style="15" hidden="1"/>
    <col min="30" max="30" width="9.5703125" style="15" hidden="1"/>
    <col min="31" max="31" width="6.140625" style="15" hidden="1"/>
    <col min="32" max="33" width="5.7109375" style="15" hidden="1"/>
    <col min="34" max="34" width="6.85546875" style="15" hidden="1"/>
    <col min="35" max="50" width="9.140625" style="15" hidden="1"/>
    <col min="51" max="52" width="0" style="15" hidden="1"/>
    <col min="53" max="16384" width="9.140625" style="15" hidden="1"/>
  </cols>
  <sheetData>
    <row r="1" spans="1:20" s="1" customFormat="1">
      <c r="A1" s="2" t="s">
        <v>0</v>
      </c>
      <c r="B1" s="65" t="s">
        <v>4889</v>
      </c>
    </row>
    <row r="2" spans="1:20" s="1" customFormat="1">
      <c r="A2" s="2" t="s">
        <v>1</v>
      </c>
      <c r="B2" s="11" t="s">
        <v>3480</v>
      </c>
    </row>
    <row r="3" spans="1:20" s="1" customFormat="1">
      <c r="A3" s="2" t="s">
        <v>2</v>
      </c>
      <c r="B3" s="22" t="s">
        <v>3481</v>
      </c>
    </row>
    <row r="4" spans="1:20">
      <c r="A4" s="2" t="s">
        <v>3</v>
      </c>
      <c r="B4" s="110" t="s">
        <v>4890</v>
      </c>
    </row>
    <row r="5" spans="1:20" ht="18.75">
      <c r="A5" s="93" t="s">
        <v>80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20" s="17" customFormat="1">
      <c r="A6" s="36" t="s">
        <v>94</v>
      </c>
      <c r="B6" s="37" t="s">
        <v>48</v>
      </c>
      <c r="C6" s="37" t="s">
        <v>119</v>
      </c>
      <c r="D6" s="37" t="s">
        <v>49</v>
      </c>
      <c r="E6" s="37" t="s">
        <v>82</v>
      </c>
      <c r="F6" s="37" t="s">
        <v>50</v>
      </c>
      <c r="G6" s="37" t="s">
        <v>51</v>
      </c>
      <c r="H6" s="37" t="s">
        <v>69</v>
      </c>
      <c r="I6" s="37" t="s">
        <v>70</v>
      </c>
      <c r="J6" s="37" t="s">
        <v>52</v>
      </c>
      <c r="K6" s="37" t="s">
        <v>53</v>
      </c>
      <c r="L6" s="126" t="s">
        <v>54</v>
      </c>
      <c r="M6" s="37" t="s">
        <v>157</v>
      </c>
      <c r="N6" s="37" t="s">
        <v>158</v>
      </c>
      <c r="O6" s="37" t="s">
        <v>5</v>
      </c>
      <c r="P6" s="37" t="s">
        <v>71</v>
      </c>
      <c r="Q6" s="37" t="s">
        <v>56</v>
      </c>
      <c r="R6" s="38" t="s">
        <v>153</v>
      </c>
      <c r="T6" s="15"/>
    </row>
    <row r="7" spans="1:20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113" t="s">
        <v>4890</v>
      </c>
      <c r="G7" s="113" t="s">
        <v>4890</v>
      </c>
      <c r="H7" s="24" t="s">
        <v>72</v>
      </c>
      <c r="I7" s="24" t="s">
        <v>73</v>
      </c>
      <c r="J7" s="113" t="s">
        <v>4890</v>
      </c>
      <c r="K7" s="24" t="s">
        <v>7</v>
      </c>
      <c r="L7" s="24" t="s">
        <v>7</v>
      </c>
      <c r="M7" s="24" t="s">
        <v>154</v>
      </c>
      <c r="N7" s="113" t="s">
        <v>4890</v>
      </c>
      <c r="O7" s="24" t="s">
        <v>6</v>
      </c>
      <c r="P7" s="24" t="s">
        <v>7</v>
      </c>
      <c r="Q7" s="24" t="s">
        <v>7</v>
      </c>
      <c r="R7" s="25" t="s">
        <v>7</v>
      </c>
    </row>
    <row r="8" spans="1:20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74</v>
      </c>
      <c r="M8" s="7" t="s">
        <v>75</v>
      </c>
      <c r="N8" s="7" t="s">
        <v>76</v>
      </c>
      <c r="O8" s="7" t="s">
        <v>77</v>
      </c>
      <c r="P8" s="7" t="s">
        <v>78</v>
      </c>
      <c r="Q8" s="27" t="s">
        <v>83</v>
      </c>
      <c r="R8" s="27" t="s">
        <v>84</v>
      </c>
      <c r="S8" s="28"/>
    </row>
    <row r="9" spans="1:20" s="19" customFormat="1" ht="20.25">
      <c r="A9" s="20" t="s">
        <v>86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115" t="s">
        <v>4890</v>
      </c>
      <c r="H9" s="115" t="s">
        <v>4890</v>
      </c>
      <c r="I9" s="57">
        <v>0.66</v>
      </c>
      <c r="J9" s="115" t="s">
        <v>4890</v>
      </c>
      <c r="K9" s="115" t="s">
        <v>4890</v>
      </c>
      <c r="L9" s="58">
        <v>6.3600000000000004E-2</v>
      </c>
      <c r="M9" s="57">
        <v>5994984.8480000002</v>
      </c>
      <c r="N9" s="115" t="s">
        <v>4890</v>
      </c>
      <c r="O9" s="57">
        <v>21743.810043696001</v>
      </c>
      <c r="P9" s="115" t="s">
        <v>4890</v>
      </c>
      <c r="Q9" s="58">
        <v>1</v>
      </c>
      <c r="R9" s="58">
        <v>8.0000000000000004E-4</v>
      </c>
      <c r="S9" s="28"/>
    </row>
    <row r="10" spans="1:20">
      <c r="A10" s="61" t="s">
        <v>175</v>
      </c>
      <c r="B10" s="110" t="s">
        <v>4890</v>
      </c>
      <c r="C10" s="119" t="s">
        <v>4890</v>
      </c>
      <c r="D10" s="119" t="s">
        <v>4890</v>
      </c>
      <c r="E10" s="119" t="s">
        <v>4890</v>
      </c>
      <c r="F10" s="119" t="s">
        <v>4890</v>
      </c>
      <c r="G10" s="119" t="s">
        <v>4890</v>
      </c>
      <c r="H10" s="119" t="s">
        <v>4890</v>
      </c>
      <c r="I10" s="63">
        <v>0.66</v>
      </c>
      <c r="J10" s="119" t="s">
        <v>4890</v>
      </c>
      <c r="K10" s="119" t="s">
        <v>4890</v>
      </c>
      <c r="L10" s="62">
        <v>6.3600000000000004E-2</v>
      </c>
      <c r="M10" s="63">
        <v>5994984.8480000002</v>
      </c>
      <c r="N10" s="119" t="s">
        <v>4890</v>
      </c>
      <c r="O10" s="63">
        <v>21743.810043696001</v>
      </c>
      <c r="P10" s="119" t="s">
        <v>4890</v>
      </c>
      <c r="Q10" s="62">
        <v>1</v>
      </c>
      <c r="R10" s="62">
        <v>8.0000000000000004E-4</v>
      </c>
    </row>
    <row r="11" spans="1:20">
      <c r="A11" s="61" t="s">
        <v>2043</v>
      </c>
      <c r="B11" s="110" t="s">
        <v>4890</v>
      </c>
      <c r="C11" s="119" t="s">
        <v>4890</v>
      </c>
      <c r="D11" s="119" t="s">
        <v>4890</v>
      </c>
      <c r="E11" s="119" t="s">
        <v>4890</v>
      </c>
      <c r="F11" s="119" t="s">
        <v>4890</v>
      </c>
      <c r="G11" s="119" t="s">
        <v>4890</v>
      </c>
      <c r="H11" s="119" t="s">
        <v>4890</v>
      </c>
      <c r="I11" s="63">
        <v>0</v>
      </c>
      <c r="J11" s="119" t="s">
        <v>4890</v>
      </c>
      <c r="K11" s="119" t="s">
        <v>4890</v>
      </c>
      <c r="L11" s="62">
        <v>0</v>
      </c>
      <c r="M11" s="63">
        <v>0</v>
      </c>
      <c r="N11" s="119" t="s">
        <v>4890</v>
      </c>
      <c r="O11" s="63">
        <v>0</v>
      </c>
      <c r="P11" s="119" t="s">
        <v>4890</v>
      </c>
      <c r="Q11" s="62">
        <v>0</v>
      </c>
      <c r="R11" s="62">
        <v>0</v>
      </c>
    </row>
    <row r="12" spans="1:20">
      <c r="A12" t="s">
        <v>184</v>
      </c>
      <c r="B12" t="s">
        <v>184</v>
      </c>
      <c r="C12" s="119" t="s">
        <v>4890</v>
      </c>
      <c r="D12" s="119" t="s">
        <v>4890</v>
      </c>
      <c r="E12" t="s">
        <v>184</v>
      </c>
      <c r="F12" t="s">
        <v>184</v>
      </c>
      <c r="G12" s="119" t="s">
        <v>4890</v>
      </c>
      <c r="H12" s="119" t="s">
        <v>4890</v>
      </c>
      <c r="I12" s="59">
        <v>0</v>
      </c>
      <c r="J12" t="s">
        <v>184</v>
      </c>
      <c r="K12" s="60">
        <v>0</v>
      </c>
      <c r="L12" s="60">
        <v>0</v>
      </c>
      <c r="M12" s="59">
        <v>0</v>
      </c>
      <c r="N12" s="59">
        <v>0</v>
      </c>
      <c r="O12" s="59">
        <v>0</v>
      </c>
      <c r="P12" s="60">
        <v>0</v>
      </c>
      <c r="Q12" s="60">
        <v>0</v>
      </c>
      <c r="R12" s="60">
        <v>0</v>
      </c>
    </row>
    <row r="13" spans="1:20">
      <c r="A13" s="61" t="s">
        <v>2044</v>
      </c>
      <c r="B13" s="110" t="s">
        <v>4890</v>
      </c>
      <c r="C13" s="119" t="s">
        <v>4890</v>
      </c>
      <c r="D13" s="119" t="s">
        <v>4890</v>
      </c>
      <c r="E13" s="119" t="s">
        <v>4890</v>
      </c>
      <c r="F13" s="119" t="s">
        <v>4890</v>
      </c>
      <c r="G13" s="119" t="s">
        <v>4890</v>
      </c>
      <c r="H13" s="119" t="s">
        <v>4890</v>
      </c>
      <c r="I13" s="63">
        <v>0</v>
      </c>
      <c r="J13" s="119" t="s">
        <v>4890</v>
      </c>
      <c r="K13" s="119" t="s">
        <v>4890</v>
      </c>
      <c r="L13" s="62">
        <v>0</v>
      </c>
      <c r="M13" s="63">
        <v>0</v>
      </c>
      <c r="N13" s="119" t="s">
        <v>4890</v>
      </c>
      <c r="O13" s="63">
        <v>0</v>
      </c>
      <c r="P13" s="119" t="s">
        <v>4890</v>
      </c>
      <c r="Q13" s="62">
        <v>0</v>
      </c>
      <c r="R13" s="62">
        <v>0</v>
      </c>
    </row>
    <row r="14" spans="1:20">
      <c r="A14" t="s">
        <v>184</v>
      </c>
      <c r="B14" t="s">
        <v>184</v>
      </c>
      <c r="C14" s="119" t="s">
        <v>4890</v>
      </c>
      <c r="D14" s="119" t="s">
        <v>4890</v>
      </c>
      <c r="E14" t="s">
        <v>184</v>
      </c>
      <c r="F14" t="s">
        <v>184</v>
      </c>
      <c r="G14" s="119" t="s">
        <v>4890</v>
      </c>
      <c r="H14" s="119" t="s">
        <v>4890</v>
      </c>
      <c r="I14" s="59">
        <v>0</v>
      </c>
      <c r="J14" t="s">
        <v>184</v>
      </c>
      <c r="K14" s="60">
        <v>0</v>
      </c>
      <c r="L14" s="60">
        <v>0</v>
      </c>
      <c r="M14" s="59">
        <v>0</v>
      </c>
      <c r="N14" s="59">
        <v>0</v>
      </c>
      <c r="O14" s="59">
        <v>0</v>
      </c>
      <c r="P14" s="60">
        <v>0</v>
      </c>
      <c r="Q14" s="60">
        <v>0</v>
      </c>
      <c r="R14" s="60">
        <v>0</v>
      </c>
    </row>
    <row r="15" spans="1:20">
      <c r="A15" s="61" t="s">
        <v>318</v>
      </c>
      <c r="B15" s="110" t="s">
        <v>4890</v>
      </c>
      <c r="C15" s="119" t="s">
        <v>4890</v>
      </c>
      <c r="D15" s="119" t="s">
        <v>4890</v>
      </c>
      <c r="E15" s="119" t="s">
        <v>4890</v>
      </c>
      <c r="F15" s="119" t="s">
        <v>4890</v>
      </c>
      <c r="G15" s="119" t="s">
        <v>4890</v>
      </c>
      <c r="H15" s="119" t="s">
        <v>4890</v>
      </c>
      <c r="I15" s="63">
        <v>0.66</v>
      </c>
      <c r="J15" s="119" t="s">
        <v>4890</v>
      </c>
      <c r="K15" s="119" t="s">
        <v>4890</v>
      </c>
      <c r="L15" s="62">
        <v>6.3600000000000004E-2</v>
      </c>
      <c r="M15" s="63">
        <v>5994984.8480000002</v>
      </c>
      <c r="N15" s="119" t="s">
        <v>4890</v>
      </c>
      <c r="O15" s="63">
        <v>21743.810043696001</v>
      </c>
      <c r="P15" s="119" t="s">
        <v>4890</v>
      </c>
      <c r="Q15" s="62">
        <v>1</v>
      </c>
      <c r="R15" s="62">
        <v>8.0000000000000004E-4</v>
      </c>
    </row>
    <row r="16" spans="1:20">
      <c r="A16" t="s">
        <v>2045</v>
      </c>
      <c r="B16" t="s">
        <v>2046</v>
      </c>
      <c r="C16" t="s">
        <v>110</v>
      </c>
      <c r="D16" t="s">
        <v>832</v>
      </c>
      <c r="E16" t="s">
        <v>694</v>
      </c>
      <c r="F16" t="s">
        <v>655</v>
      </c>
      <c r="G16" t="s">
        <v>179</v>
      </c>
      <c r="H16" t="s">
        <v>778</v>
      </c>
      <c r="I16" s="59">
        <v>0.66</v>
      </c>
      <c r="J16" t="s">
        <v>102</v>
      </c>
      <c r="K16" s="60">
        <v>6.3500000000000001E-2</v>
      </c>
      <c r="L16" s="60">
        <v>6.3600000000000004E-2</v>
      </c>
      <c r="M16" s="59">
        <v>5994984.8480000002</v>
      </c>
      <c r="N16" s="59">
        <v>100</v>
      </c>
      <c r="O16" s="59">
        <v>21743.810043696001</v>
      </c>
      <c r="P16" s="60">
        <v>0</v>
      </c>
      <c r="Q16" s="60">
        <v>1</v>
      </c>
      <c r="R16" s="60">
        <v>8.0000000000000004E-4</v>
      </c>
    </row>
    <row r="17" spans="1:18">
      <c r="A17" s="61" t="s">
        <v>833</v>
      </c>
      <c r="B17" s="110" t="s">
        <v>4890</v>
      </c>
      <c r="C17" s="119" t="s">
        <v>4890</v>
      </c>
      <c r="D17" s="119" t="s">
        <v>4890</v>
      </c>
      <c r="E17" s="119" t="s">
        <v>4890</v>
      </c>
      <c r="F17" s="119" t="s">
        <v>4890</v>
      </c>
      <c r="G17" s="119" t="s">
        <v>4890</v>
      </c>
      <c r="H17" s="119" t="s">
        <v>4890</v>
      </c>
      <c r="I17" s="63">
        <v>0</v>
      </c>
      <c r="J17" s="119" t="s">
        <v>4890</v>
      </c>
      <c r="K17" s="119" t="s">
        <v>4890</v>
      </c>
      <c r="L17" s="62">
        <v>0</v>
      </c>
      <c r="M17" s="63">
        <v>0</v>
      </c>
      <c r="N17" s="119" t="s">
        <v>4890</v>
      </c>
      <c r="O17" s="63">
        <v>0</v>
      </c>
      <c r="P17" s="119" t="s">
        <v>4890</v>
      </c>
      <c r="Q17" s="62">
        <v>0</v>
      </c>
      <c r="R17" s="62">
        <v>0</v>
      </c>
    </row>
    <row r="18" spans="1:18">
      <c r="A18" t="s">
        <v>184</v>
      </c>
      <c r="B18" t="s">
        <v>184</v>
      </c>
      <c r="C18" s="119" t="s">
        <v>4890</v>
      </c>
      <c r="D18" s="119" t="s">
        <v>4890</v>
      </c>
      <c r="E18" t="s">
        <v>184</v>
      </c>
      <c r="F18" t="s">
        <v>184</v>
      </c>
      <c r="G18" s="119" t="s">
        <v>4890</v>
      </c>
      <c r="H18" s="119" t="s">
        <v>4890</v>
      </c>
      <c r="I18" s="59">
        <v>0</v>
      </c>
      <c r="J18" t="s">
        <v>184</v>
      </c>
      <c r="K18" s="60">
        <v>0</v>
      </c>
      <c r="L18" s="60">
        <v>0</v>
      </c>
      <c r="M18" s="59">
        <v>0</v>
      </c>
      <c r="N18" s="59">
        <v>0</v>
      </c>
      <c r="O18" s="59">
        <v>0</v>
      </c>
      <c r="P18" s="60">
        <v>0</v>
      </c>
      <c r="Q18" s="60">
        <v>0</v>
      </c>
      <c r="R18" s="60">
        <v>0</v>
      </c>
    </row>
    <row r="19" spans="1:18">
      <c r="A19" s="61" t="s">
        <v>205</v>
      </c>
      <c r="B19" s="110" t="s">
        <v>4890</v>
      </c>
      <c r="C19" s="119" t="s">
        <v>4890</v>
      </c>
      <c r="D19" s="119" t="s">
        <v>4890</v>
      </c>
      <c r="E19" s="119" t="s">
        <v>4890</v>
      </c>
      <c r="F19" s="119" t="s">
        <v>4890</v>
      </c>
      <c r="G19" s="119" t="s">
        <v>4890</v>
      </c>
      <c r="H19" s="119" t="s">
        <v>4890</v>
      </c>
      <c r="I19" s="63">
        <v>0</v>
      </c>
      <c r="J19" s="119" t="s">
        <v>4890</v>
      </c>
      <c r="K19" s="119" t="s">
        <v>4890</v>
      </c>
      <c r="L19" s="62">
        <v>0</v>
      </c>
      <c r="M19" s="63">
        <v>0</v>
      </c>
      <c r="N19" s="119" t="s">
        <v>4890</v>
      </c>
      <c r="O19" s="63">
        <v>0</v>
      </c>
      <c r="P19" s="119" t="s">
        <v>4890</v>
      </c>
      <c r="Q19" s="62">
        <v>0</v>
      </c>
      <c r="R19" s="62">
        <v>0</v>
      </c>
    </row>
    <row r="20" spans="1:18">
      <c r="A20" s="61" t="s">
        <v>2047</v>
      </c>
      <c r="B20" s="110" t="s">
        <v>4890</v>
      </c>
      <c r="C20" s="119" t="s">
        <v>4890</v>
      </c>
      <c r="D20" s="119" t="s">
        <v>4890</v>
      </c>
      <c r="E20" s="119" t="s">
        <v>4890</v>
      </c>
      <c r="F20" s="119" t="s">
        <v>4890</v>
      </c>
      <c r="G20" s="119" t="s">
        <v>4890</v>
      </c>
      <c r="H20" s="119" t="s">
        <v>4890</v>
      </c>
      <c r="I20" s="63">
        <v>0</v>
      </c>
      <c r="J20" s="119" t="s">
        <v>4890</v>
      </c>
      <c r="K20" s="119" t="s">
        <v>4890</v>
      </c>
      <c r="L20" s="62">
        <v>0</v>
      </c>
      <c r="M20" s="63">
        <v>0</v>
      </c>
      <c r="N20" s="119" t="s">
        <v>4890</v>
      </c>
      <c r="O20" s="63">
        <v>0</v>
      </c>
      <c r="P20" s="119" t="s">
        <v>4890</v>
      </c>
      <c r="Q20" s="62">
        <v>0</v>
      </c>
      <c r="R20" s="62">
        <v>0</v>
      </c>
    </row>
    <row r="21" spans="1:18">
      <c r="A21" t="s">
        <v>184</v>
      </c>
      <c r="B21" t="s">
        <v>184</v>
      </c>
      <c r="C21" s="119" t="s">
        <v>4890</v>
      </c>
      <c r="D21" s="119" t="s">
        <v>4890</v>
      </c>
      <c r="E21" t="s">
        <v>184</v>
      </c>
      <c r="F21" t="s">
        <v>184</v>
      </c>
      <c r="G21" s="119" t="s">
        <v>4890</v>
      </c>
      <c r="H21" s="119" t="s">
        <v>4890</v>
      </c>
      <c r="I21" s="59">
        <v>0</v>
      </c>
      <c r="J21" t="s">
        <v>184</v>
      </c>
      <c r="K21" s="60">
        <v>0</v>
      </c>
      <c r="L21" s="60">
        <v>0</v>
      </c>
      <c r="M21" s="59">
        <v>0</v>
      </c>
      <c r="N21" s="59">
        <v>0</v>
      </c>
      <c r="O21" s="59">
        <v>0</v>
      </c>
      <c r="P21" s="60">
        <v>0</v>
      </c>
      <c r="Q21" s="60">
        <v>0</v>
      </c>
      <c r="R21" s="60">
        <v>0</v>
      </c>
    </row>
    <row r="22" spans="1:18">
      <c r="A22" s="61" t="s">
        <v>2048</v>
      </c>
      <c r="B22" s="110" t="s">
        <v>4890</v>
      </c>
      <c r="C22" s="119" t="s">
        <v>4890</v>
      </c>
      <c r="D22" s="119" t="s">
        <v>4890</v>
      </c>
      <c r="E22" s="119" t="s">
        <v>4890</v>
      </c>
      <c r="F22" s="119" t="s">
        <v>4890</v>
      </c>
      <c r="G22" s="119" t="s">
        <v>4890</v>
      </c>
      <c r="H22" s="119" t="s">
        <v>4890</v>
      </c>
      <c r="I22" s="63">
        <v>0</v>
      </c>
      <c r="J22" s="119" t="s">
        <v>4890</v>
      </c>
      <c r="K22" s="119" t="s">
        <v>4890</v>
      </c>
      <c r="L22" s="62">
        <v>0</v>
      </c>
      <c r="M22" s="63">
        <v>0</v>
      </c>
      <c r="N22" s="119" t="s">
        <v>4890</v>
      </c>
      <c r="O22" s="63">
        <v>0</v>
      </c>
      <c r="P22" s="119" t="s">
        <v>4890</v>
      </c>
      <c r="Q22" s="62">
        <v>0</v>
      </c>
      <c r="R22" s="62">
        <v>0</v>
      </c>
    </row>
    <row r="23" spans="1:18">
      <c r="A23" t="s">
        <v>184</v>
      </c>
      <c r="B23" t="s">
        <v>184</v>
      </c>
      <c r="C23" s="119" t="s">
        <v>4890</v>
      </c>
      <c r="D23" s="119" t="s">
        <v>4890</v>
      </c>
      <c r="E23" t="s">
        <v>184</v>
      </c>
      <c r="F23" t="s">
        <v>184</v>
      </c>
      <c r="G23" s="119" t="s">
        <v>4890</v>
      </c>
      <c r="H23" s="119" t="s">
        <v>4890</v>
      </c>
      <c r="I23" s="59">
        <v>0</v>
      </c>
      <c r="J23" t="s">
        <v>184</v>
      </c>
      <c r="K23" s="60">
        <v>0</v>
      </c>
      <c r="L23" s="60">
        <v>0</v>
      </c>
      <c r="M23" s="59">
        <v>0</v>
      </c>
      <c r="N23" s="59">
        <v>0</v>
      </c>
      <c r="O23" s="59">
        <v>0</v>
      </c>
      <c r="P23" s="60">
        <v>0</v>
      </c>
      <c r="Q23" s="60">
        <v>0</v>
      </c>
      <c r="R23" s="60">
        <v>0</v>
      </c>
    </row>
    <row r="24" spans="1:18">
      <c r="A24" t="s">
        <v>207</v>
      </c>
      <c r="B24" s="110" t="s">
        <v>4890</v>
      </c>
      <c r="C24" s="119" t="s">
        <v>4890</v>
      </c>
      <c r="D24" s="119" t="s">
        <v>4890</v>
      </c>
      <c r="E24" s="119" t="s">
        <v>4890</v>
      </c>
      <c r="F24" s="119" t="s">
        <v>4890</v>
      </c>
      <c r="G24" s="119" t="s">
        <v>4890</v>
      </c>
      <c r="H24" s="119" t="s">
        <v>4890</v>
      </c>
      <c r="I24" s="119" t="s">
        <v>4890</v>
      </c>
      <c r="J24" s="119" t="s">
        <v>4890</v>
      </c>
      <c r="K24" s="119" t="s">
        <v>4890</v>
      </c>
      <c r="L24" s="119" t="s">
        <v>4890</v>
      </c>
      <c r="M24" s="119" t="s">
        <v>4890</v>
      </c>
      <c r="N24" s="119" t="s">
        <v>4890</v>
      </c>
      <c r="O24" s="119" t="s">
        <v>4890</v>
      </c>
      <c r="P24" s="119" t="s">
        <v>4890</v>
      </c>
      <c r="Q24" s="119" t="s">
        <v>4890</v>
      </c>
      <c r="R24" s="119" t="s">
        <v>4890</v>
      </c>
    </row>
    <row r="25" spans="1:18">
      <c r="A25" t="s">
        <v>313</v>
      </c>
      <c r="B25" s="110" t="s">
        <v>4890</v>
      </c>
      <c r="C25" s="119" t="s">
        <v>4890</v>
      </c>
      <c r="D25" s="119" t="s">
        <v>4890</v>
      </c>
      <c r="E25" s="119" t="s">
        <v>4890</v>
      </c>
      <c r="F25" s="119" t="s">
        <v>4890</v>
      </c>
      <c r="G25" s="119" t="s">
        <v>4890</v>
      </c>
      <c r="H25" s="119" t="s">
        <v>4890</v>
      </c>
      <c r="I25" s="119" t="s">
        <v>4890</v>
      </c>
      <c r="J25" s="119" t="s">
        <v>4890</v>
      </c>
      <c r="K25" s="119" t="s">
        <v>4890</v>
      </c>
      <c r="L25" s="119" t="s">
        <v>4890</v>
      </c>
      <c r="M25" s="119" t="s">
        <v>4890</v>
      </c>
      <c r="N25" s="119" t="s">
        <v>4890</v>
      </c>
      <c r="O25" s="119" t="s">
        <v>4890</v>
      </c>
      <c r="P25" s="119" t="s">
        <v>4890</v>
      </c>
      <c r="Q25" s="119" t="s">
        <v>4890</v>
      </c>
      <c r="R25" s="119" t="s">
        <v>4890</v>
      </c>
    </row>
    <row r="26" spans="1:18">
      <c r="A26" t="s">
        <v>314</v>
      </c>
      <c r="B26" s="110" t="s">
        <v>4890</v>
      </c>
      <c r="C26" s="119" t="s">
        <v>4890</v>
      </c>
      <c r="D26" s="119" t="s">
        <v>4890</v>
      </c>
      <c r="E26" s="119" t="s">
        <v>4890</v>
      </c>
      <c r="F26" s="119" t="s">
        <v>4890</v>
      </c>
      <c r="G26" s="119" t="s">
        <v>4890</v>
      </c>
      <c r="H26" s="119" t="s">
        <v>4890</v>
      </c>
      <c r="I26" s="119" t="s">
        <v>4890</v>
      </c>
      <c r="J26" s="119" t="s">
        <v>4890</v>
      </c>
      <c r="K26" s="119" t="s">
        <v>4890</v>
      </c>
      <c r="L26" s="119" t="s">
        <v>4890</v>
      </c>
      <c r="M26" s="119" t="s">
        <v>4890</v>
      </c>
      <c r="N26" s="119" t="s">
        <v>4890</v>
      </c>
      <c r="O26" s="119" t="s">
        <v>4890</v>
      </c>
      <c r="P26" s="119" t="s">
        <v>4890</v>
      </c>
      <c r="Q26" s="119" t="s">
        <v>4890</v>
      </c>
      <c r="R26" s="119" t="s">
        <v>4890</v>
      </c>
    </row>
    <row r="27" spans="1:18">
      <c r="A27" t="s">
        <v>315</v>
      </c>
      <c r="B27" s="110" t="s">
        <v>4890</v>
      </c>
      <c r="C27" s="119" t="s">
        <v>4890</v>
      </c>
      <c r="D27" s="119" t="s">
        <v>4890</v>
      </c>
      <c r="E27" s="119" t="s">
        <v>4890</v>
      </c>
      <c r="F27" s="119" t="s">
        <v>4890</v>
      </c>
      <c r="G27" s="119" t="s">
        <v>4890</v>
      </c>
      <c r="H27" s="119" t="s">
        <v>4890</v>
      </c>
      <c r="I27" s="119" t="s">
        <v>4890</v>
      </c>
      <c r="J27" s="119" t="s">
        <v>4890</v>
      </c>
      <c r="K27" s="119" t="s">
        <v>4890</v>
      </c>
      <c r="L27" s="119" t="s">
        <v>4890</v>
      </c>
      <c r="M27" s="119" t="s">
        <v>4890</v>
      </c>
      <c r="N27" s="119" t="s">
        <v>4890</v>
      </c>
      <c r="O27" s="119" t="s">
        <v>4890</v>
      </c>
      <c r="P27" s="119" t="s">
        <v>4890</v>
      </c>
      <c r="Q27" s="119" t="s">
        <v>4890</v>
      </c>
      <c r="R27" s="119" t="s">
        <v>4890</v>
      </c>
    </row>
    <row r="28" spans="1:18" hidden="1">
      <c r="C28" s="15"/>
      <c r="D28" s="15"/>
      <c r="E28" s="15"/>
    </row>
    <row r="29" spans="1:18" hidden="1">
      <c r="C29" s="15"/>
      <c r="D29" s="15"/>
      <c r="E29" s="15"/>
    </row>
    <row r="30" spans="1:18" hidden="1">
      <c r="C30" s="15"/>
      <c r="D30" s="15"/>
      <c r="E30" s="15"/>
    </row>
    <row r="31" spans="1:18" hidden="1">
      <c r="C31" s="15"/>
      <c r="D31" s="15"/>
      <c r="E31" s="15"/>
    </row>
    <row r="32" spans="1:18" hidden="1">
      <c r="C32" s="15"/>
      <c r="D32" s="15"/>
      <c r="E32" s="15"/>
    </row>
    <row r="33" spans="3:5" hidden="1">
      <c r="C33" s="15"/>
      <c r="D33" s="15"/>
      <c r="E33" s="15"/>
    </row>
    <row r="34" spans="3:5" hidden="1">
      <c r="C34" s="15"/>
      <c r="D34" s="15"/>
      <c r="E34" s="15"/>
    </row>
    <row r="35" spans="3:5" hidden="1">
      <c r="C35" s="15"/>
      <c r="D35" s="15"/>
      <c r="E35" s="15"/>
    </row>
    <row r="36" spans="3:5" hidden="1">
      <c r="C36" s="15"/>
      <c r="D36" s="15"/>
      <c r="E36" s="15"/>
    </row>
    <row r="37" spans="3:5" hidden="1">
      <c r="C37" s="15"/>
      <c r="D37" s="15"/>
      <c r="E37" s="15"/>
    </row>
    <row r="38" spans="3:5" hidden="1">
      <c r="C38" s="15"/>
      <c r="D38" s="15"/>
      <c r="E38" s="15"/>
    </row>
    <row r="39" spans="3:5" hidden="1">
      <c r="C39" s="15"/>
      <c r="D39" s="15"/>
      <c r="E39" s="15"/>
    </row>
    <row r="40" spans="3:5" hidden="1">
      <c r="C40" s="15"/>
      <c r="D40" s="15"/>
      <c r="E40" s="15"/>
    </row>
    <row r="41" spans="3:5" hidden="1">
      <c r="C41" s="15"/>
      <c r="D41" s="15"/>
      <c r="E41" s="15"/>
    </row>
    <row r="42" spans="3:5" hidden="1">
      <c r="C42" s="15"/>
      <c r="D42" s="15"/>
      <c r="E42" s="15"/>
    </row>
    <row r="43" spans="3:5" hidden="1">
      <c r="C43" s="15"/>
      <c r="D43" s="15"/>
      <c r="E43" s="15"/>
    </row>
    <row r="44" spans="3:5" hidden="1">
      <c r="C44" s="15"/>
      <c r="D44" s="15"/>
      <c r="E44" s="15"/>
    </row>
    <row r="45" spans="3:5" hidden="1">
      <c r="C45" s="15"/>
      <c r="D45" s="15"/>
      <c r="E45" s="15"/>
    </row>
    <row r="46" spans="3:5" hidden="1">
      <c r="C46" s="15"/>
      <c r="D46" s="15"/>
      <c r="E46" s="15"/>
    </row>
    <row r="47" spans="3:5" hidden="1">
      <c r="C47" s="15"/>
      <c r="D47" s="15"/>
      <c r="E47" s="15"/>
    </row>
    <row r="48" spans="3:5" hidden="1">
      <c r="C48" s="15"/>
      <c r="D48" s="15"/>
      <c r="E48" s="15"/>
    </row>
    <row r="49" spans="3:5" hidden="1">
      <c r="C49" s="15"/>
      <c r="D49" s="15"/>
      <c r="E49" s="15"/>
    </row>
    <row r="50" spans="3:5" hidden="1">
      <c r="C50" s="15"/>
      <c r="D50" s="15"/>
      <c r="E50" s="15"/>
    </row>
    <row r="51" spans="3:5" hidden="1">
      <c r="C51" s="15"/>
      <c r="D51" s="15"/>
      <c r="E51" s="15"/>
    </row>
    <row r="52" spans="3:5" hidden="1">
      <c r="C52" s="15"/>
      <c r="D52" s="15"/>
      <c r="E52" s="15"/>
    </row>
    <row r="53" spans="3:5" hidden="1">
      <c r="C53" s="15"/>
      <c r="D53" s="15"/>
      <c r="E53" s="15"/>
    </row>
    <row r="54" spans="3:5" hidden="1">
      <c r="C54" s="15"/>
      <c r="D54" s="15"/>
      <c r="E54" s="15"/>
    </row>
    <row r="55" spans="3:5" hidden="1">
      <c r="C55" s="15"/>
      <c r="D55" s="15"/>
      <c r="E55" s="15"/>
    </row>
    <row r="56" spans="3:5" hidden="1">
      <c r="C56" s="15"/>
      <c r="D56" s="15"/>
      <c r="E56" s="15"/>
    </row>
    <row r="57" spans="3:5" hidden="1">
      <c r="C57" s="15"/>
      <c r="D57" s="15"/>
      <c r="E57" s="15"/>
    </row>
    <row r="58" spans="3:5" hidden="1">
      <c r="C58" s="15"/>
      <c r="D58" s="15"/>
      <c r="E58" s="15"/>
    </row>
    <row r="59" spans="3:5" hidden="1">
      <c r="C59" s="15"/>
      <c r="D59" s="15"/>
      <c r="E59" s="15"/>
    </row>
    <row r="60" spans="3:5" hidden="1">
      <c r="C60" s="15"/>
      <c r="D60" s="15"/>
      <c r="E60" s="15"/>
    </row>
    <row r="61" spans="3:5" hidden="1">
      <c r="C61" s="15"/>
      <c r="D61" s="15"/>
      <c r="E61" s="15"/>
    </row>
    <row r="62" spans="3:5" hidden="1">
      <c r="C62" s="15"/>
      <c r="D62" s="15"/>
      <c r="E62" s="15"/>
    </row>
    <row r="63" spans="3:5" hidden="1">
      <c r="C63" s="15"/>
      <c r="D63" s="15"/>
      <c r="E63" s="15"/>
    </row>
    <row r="64" spans="3:5" hidden="1">
      <c r="C64" s="15"/>
      <c r="D64" s="15"/>
      <c r="E64" s="15"/>
    </row>
    <row r="65" spans="3:5" hidden="1">
      <c r="C65" s="15"/>
      <c r="D65" s="15"/>
      <c r="E65" s="15"/>
    </row>
    <row r="66" spans="3:5" hidden="1">
      <c r="C66" s="15"/>
      <c r="D66" s="15"/>
      <c r="E66" s="15"/>
    </row>
    <row r="67" spans="3:5" hidden="1">
      <c r="C67" s="15"/>
      <c r="D67" s="15"/>
      <c r="E67" s="15"/>
    </row>
    <row r="68" spans="3:5" hidden="1">
      <c r="C68" s="15"/>
      <c r="D68" s="15"/>
      <c r="E68" s="15"/>
    </row>
    <row r="69" spans="3:5" hidden="1">
      <c r="C69" s="15"/>
      <c r="D69" s="15"/>
      <c r="E69" s="15"/>
    </row>
    <row r="70" spans="3:5" hidden="1">
      <c r="C70" s="15"/>
      <c r="D70" s="15"/>
      <c r="E70" s="15"/>
    </row>
    <row r="71" spans="3:5" hidden="1">
      <c r="C71" s="15"/>
      <c r="D71" s="15"/>
      <c r="E71" s="15"/>
    </row>
    <row r="72" spans="3:5" hidden="1">
      <c r="C72" s="15"/>
      <c r="D72" s="15"/>
      <c r="E72" s="15"/>
    </row>
    <row r="73" spans="3:5" hidden="1">
      <c r="C73" s="15"/>
      <c r="D73" s="15"/>
      <c r="E73" s="15"/>
    </row>
    <row r="74" spans="3:5" hidden="1">
      <c r="C74" s="15"/>
      <c r="D74" s="15"/>
      <c r="E74" s="15"/>
    </row>
    <row r="75" spans="3:5" hidden="1">
      <c r="C75" s="15"/>
      <c r="D75" s="15"/>
      <c r="E75" s="15"/>
    </row>
    <row r="76" spans="3:5" hidden="1">
      <c r="C76" s="15"/>
      <c r="D76" s="15"/>
      <c r="E76" s="15"/>
    </row>
    <row r="77" spans="3:5" hidden="1">
      <c r="C77" s="15"/>
      <c r="D77" s="15"/>
      <c r="E77" s="15"/>
    </row>
    <row r="78" spans="3:5" hidden="1">
      <c r="C78" s="15"/>
      <c r="D78" s="15"/>
      <c r="E78" s="15"/>
    </row>
    <row r="79" spans="3:5" hidden="1">
      <c r="C79" s="15"/>
      <c r="D79" s="15"/>
      <c r="E79" s="15"/>
    </row>
    <row r="80" spans="3:5" hidden="1">
      <c r="C80" s="15"/>
      <c r="D80" s="15"/>
      <c r="E80" s="15"/>
    </row>
    <row r="81" spans="3:5" hidden="1">
      <c r="C81" s="15"/>
      <c r="D81" s="15"/>
      <c r="E81" s="15"/>
    </row>
    <row r="82" spans="3:5" hidden="1">
      <c r="C82" s="15"/>
      <c r="D82" s="15"/>
      <c r="E82" s="15"/>
    </row>
    <row r="83" spans="3:5" hidden="1">
      <c r="C83" s="15"/>
      <c r="D83" s="15"/>
      <c r="E83" s="15"/>
    </row>
    <row r="84" spans="3:5" hidden="1">
      <c r="C84" s="15"/>
      <c r="D84" s="15"/>
      <c r="E84" s="15"/>
    </row>
    <row r="85" spans="3:5" hidden="1">
      <c r="C85" s="15"/>
      <c r="D85" s="15"/>
      <c r="E85" s="15"/>
    </row>
    <row r="86" spans="3:5" hidden="1">
      <c r="C86" s="15"/>
      <c r="D86" s="15"/>
      <c r="E86" s="15"/>
    </row>
    <row r="87" spans="3:5" hidden="1">
      <c r="C87" s="15"/>
      <c r="D87" s="15"/>
      <c r="E87" s="15"/>
    </row>
    <row r="88" spans="3:5" hidden="1">
      <c r="C88" s="15"/>
      <c r="D88" s="15"/>
      <c r="E88" s="15"/>
    </row>
    <row r="89" spans="3:5" hidden="1">
      <c r="C89" s="15"/>
      <c r="D89" s="15"/>
      <c r="E89" s="15"/>
    </row>
    <row r="90" spans="3:5" hidden="1">
      <c r="C90" s="15"/>
      <c r="D90" s="15"/>
      <c r="E90" s="15"/>
    </row>
    <row r="91" spans="3:5" hidden="1">
      <c r="C91" s="15"/>
      <c r="D91" s="15"/>
      <c r="E91" s="15"/>
    </row>
    <row r="92" spans="3:5" hidden="1">
      <c r="C92" s="15"/>
      <c r="D92" s="15"/>
      <c r="E92" s="15"/>
    </row>
    <row r="93" spans="3:5" hidden="1">
      <c r="C93" s="15"/>
      <c r="D93" s="15"/>
      <c r="E93" s="15"/>
    </row>
    <row r="94" spans="3:5" hidden="1">
      <c r="C94" s="15"/>
      <c r="D94" s="15"/>
      <c r="E94" s="15"/>
    </row>
    <row r="95" spans="3:5" hidden="1">
      <c r="C95" s="15"/>
      <c r="D95" s="15"/>
      <c r="E95" s="15"/>
    </row>
    <row r="96" spans="3:5" hidden="1">
      <c r="C96" s="15"/>
      <c r="D96" s="15"/>
      <c r="E96" s="15"/>
    </row>
    <row r="97" spans="3:5" hidden="1">
      <c r="C97" s="15"/>
      <c r="D97" s="15"/>
      <c r="E97" s="15"/>
    </row>
    <row r="98" spans="3:5" hidden="1">
      <c r="C98" s="15"/>
      <c r="D98" s="15"/>
      <c r="E98" s="15"/>
    </row>
    <row r="99" spans="3:5" hidden="1">
      <c r="C99" s="15"/>
      <c r="D99" s="15"/>
      <c r="E99" s="15"/>
    </row>
    <row r="100" spans="3:5" hidden="1">
      <c r="C100" s="15"/>
      <c r="D100" s="15"/>
      <c r="E100" s="15"/>
    </row>
    <row r="101" spans="3:5" hidden="1">
      <c r="C101" s="15"/>
      <c r="D101" s="15"/>
      <c r="E101" s="15"/>
    </row>
    <row r="102" spans="3:5" hidden="1">
      <c r="C102" s="15"/>
      <c r="D102" s="15"/>
      <c r="E102" s="15"/>
    </row>
    <row r="103" spans="3:5" hidden="1">
      <c r="C103" s="15"/>
      <c r="D103" s="15"/>
      <c r="E103" s="15"/>
    </row>
    <row r="104" spans="3:5" hidden="1">
      <c r="C104" s="15"/>
      <c r="D104" s="15"/>
      <c r="E104" s="15"/>
    </row>
    <row r="105" spans="3:5" hidden="1">
      <c r="C105" s="15"/>
      <c r="D105" s="15"/>
      <c r="E105" s="15"/>
    </row>
    <row r="106" spans="3:5" hidden="1">
      <c r="C106" s="15"/>
      <c r="D106" s="15"/>
      <c r="E106" s="15"/>
    </row>
    <row r="107" spans="3:5" hidden="1">
      <c r="C107" s="15"/>
      <c r="D107" s="15"/>
      <c r="E107" s="15"/>
    </row>
    <row r="108" spans="3:5" hidden="1">
      <c r="C108" s="15"/>
      <c r="D108" s="15"/>
      <c r="E108" s="15"/>
    </row>
    <row r="109" spans="3:5" hidden="1">
      <c r="C109" s="15"/>
      <c r="D109" s="15"/>
      <c r="E109" s="15"/>
    </row>
    <row r="110" spans="3:5" hidden="1">
      <c r="C110" s="15"/>
      <c r="D110" s="15"/>
      <c r="E110" s="15"/>
    </row>
    <row r="111" spans="3:5" hidden="1">
      <c r="C111" s="15"/>
      <c r="D111" s="15"/>
      <c r="E111" s="15"/>
    </row>
    <row r="112" spans="3:5" hidden="1">
      <c r="C112" s="15"/>
      <c r="D112" s="15"/>
      <c r="E112" s="15"/>
    </row>
    <row r="113" spans="3:5" hidden="1">
      <c r="C113" s="15"/>
      <c r="D113" s="15"/>
      <c r="E113" s="15"/>
    </row>
    <row r="114" spans="3:5" hidden="1">
      <c r="C114" s="15"/>
      <c r="D114" s="15"/>
      <c r="E114" s="15"/>
    </row>
    <row r="115" spans="3:5" hidden="1">
      <c r="C115" s="15"/>
      <c r="D115" s="15"/>
      <c r="E115" s="15"/>
    </row>
    <row r="116" spans="3:5" hidden="1">
      <c r="C116" s="15"/>
      <c r="D116" s="15"/>
      <c r="E116" s="15"/>
    </row>
    <row r="117" spans="3:5" hidden="1">
      <c r="C117" s="15"/>
      <c r="D117" s="15"/>
      <c r="E117" s="15"/>
    </row>
    <row r="118" spans="3:5" hidden="1">
      <c r="C118" s="15"/>
      <c r="D118" s="15"/>
      <c r="E118" s="15"/>
    </row>
    <row r="119" spans="3:5" hidden="1">
      <c r="C119" s="15"/>
      <c r="D119" s="15"/>
      <c r="E119" s="15"/>
    </row>
    <row r="120" spans="3:5" hidden="1">
      <c r="C120" s="15"/>
      <c r="D120" s="15"/>
      <c r="E120" s="15"/>
    </row>
    <row r="121" spans="3:5" hidden="1">
      <c r="C121" s="15"/>
      <c r="D121" s="15"/>
      <c r="E121" s="15"/>
    </row>
    <row r="122" spans="3:5" hidden="1">
      <c r="C122" s="15"/>
      <c r="D122" s="15"/>
      <c r="E122" s="15"/>
    </row>
    <row r="123" spans="3:5" hidden="1">
      <c r="C123" s="15"/>
      <c r="D123" s="15"/>
      <c r="E123" s="15"/>
    </row>
    <row r="124" spans="3:5" hidden="1">
      <c r="C124" s="15"/>
      <c r="D124" s="15"/>
      <c r="E124" s="15"/>
    </row>
    <row r="125" spans="3:5" hidden="1">
      <c r="C125" s="15"/>
      <c r="D125" s="15"/>
      <c r="E125" s="15"/>
    </row>
    <row r="126" spans="3:5" hidden="1">
      <c r="C126" s="15"/>
      <c r="D126" s="15"/>
      <c r="E126" s="15"/>
    </row>
    <row r="127" spans="3:5" hidden="1">
      <c r="C127" s="15"/>
      <c r="D127" s="15"/>
      <c r="E127" s="15"/>
    </row>
    <row r="128" spans="3:5" hidden="1">
      <c r="C128" s="15"/>
      <c r="D128" s="15"/>
      <c r="E128" s="15"/>
    </row>
    <row r="129" spans="3:5" hidden="1">
      <c r="C129" s="15"/>
      <c r="D129" s="15"/>
      <c r="E129" s="15"/>
    </row>
    <row r="130" spans="3:5" hidden="1">
      <c r="C130" s="15"/>
      <c r="D130" s="15"/>
      <c r="E130" s="15"/>
    </row>
    <row r="131" spans="3:5" hidden="1">
      <c r="C131" s="15"/>
      <c r="D131" s="15"/>
      <c r="E131" s="15"/>
    </row>
    <row r="132" spans="3:5" hidden="1">
      <c r="C132" s="15"/>
      <c r="D132" s="15"/>
      <c r="E132" s="15"/>
    </row>
    <row r="133" spans="3:5" hidden="1">
      <c r="C133" s="15"/>
      <c r="D133" s="15"/>
      <c r="E133" s="15"/>
    </row>
    <row r="134" spans="3:5" hidden="1">
      <c r="C134" s="15"/>
      <c r="D134" s="15"/>
      <c r="E134" s="15"/>
    </row>
    <row r="135" spans="3:5" hidden="1">
      <c r="C135" s="15"/>
      <c r="D135" s="15"/>
      <c r="E135" s="15"/>
    </row>
    <row r="136" spans="3:5" hidden="1">
      <c r="C136" s="15"/>
      <c r="D136" s="15"/>
      <c r="E136" s="15"/>
    </row>
    <row r="137" spans="3:5" hidden="1">
      <c r="C137" s="15"/>
      <c r="D137" s="15"/>
      <c r="E137" s="15"/>
    </row>
    <row r="138" spans="3:5" hidden="1">
      <c r="C138" s="15"/>
      <c r="D138" s="15"/>
      <c r="E138" s="15"/>
    </row>
    <row r="139" spans="3:5" hidden="1">
      <c r="C139" s="15"/>
      <c r="D139" s="15"/>
      <c r="E139" s="15"/>
    </row>
    <row r="140" spans="3:5" hidden="1">
      <c r="C140" s="15"/>
      <c r="D140" s="15"/>
      <c r="E140" s="15"/>
    </row>
    <row r="141" spans="3:5" hidden="1">
      <c r="C141" s="15"/>
      <c r="D141" s="15"/>
      <c r="E141" s="15"/>
    </row>
    <row r="142" spans="3:5" hidden="1">
      <c r="C142" s="15"/>
      <c r="D142" s="15"/>
      <c r="E142" s="15"/>
    </row>
    <row r="143" spans="3:5" hidden="1">
      <c r="C143" s="15"/>
      <c r="D143" s="15"/>
      <c r="E143" s="15"/>
    </row>
    <row r="144" spans="3:5" hidden="1">
      <c r="C144" s="15"/>
      <c r="D144" s="15"/>
      <c r="E144" s="15"/>
    </row>
    <row r="145" spans="3:5" hidden="1">
      <c r="C145" s="15"/>
      <c r="D145" s="15"/>
      <c r="E145" s="15"/>
    </row>
    <row r="146" spans="3:5" hidden="1">
      <c r="C146" s="15"/>
      <c r="D146" s="15"/>
      <c r="E146" s="15"/>
    </row>
    <row r="147" spans="3:5" hidden="1">
      <c r="C147" s="15"/>
      <c r="D147" s="15"/>
      <c r="E147" s="15"/>
    </row>
    <row r="148" spans="3:5" hidden="1">
      <c r="C148" s="15"/>
      <c r="D148" s="15"/>
      <c r="E148" s="15"/>
    </row>
    <row r="149" spans="3:5" hidden="1">
      <c r="C149" s="15"/>
      <c r="D149" s="15"/>
      <c r="E149" s="15"/>
    </row>
    <row r="150" spans="3:5" hidden="1">
      <c r="C150" s="15"/>
      <c r="D150" s="15"/>
      <c r="E150" s="15"/>
    </row>
    <row r="151" spans="3:5" hidden="1">
      <c r="C151" s="15"/>
      <c r="D151" s="15"/>
      <c r="E151" s="15"/>
    </row>
    <row r="152" spans="3:5" hidden="1">
      <c r="C152" s="15"/>
      <c r="D152" s="15"/>
      <c r="E152" s="15"/>
    </row>
    <row r="153" spans="3:5" hidden="1">
      <c r="C153" s="15"/>
      <c r="D153" s="15"/>
      <c r="E153" s="15"/>
    </row>
    <row r="154" spans="3:5" hidden="1">
      <c r="C154" s="15"/>
      <c r="D154" s="15"/>
      <c r="E154" s="15"/>
    </row>
    <row r="155" spans="3:5" hidden="1">
      <c r="C155" s="15"/>
      <c r="D155" s="15"/>
      <c r="E155" s="15"/>
    </row>
    <row r="156" spans="3:5" hidden="1">
      <c r="C156" s="15"/>
      <c r="D156" s="15"/>
      <c r="E156" s="15"/>
    </row>
    <row r="157" spans="3:5" hidden="1">
      <c r="C157" s="15"/>
      <c r="D157" s="15"/>
      <c r="E157" s="15"/>
    </row>
    <row r="158" spans="3:5" hidden="1">
      <c r="C158" s="15"/>
      <c r="D158" s="15"/>
      <c r="E158" s="15"/>
    </row>
    <row r="159" spans="3:5" hidden="1">
      <c r="C159" s="15"/>
      <c r="D159" s="15"/>
      <c r="E159" s="15"/>
    </row>
    <row r="160" spans="3:5" hidden="1">
      <c r="C160" s="15"/>
      <c r="D160" s="15"/>
      <c r="E160" s="15"/>
    </row>
    <row r="161" spans="3:5" hidden="1">
      <c r="C161" s="15"/>
      <c r="D161" s="15"/>
      <c r="E161" s="15"/>
    </row>
    <row r="162" spans="3:5" hidden="1">
      <c r="C162" s="15"/>
      <c r="D162" s="15"/>
      <c r="E162" s="15"/>
    </row>
    <row r="163" spans="3:5" hidden="1">
      <c r="C163" s="15"/>
      <c r="D163" s="15"/>
      <c r="E163" s="15"/>
    </row>
    <row r="164" spans="3:5" hidden="1">
      <c r="C164" s="15"/>
      <c r="D164" s="15"/>
      <c r="E164" s="15"/>
    </row>
    <row r="165" spans="3:5" hidden="1">
      <c r="C165" s="15"/>
      <c r="D165" s="15"/>
      <c r="E165" s="15"/>
    </row>
    <row r="166" spans="3:5" hidden="1">
      <c r="C166" s="15"/>
      <c r="D166" s="15"/>
      <c r="E166" s="15"/>
    </row>
    <row r="167" spans="3:5" hidden="1">
      <c r="C167" s="15"/>
      <c r="D167" s="15"/>
      <c r="E167" s="15"/>
    </row>
    <row r="168" spans="3:5" hidden="1">
      <c r="C168" s="15"/>
      <c r="D168" s="15"/>
      <c r="E168" s="15"/>
    </row>
    <row r="169" spans="3:5" hidden="1">
      <c r="C169" s="15"/>
      <c r="D169" s="15"/>
      <c r="E169" s="15"/>
    </row>
    <row r="170" spans="3:5" hidden="1">
      <c r="C170" s="15"/>
      <c r="D170" s="15"/>
      <c r="E170" s="15"/>
    </row>
    <row r="171" spans="3:5" hidden="1">
      <c r="C171" s="15"/>
      <c r="D171" s="15"/>
      <c r="E171" s="15"/>
    </row>
    <row r="172" spans="3:5" hidden="1">
      <c r="C172" s="15"/>
      <c r="D172" s="15"/>
      <c r="E172" s="15"/>
    </row>
    <row r="173" spans="3:5" hidden="1">
      <c r="C173" s="15"/>
      <c r="D173" s="15"/>
      <c r="E173" s="15"/>
    </row>
    <row r="174" spans="3:5" hidden="1">
      <c r="C174" s="15"/>
      <c r="D174" s="15"/>
      <c r="E174" s="15"/>
    </row>
    <row r="175" spans="3:5" hidden="1">
      <c r="C175" s="15"/>
      <c r="D175" s="15"/>
      <c r="E175" s="15"/>
    </row>
    <row r="176" spans="3:5" hidden="1">
      <c r="C176" s="15"/>
      <c r="D176" s="15"/>
      <c r="E176" s="15"/>
    </row>
    <row r="177" spans="3:5" hidden="1">
      <c r="C177" s="15"/>
      <c r="D177" s="15"/>
      <c r="E177" s="15"/>
    </row>
    <row r="178" spans="3:5" hidden="1">
      <c r="C178" s="15"/>
      <c r="D178" s="15"/>
      <c r="E178" s="15"/>
    </row>
    <row r="179" spans="3:5" hidden="1">
      <c r="C179" s="15"/>
      <c r="D179" s="15"/>
      <c r="E179" s="15"/>
    </row>
    <row r="180" spans="3:5" hidden="1">
      <c r="C180" s="15"/>
      <c r="D180" s="15"/>
      <c r="E180" s="15"/>
    </row>
    <row r="181" spans="3:5" hidden="1">
      <c r="C181" s="15"/>
      <c r="D181" s="15"/>
      <c r="E181" s="15"/>
    </row>
    <row r="182" spans="3:5" hidden="1">
      <c r="C182" s="15"/>
      <c r="D182" s="15"/>
      <c r="E182" s="15"/>
    </row>
    <row r="183" spans="3:5" hidden="1">
      <c r="C183" s="15"/>
      <c r="D183" s="15"/>
      <c r="E183" s="15"/>
    </row>
    <row r="184" spans="3:5" hidden="1">
      <c r="C184" s="15"/>
      <c r="D184" s="15"/>
      <c r="E184" s="15"/>
    </row>
    <row r="185" spans="3:5" hidden="1">
      <c r="C185" s="15"/>
      <c r="D185" s="15"/>
      <c r="E185" s="15"/>
    </row>
    <row r="186" spans="3:5" hidden="1">
      <c r="C186" s="15"/>
      <c r="D186" s="15"/>
      <c r="E186" s="15"/>
    </row>
    <row r="187" spans="3:5" hidden="1">
      <c r="C187" s="15"/>
      <c r="D187" s="15"/>
      <c r="E187" s="15"/>
    </row>
    <row r="188" spans="3:5" hidden="1">
      <c r="C188" s="15"/>
      <c r="D188" s="15"/>
      <c r="E188" s="15"/>
    </row>
    <row r="189" spans="3:5" hidden="1">
      <c r="C189" s="15"/>
      <c r="D189" s="15"/>
      <c r="E189" s="15"/>
    </row>
    <row r="190" spans="3:5" hidden="1">
      <c r="C190" s="15"/>
      <c r="D190" s="15"/>
      <c r="E190" s="15"/>
    </row>
    <row r="191" spans="3:5" hidden="1">
      <c r="C191" s="15"/>
      <c r="D191" s="15"/>
      <c r="E191" s="15"/>
    </row>
    <row r="192" spans="3:5" hidden="1">
      <c r="C192" s="15"/>
      <c r="D192" s="15"/>
      <c r="E192" s="15"/>
    </row>
    <row r="193" spans="3:5" hidden="1">
      <c r="C193" s="15"/>
      <c r="D193" s="15"/>
      <c r="E193" s="15"/>
    </row>
    <row r="194" spans="3:5" hidden="1">
      <c r="C194" s="15"/>
      <c r="D194" s="15"/>
      <c r="E194" s="15"/>
    </row>
    <row r="195" spans="3:5" hidden="1">
      <c r="C195" s="15"/>
      <c r="D195" s="15"/>
      <c r="E195" s="15"/>
    </row>
    <row r="196" spans="3:5" hidden="1">
      <c r="C196" s="15"/>
      <c r="D196" s="15"/>
      <c r="E196" s="15"/>
    </row>
    <row r="197" spans="3:5" hidden="1">
      <c r="C197" s="15"/>
      <c r="D197" s="15"/>
      <c r="E197" s="15"/>
    </row>
    <row r="198" spans="3:5" hidden="1">
      <c r="C198" s="15"/>
      <c r="D198" s="15"/>
      <c r="E198" s="15"/>
    </row>
    <row r="199" spans="3:5" hidden="1">
      <c r="C199" s="15"/>
      <c r="D199" s="15"/>
      <c r="E199" s="15"/>
    </row>
    <row r="200" spans="3:5" hidden="1">
      <c r="C200" s="15"/>
      <c r="D200" s="15"/>
      <c r="E200" s="15"/>
    </row>
    <row r="201" spans="3:5" hidden="1">
      <c r="C201" s="15"/>
      <c r="D201" s="15"/>
      <c r="E201" s="15"/>
    </row>
    <row r="202" spans="3:5" hidden="1">
      <c r="C202" s="15"/>
      <c r="D202" s="15"/>
      <c r="E202" s="15"/>
    </row>
    <row r="203" spans="3:5" hidden="1">
      <c r="C203" s="15"/>
      <c r="D203" s="15"/>
      <c r="E203" s="15"/>
    </row>
    <row r="204" spans="3:5" hidden="1">
      <c r="C204" s="15"/>
      <c r="D204" s="15"/>
      <c r="E204" s="15"/>
    </row>
    <row r="205" spans="3:5" hidden="1">
      <c r="C205" s="15"/>
      <c r="D205" s="15"/>
      <c r="E205" s="15"/>
    </row>
    <row r="206" spans="3:5" hidden="1">
      <c r="C206" s="15"/>
      <c r="D206" s="15"/>
      <c r="E206" s="15"/>
    </row>
    <row r="207" spans="3:5" hidden="1">
      <c r="C207" s="15"/>
      <c r="D207" s="15"/>
      <c r="E207" s="15"/>
    </row>
    <row r="208" spans="3:5" hidden="1">
      <c r="C208" s="15"/>
      <c r="D208" s="15"/>
      <c r="E208" s="15"/>
    </row>
    <row r="209" spans="3:5" hidden="1">
      <c r="C209" s="15"/>
      <c r="D209" s="15"/>
      <c r="E209" s="15"/>
    </row>
    <row r="210" spans="3:5" hidden="1">
      <c r="C210" s="15"/>
      <c r="D210" s="15"/>
      <c r="E210" s="15"/>
    </row>
    <row r="211" spans="3:5" hidden="1">
      <c r="C211" s="15"/>
      <c r="D211" s="15"/>
      <c r="E211" s="15"/>
    </row>
    <row r="212" spans="3:5" hidden="1">
      <c r="C212" s="15"/>
      <c r="D212" s="15"/>
      <c r="E212" s="15"/>
    </row>
    <row r="213" spans="3:5" hidden="1">
      <c r="C213" s="15"/>
      <c r="D213" s="15"/>
      <c r="E213" s="15"/>
    </row>
    <row r="214" spans="3:5" hidden="1">
      <c r="C214" s="15"/>
      <c r="D214" s="15"/>
      <c r="E214" s="15"/>
    </row>
    <row r="215" spans="3:5" hidden="1">
      <c r="C215" s="15"/>
      <c r="D215" s="15"/>
      <c r="E215" s="15"/>
    </row>
    <row r="216" spans="3:5" hidden="1">
      <c r="C216" s="15"/>
      <c r="D216" s="15"/>
      <c r="E216" s="15"/>
    </row>
    <row r="217" spans="3:5" hidden="1">
      <c r="C217" s="15"/>
      <c r="D217" s="15"/>
      <c r="E217" s="15"/>
    </row>
    <row r="218" spans="3:5" hidden="1">
      <c r="C218" s="15"/>
      <c r="D218" s="15"/>
      <c r="E218" s="15"/>
    </row>
    <row r="219" spans="3:5" hidden="1">
      <c r="C219" s="15"/>
      <c r="D219" s="15"/>
      <c r="E219" s="15"/>
    </row>
    <row r="220" spans="3:5" hidden="1">
      <c r="C220" s="15"/>
      <c r="D220" s="15"/>
      <c r="E220" s="15"/>
    </row>
    <row r="221" spans="3:5" hidden="1">
      <c r="C221" s="15"/>
      <c r="D221" s="15"/>
      <c r="E221" s="15"/>
    </row>
    <row r="222" spans="3:5" hidden="1">
      <c r="C222" s="15"/>
      <c r="D222" s="15"/>
      <c r="E222" s="15"/>
    </row>
    <row r="223" spans="3:5" hidden="1">
      <c r="C223" s="15"/>
      <c r="D223" s="15"/>
      <c r="E223" s="15"/>
    </row>
    <row r="224" spans="3:5" hidden="1">
      <c r="C224" s="15"/>
      <c r="D224" s="15"/>
      <c r="E224" s="15"/>
    </row>
    <row r="225" spans="3:5" hidden="1">
      <c r="C225" s="15"/>
      <c r="D225" s="15"/>
      <c r="E225" s="15"/>
    </row>
    <row r="226" spans="3:5" hidden="1">
      <c r="C226" s="15"/>
      <c r="D226" s="15"/>
      <c r="E226" s="15"/>
    </row>
    <row r="227" spans="3:5" hidden="1">
      <c r="C227" s="15"/>
      <c r="D227" s="15"/>
      <c r="E227" s="15"/>
    </row>
    <row r="228" spans="3:5" hidden="1">
      <c r="C228" s="15"/>
      <c r="D228" s="15"/>
      <c r="E228" s="15"/>
    </row>
    <row r="229" spans="3:5" hidden="1">
      <c r="C229" s="15"/>
      <c r="D229" s="15"/>
      <c r="E229" s="15"/>
    </row>
    <row r="230" spans="3:5" hidden="1">
      <c r="C230" s="15"/>
      <c r="D230" s="15"/>
      <c r="E230" s="15"/>
    </row>
    <row r="231" spans="3:5" hidden="1">
      <c r="C231" s="15"/>
      <c r="D231" s="15"/>
      <c r="E231" s="15"/>
    </row>
    <row r="232" spans="3:5" hidden="1">
      <c r="C232" s="15"/>
      <c r="D232" s="15"/>
      <c r="E232" s="15"/>
    </row>
    <row r="233" spans="3:5" hidden="1">
      <c r="C233" s="15"/>
      <c r="D233" s="15"/>
      <c r="E233" s="15"/>
    </row>
    <row r="234" spans="3:5" hidden="1">
      <c r="C234" s="15"/>
      <c r="D234" s="15"/>
      <c r="E234" s="15"/>
    </row>
    <row r="235" spans="3:5" hidden="1">
      <c r="C235" s="15"/>
      <c r="D235" s="15"/>
      <c r="E235" s="15"/>
    </row>
    <row r="236" spans="3:5" hidden="1">
      <c r="C236" s="15"/>
      <c r="D236" s="15"/>
      <c r="E236" s="15"/>
    </row>
    <row r="237" spans="3:5" hidden="1">
      <c r="C237" s="15"/>
      <c r="D237" s="15"/>
      <c r="E237" s="15"/>
    </row>
    <row r="238" spans="3:5" hidden="1">
      <c r="C238" s="15"/>
      <c r="D238" s="15"/>
      <c r="E238" s="15"/>
    </row>
    <row r="239" spans="3:5" hidden="1">
      <c r="C239" s="15"/>
      <c r="D239" s="15"/>
      <c r="E239" s="15"/>
    </row>
    <row r="240" spans="3:5" hidden="1">
      <c r="C240" s="15"/>
      <c r="D240" s="15"/>
      <c r="E240" s="15"/>
    </row>
    <row r="241" spans="3:5" hidden="1">
      <c r="C241" s="15"/>
      <c r="D241" s="15"/>
      <c r="E241" s="15"/>
    </row>
    <row r="242" spans="3:5" hidden="1">
      <c r="C242" s="15"/>
      <c r="D242" s="15"/>
      <c r="E242" s="15"/>
    </row>
    <row r="243" spans="3:5" hidden="1">
      <c r="C243" s="15"/>
      <c r="D243" s="15"/>
      <c r="E243" s="15"/>
    </row>
    <row r="244" spans="3:5" hidden="1">
      <c r="C244" s="15"/>
      <c r="D244" s="15"/>
      <c r="E244" s="15"/>
    </row>
    <row r="245" spans="3:5" hidden="1">
      <c r="C245" s="15"/>
      <c r="D245" s="15"/>
      <c r="E245" s="15"/>
    </row>
    <row r="246" spans="3:5" hidden="1">
      <c r="C246" s="15"/>
      <c r="D246" s="15"/>
      <c r="E246" s="15"/>
    </row>
    <row r="247" spans="3:5" hidden="1">
      <c r="C247" s="15"/>
      <c r="D247" s="15"/>
      <c r="E247" s="15"/>
    </row>
    <row r="248" spans="3:5" hidden="1">
      <c r="C248" s="15"/>
      <c r="D248" s="15"/>
      <c r="E248" s="15"/>
    </row>
    <row r="249" spans="3:5" hidden="1">
      <c r="C249" s="15"/>
      <c r="D249" s="15"/>
      <c r="E249" s="15"/>
    </row>
    <row r="250" spans="3:5" hidden="1">
      <c r="C250" s="15"/>
      <c r="D250" s="15"/>
      <c r="E250" s="15"/>
    </row>
    <row r="251" spans="3:5" hidden="1">
      <c r="C251" s="15"/>
      <c r="D251" s="15"/>
      <c r="E251" s="15"/>
    </row>
    <row r="252" spans="3:5" hidden="1">
      <c r="C252" s="15"/>
      <c r="D252" s="15"/>
      <c r="E252" s="15"/>
    </row>
    <row r="253" spans="3:5" hidden="1">
      <c r="C253" s="15"/>
      <c r="D253" s="15"/>
      <c r="E253" s="15"/>
    </row>
    <row r="254" spans="3:5" hidden="1">
      <c r="C254" s="15"/>
      <c r="D254" s="15"/>
      <c r="E254" s="15"/>
    </row>
    <row r="255" spans="3:5" hidden="1">
      <c r="C255" s="15"/>
      <c r="D255" s="15"/>
      <c r="E255" s="15"/>
    </row>
    <row r="256" spans="3:5" hidden="1">
      <c r="C256" s="15"/>
      <c r="D256" s="15"/>
      <c r="E256" s="15"/>
    </row>
    <row r="257" spans="3:5" hidden="1">
      <c r="C257" s="15"/>
      <c r="D257" s="15"/>
      <c r="E257" s="15"/>
    </row>
    <row r="258" spans="3:5" hidden="1">
      <c r="C258" s="15"/>
      <c r="D258" s="15"/>
      <c r="E258" s="15"/>
    </row>
    <row r="259" spans="3:5" hidden="1">
      <c r="C259" s="15"/>
      <c r="D259" s="15"/>
      <c r="E259" s="15"/>
    </row>
    <row r="260" spans="3:5" hidden="1">
      <c r="C260" s="15"/>
      <c r="D260" s="15"/>
      <c r="E260" s="15"/>
    </row>
    <row r="261" spans="3:5" hidden="1">
      <c r="C261" s="15"/>
      <c r="D261" s="15"/>
      <c r="E261" s="15"/>
    </row>
    <row r="262" spans="3:5" hidden="1">
      <c r="C262" s="15"/>
      <c r="D262" s="15"/>
      <c r="E262" s="15"/>
    </row>
    <row r="263" spans="3:5" hidden="1">
      <c r="C263" s="15"/>
      <c r="D263" s="15"/>
      <c r="E263" s="15"/>
    </row>
    <row r="264" spans="3:5" hidden="1">
      <c r="C264" s="15"/>
      <c r="D264" s="15"/>
      <c r="E264" s="15"/>
    </row>
    <row r="265" spans="3:5" hidden="1">
      <c r="C265" s="15"/>
      <c r="D265" s="15"/>
      <c r="E265" s="15"/>
    </row>
    <row r="266" spans="3:5" hidden="1">
      <c r="C266" s="15"/>
      <c r="D266" s="15"/>
      <c r="E266" s="15"/>
    </row>
    <row r="267" spans="3:5" hidden="1">
      <c r="C267" s="15"/>
      <c r="D267" s="15"/>
      <c r="E267" s="15"/>
    </row>
    <row r="268" spans="3:5" hidden="1">
      <c r="C268" s="15"/>
      <c r="D268" s="15"/>
      <c r="E268" s="15"/>
    </row>
    <row r="269" spans="3:5" hidden="1">
      <c r="C269" s="15"/>
      <c r="D269" s="15"/>
      <c r="E269" s="15"/>
    </row>
    <row r="270" spans="3:5" hidden="1">
      <c r="C270" s="15"/>
      <c r="D270" s="15"/>
      <c r="E270" s="15"/>
    </row>
    <row r="271" spans="3:5" hidden="1">
      <c r="C271" s="15"/>
      <c r="D271" s="15"/>
      <c r="E271" s="15"/>
    </row>
    <row r="272" spans="3:5" hidden="1">
      <c r="C272" s="15"/>
      <c r="D272" s="15"/>
      <c r="E272" s="15"/>
    </row>
    <row r="273" spans="3:5" hidden="1">
      <c r="C273" s="15"/>
      <c r="D273" s="15"/>
      <c r="E273" s="15"/>
    </row>
    <row r="274" spans="3:5" hidden="1">
      <c r="C274" s="15"/>
      <c r="D274" s="15"/>
      <c r="E274" s="15"/>
    </row>
    <row r="275" spans="3:5" hidden="1">
      <c r="C275" s="15"/>
      <c r="D275" s="15"/>
      <c r="E275" s="15"/>
    </row>
    <row r="276" spans="3:5" hidden="1">
      <c r="C276" s="15"/>
      <c r="D276" s="15"/>
      <c r="E276" s="15"/>
    </row>
    <row r="277" spans="3:5" hidden="1">
      <c r="C277" s="15"/>
      <c r="D277" s="15"/>
      <c r="E277" s="15"/>
    </row>
    <row r="278" spans="3:5" hidden="1">
      <c r="C278" s="15"/>
      <c r="D278" s="15"/>
      <c r="E278" s="15"/>
    </row>
    <row r="279" spans="3:5" hidden="1">
      <c r="C279" s="15"/>
      <c r="D279" s="15"/>
      <c r="E279" s="15"/>
    </row>
    <row r="280" spans="3:5" hidden="1">
      <c r="C280" s="15"/>
      <c r="D280" s="15"/>
      <c r="E280" s="15"/>
    </row>
    <row r="281" spans="3:5" hidden="1">
      <c r="C281" s="15"/>
      <c r="D281" s="15"/>
      <c r="E281" s="15"/>
    </row>
    <row r="282" spans="3:5" hidden="1">
      <c r="C282" s="15"/>
      <c r="D282" s="15"/>
      <c r="E282" s="15"/>
    </row>
    <row r="283" spans="3:5" hidden="1">
      <c r="C283" s="15"/>
      <c r="D283" s="15"/>
      <c r="E283" s="15"/>
    </row>
    <row r="284" spans="3:5" hidden="1">
      <c r="C284" s="15"/>
      <c r="D284" s="15"/>
      <c r="E284" s="15"/>
    </row>
    <row r="285" spans="3:5" hidden="1">
      <c r="C285" s="15"/>
      <c r="D285" s="15"/>
      <c r="E285" s="15"/>
    </row>
    <row r="286" spans="3:5" hidden="1">
      <c r="C286" s="15"/>
      <c r="D286" s="15"/>
      <c r="E286" s="15"/>
    </row>
    <row r="287" spans="3:5" hidden="1">
      <c r="C287" s="15"/>
      <c r="D287" s="15"/>
      <c r="E287" s="15"/>
    </row>
    <row r="288" spans="3:5" hidden="1">
      <c r="C288" s="15"/>
      <c r="D288" s="15"/>
      <c r="E288" s="15"/>
    </row>
    <row r="289" spans="3:5" hidden="1">
      <c r="C289" s="15"/>
      <c r="D289" s="15"/>
      <c r="E289" s="15"/>
    </row>
    <row r="290" spans="3:5" hidden="1">
      <c r="C290" s="15"/>
      <c r="D290" s="15"/>
      <c r="E290" s="15"/>
    </row>
    <row r="291" spans="3:5" hidden="1">
      <c r="C291" s="15"/>
      <c r="D291" s="15"/>
      <c r="E291" s="15"/>
    </row>
    <row r="292" spans="3:5" hidden="1">
      <c r="C292" s="15"/>
      <c r="D292" s="15"/>
      <c r="E292" s="15"/>
    </row>
    <row r="293" spans="3:5" hidden="1">
      <c r="C293" s="15"/>
      <c r="D293" s="15"/>
      <c r="E293" s="15"/>
    </row>
    <row r="294" spans="3:5" hidden="1">
      <c r="C294" s="15"/>
      <c r="D294" s="15"/>
      <c r="E294" s="15"/>
    </row>
    <row r="295" spans="3:5" hidden="1">
      <c r="C295" s="15"/>
      <c r="D295" s="15"/>
      <c r="E295" s="15"/>
    </row>
    <row r="296" spans="3:5" hidden="1">
      <c r="C296" s="15"/>
      <c r="D296" s="15"/>
      <c r="E296" s="15"/>
    </row>
    <row r="297" spans="3:5" hidden="1">
      <c r="C297" s="15"/>
      <c r="D297" s="15"/>
      <c r="E297" s="15"/>
    </row>
    <row r="298" spans="3:5" hidden="1">
      <c r="C298" s="15"/>
      <c r="D298" s="15"/>
      <c r="E298" s="15"/>
    </row>
    <row r="299" spans="3:5" hidden="1">
      <c r="C299" s="15"/>
      <c r="D299" s="15"/>
      <c r="E299" s="15"/>
    </row>
    <row r="300" spans="3:5" hidden="1">
      <c r="C300" s="15"/>
      <c r="D300" s="15"/>
      <c r="E300" s="15"/>
    </row>
    <row r="301" spans="3:5" hidden="1">
      <c r="C301" s="15"/>
      <c r="D301" s="15"/>
      <c r="E301" s="15"/>
    </row>
    <row r="302" spans="3:5" hidden="1">
      <c r="C302" s="15"/>
      <c r="D302" s="15"/>
      <c r="E302" s="15"/>
    </row>
    <row r="303" spans="3:5" hidden="1">
      <c r="C303" s="15"/>
      <c r="D303" s="15"/>
      <c r="E303" s="15"/>
    </row>
    <row r="304" spans="3:5" hidden="1">
      <c r="C304" s="15"/>
      <c r="D304" s="15"/>
      <c r="E304" s="15"/>
    </row>
    <row r="305" spans="3:5" hidden="1">
      <c r="C305" s="15"/>
      <c r="D305" s="15"/>
      <c r="E305" s="15"/>
    </row>
    <row r="306" spans="3:5" hidden="1">
      <c r="C306" s="15"/>
      <c r="D306" s="15"/>
      <c r="E306" s="15"/>
    </row>
    <row r="307" spans="3:5" hidden="1">
      <c r="C307" s="15"/>
      <c r="D307" s="15"/>
      <c r="E307" s="15"/>
    </row>
    <row r="308" spans="3:5" hidden="1">
      <c r="C308" s="15"/>
      <c r="D308" s="15"/>
      <c r="E308" s="15"/>
    </row>
    <row r="309" spans="3:5" hidden="1">
      <c r="C309" s="15"/>
      <c r="D309" s="15"/>
      <c r="E309" s="15"/>
    </row>
    <row r="310" spans="3:5" hidden="1">
      <c r="C310" s="15"/>
      <c r="D310" s="15"/>
      <c r="E310" s="15"/>
    </row>
    <row r="311" spans="3:5" hidden="1">
      <c r="C311" s="15"/>
      <c r="D311" s="15"/>
      <c r="E311" s="15"/>
    </row>
    <row r="312" spans="3:5" hidden="1">
      <c r="C312" s="15"/>
      <c r="D312" s="15"/>
      <c r="E312" s="15"/>
    </row>
    <row r="313" spans="3:5" hidden="1">
      <c r="C313" s="15"/>
      <c r="D313" s="15"/>
      <c r="E313" s="15"/>
    </row>
    <row r="314" spans="3:5" hidden="1">
      <c r="C314" s="15"/>
      <c r="D314" s="15"/>
      <c r="E314" s="15"/>
    </row>
    <row r="315" spans="3:5" hidden="1">
      <c r="C315" s="15"/>
      <c r="D315" s="15"/>
      <c r="E315" s="15"/>
    </row>
    <row r="316" spans="3:5" hidden="1">
      <c r="C316" s="15"/>
      <c r="D316" s="15"/>
      <c r="E316" s="15"/>
    </row>
    <row r="317" spans="3:5" hidden="1">
      <c r="C317" s="15"/>
      <c r="D317" s="15"/>
      <c r="E317" s="15"/>
    </row>
    <row r="318" spans="3:5" hidden="1">
      <c r="C318" s="15"/>
      <c r="D318" s="15"/>
      <c r="E318" s="15"/>
    </row>
    <row r="319" spans="3:5" hidden="1">
      <c r="C319" s="15"/>
      <c r="D319" s="15"/>
      <c r="E319" s="15"/>
    </row>
    <row r="320" spans="3:5" hidden="1">
      <c r="C320" s="15"/>
      <c r="D320" s="15"/>
      <c r="E320" s="15"/>
    </row>
    <row r="321" spans="3:5" hidden="1">
      <c r="C321" s="15"/>
      <c r="D321" s="15"/>
      <c r="E321" s="15"/>
    </row>
    <row r="322" spans="3:5" hidden="1">
      <c r="C322" s="15"/>
      <c r="D322" s="15"/>
      <c r="E322" s="15"/>
    </row>
    <row r="323" spans="3:5" hidden="1">
      <c r="C323" s="15"/>
      <c r="D323" s="15"/>
      <c r="E323" s="15"/>
    </row>
    <row r="324" spans="3:5" hidden="1">
      <c r="C324" s="15"/>
      <c r="D324" s="15"/>
      <c r="E324" s="15"/>
    </row>
    <row r="325" spans="3:5" hidden="1">
      <c r="C325" s="15"/>
      <c r="D325" s="15"/>
      <c r="E325" s="15"/>
    </row>
    <row r="326" spans="3:5" hidden="1">
      <c r="C326" s="15"/>
      <c r="D326" s="15"/>
      <c r="E326" s="15"/>
    </row>
    <row r="327" spans="3:5" hidden="1">
      <c r="C327" s="15"/>
      <c r="D327" s="15"/>
      <c r="E327" s="15"/>
    </row>
    <row r="328" spans="3:5" hidden="1">
      <c r="C328" s="15"/>
      <c r="D328" s="15"/>
      <c r="E328" s="15"/>
    </row>
    <row r="329" spans="3:5" hidden="1">
      <c r="C329" s="15"/>
      <c r="D329" s="15"/>
      <c r="E329" s="15"/>
    </row>
    <row r="330" spans="3:5" hidden="1">
      <c r="C330" s="15"/>
      <c r="D330" s="15"/>
      <c r="E330" s="15"/>
    </row>
    <row r="331" spans="3:5" hidden="1">
      <c r="C331" s="15"/>
      <c r="D331" s="15"/>
      <c r="E331" s="15"/>
    </row>
    <row r="332" spans="3:5" hidden="1">
      <c r="C332" s="15"/>
      <c r="D332" s="15"/>
      <c r="E332" s="15"/>
    </row>
    <row r="333" spans="3:5" hidden="1">
      <c r="C333" s="15"/>
      <c r="D333" s="15"/>
      <c r="E333" s="15"/>
    </row>
    <row r="334" spans="3:5" hidden="1">
      <c r="C334" s="15"/>
      <c r="D334" s="15"/>
      <c r="E334" s="15"/>
    </row>
    <row r="335" spans="3:5" hidden="1">
      <c r="C335" s="15"/>
      <c r="D335" s="15"/>
      <c r="E335" s="15"/>
    </row>
    <row r="336" spans="3:5" hidden="1">
      <c r="C336" s="15"/>
      <c r="D336" s="15"/>
      <c r="E336" s="15"/>
    </row>
    <row r="337" spans="3:5" hidden="1">
      <c r="C337" s="15"/>
      <c r="D337" s="15"/>
      <c r="E337" s="15"/>
    </row>
    <row r="338" spans="3:5" hidden="1">
      <c r="C338" s="15"/>
      <c r="D338" s="15"/>
      <c r="E338" s="15"/>
    </row>
    <row r="339" spans="3:5" hidden="1">
      <c r="C339" s="15"/>
      <c r="D339" s="15"/>
      <c r="E339" s="15"/>
    </row>
    <row r="340" spans="3:5" hidden="1">
      <c r="C340" s="15"/>
      <c r="D340" s="15"/>
      <c r="E340" s="15"/>
    </row>
    <row r="341" spans="3:5" hidden="1">
      <c r="C341" s="15"/>
      <c r="D341" s="15"/>
      <c r="E341" s="15"/>
    </row>
    <row r="342" spans="3:5" hidden="1">
      <c r="C342" s="15"/>
      <c r="D342" s="15"/>
      <c r="E342" s="15"/>
    </row>
    <row r="343" spans="3:5" hidden="1">
      <c r="C343" s="15"/>
      <c r="D343" s="15"/>
      <c r="E343" s="15"/>
    </row>
    <row r="344" spans="3:5" hidden="1">
      <c r="C344" s="15"/>
      <c r="D344" s="15"/>
      <c r="E344" s="15"/>
    </row>
    <row r="345" spans="3:5" hidden="1">
      <c r="C345" s="15"/>
      <c r="D345" s="15"/>
      <c r="E345" s="15"/>
    </row>
    <row r="346" spans="3:5" hidden="1">
      <c r="C346" s="15"/>
      <c r="D346" s="15"/>
      <c r="E346" s="15"/>
    </row>
    <row r="347" spans="3:5" hidden="1">
      <c r="C347" s="15"/>
      <c r="D347" s="15"/>
      <c r="E347" s="15"/>
    </row>
    <row r="348" spans="3:5" hidden="1">
      <c r="C348" s="15"/>
      <c r="D348" s="15"/>
      <c r="E348" s="15"/>
    </row>
    <row r="349" spans="3:5" hidden="1">
      <c r="C349" s="15"/>
      <c r="D349" s="15"/>
      <c r="E349" s="15"/>
    </row>
    <row r="350" spans="3:5" hidden="1">
      <c r="C350" s="15"/>
      <c r="D350" s="15"/>
      <c r="E350" s="15"/>
    </row>
    <row r="351" spans="3:5" hidden="1">
      <c r="C351" s="15"/>
      <c r="D351" s="15"/>
      <c r="E351" s="15"/>
    </row>
    <row r="352" spans="3:5" hidden="1">
      <c r="C352" s="15"/>
      <c r="D352" s="15"/>
      <c r="E352" s="15"/>
    </row>
    <row r="353" spans="1:5" hidden="1">
      <c r="C353" s="15"/>
      <c r="D353" s="15"/>
      <c r="E353" s="15"/>
    </row>
    <row r="354" spans="1:5" hidden="1">
      <c r="C354" s="15"/>
      <c r="D354" s="15"/>
      <c r="E354" s="15"/>
    </row>
    <row r="355" spans="1:5" hidden="1">
      <c r="C355" s="15"/>
      <c r="D355" s="15"/>
      <c r="E355" s="15"/>
    </row>
    <row r="356" spans="1:5" hidden="1">
      <c r="C356" s="15"/>
      <c r="D356" s="15"/>
      <c r="E356" s="15"/>
    </row>
    <row r="357" spans="1:5" hidden="1">
      <c r="C357" s="15"/>
      <c r="D357" s="15"/>
      <c r="E357" s="15"/>
    </row>
    <row r="358" spans="1:5" hidden="1">
      <c r="C358" s="15"/>
      <c r="D358" s="15"/>
      <c r="E358" s="15"/>
    </row>
    <row r="359" spans="1:5" hidden="1">
      <c r="C359" s="15"/>
      <c r="D359" s="15"/>
      <c r="E359" s="15"/>
    </row>
    <row r="360" spans="1:5" hidden="1">
      <c r="C360" s="15"/>
      <c r="D360" s="15"/>
      <c r="E360" s="15"/>
    </row>
    <row r="361" spans="1:5" hidden="1">
      <c r="C361" s="15"/>
      <c r="D361" s="15"/>
      <c r="E361" s="15"/>
    </row>
    <row r="362" spans="1:5" hidden="1">
      <c r="C362" s="15"/>
      <c r="D362" s="15"/>
      <c r="E362" s="15"/>
    </row>
    <row r="363" spans="1:5" hidden="1">
      <c r="C363" s="15"/>
      <c r="D363" s="15"/>
      <c r="E363" s="15"/>
    </row>
    <row r="364" spans="1:5" hidden="1">
      <c r="C364" s="15"/>
      <c r="D364" s="15"/>
      <c r="E364" s="15"/>
    </row>
    <row r="365" spans="1:5" hidden="1">
      <c r="A365" s="15"/>
      <c r="C365" s="15"/>
      <c r="D365" s="15"/>
      <c r="E365" s="15"/>
    </row>
    <row r="366" spans="1:5" hidden="1">
      <c r="A366" s="15"/>
      <c r="C366" s="15"/>
      <c r="D366" s="15"/>
      <c r="E366" s="15"/>
    </row>
    <row r="367" spans="1:5" hidden="1">
      <c r="A367" s="17"/>
      <c r="C367" s="15"/>
      <c r="D367" s="15"/>
      <c r="E367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5" customWidth="1"/>
    <col min="6" max="6" width="10.7109375" style="15" customWidth="1"/>
    <col min="7" max="7" width="11.140625" style="15" customWidth="1"/>
    <col min="8" max="8" width="15.140625" style="15" customWidth="1"/>
    <col min="9" max="9" width="10.7109375" style="15" customWidth="1"/>
    <col min="10" max="10" width="11.5703125" style="15" customWidth="1"/>
    <col min="11" max="11" width="13.85546875" style="15" customWidth="1"/>
    <col min="12" max="12" width="15.5703125" style="15" customWidth="1"/>
    <col min="13" max="13" width="14.7109375" style="15" customWidth="1"/>
    <col min="14" max="14" width="11.7109375" style="15" customWidth="1"/>
    <col min="15" max="15" width="14.7109375" style="15" customWidth="1"/>
    <col min="16" max="16" width="22.7109375" style="15" customWidth="1"/>
    <col min="17" max="17" width="26.85546875" style="15" customWidth="1"/>
    <col min="18" max="18" width="25.42578125" style="15" customWidth="1"/>
    <col min="19" max="19" width="7.5703125" style="15" hidden="1"/>
    <col min="20" max="20" width="6.7109375" style="15" hidden="1"/>
    <col min="21" max="21" width="7.7109375" style="15" hidden="1"/>
    <col min="22" max="22" width="7.140625" style="15" hidden="1"/>
    <col min="23" max="23" width="6" style="15" hidden="1"/>
    <col min="24" max="24" width="7.85546875" style="15" hidden="1"/>
    <col min="25" max="25" width="8.140625" style="15" hidden="1"/>
    <col min="26" max="26" width="6.28515625" style="15" hidden="1"/>
    <col min="27" max="27" width="8" style="15" hidden="1"/>
    <col min="28" max="28" width="8.7109375" style="15" hidden="1"/>
    <col min="29" max="29" width="10" style="15" hidden="1"/>
    <col min="30" max="30" width="9.5703125" style="15" hidden="1"/>
    <col min="31" max="31" width="6.140625" style="15" hidden="1"/>
    <col min="32" max="33" width="5.7109375" style="15" hidden="1"/>
    <col min="34" max="34" width="6.85546875" style="15" hidden="1"/>
    <col min="35" max="50" width="9.140625" style="15" hidden="1"/>
    <col min="51" max="52" width="0" style="15" hidden="1"/>
    <col min="53" max="16384" width="9.140625" style="15" hidden="1"/>
  </cols>
  <sheetData>
    <row r="1" spans="1:20" s="1" customFormat="1">
      <c r="A1" s="2" t="s">
        <v>0</v>
      </c>
      <c r="B1" s="65" t="s">
        <v>4889</v>
      </c>
    </row>
    <row r="2" spans="1:20" s="1" customFormat="1">
      <c r="A2" s="2" t="s">
        <v>1</v>
      </c>
      <c r="B2" s="11" t="s">
        <v>3480</v>
      </c>
    </row>
    <row r="3" spans="1:20" s="1" customFormat="1">
      <c r="A3" s="2" t="s">
        <v>2</v>
      </c>
      <c r="B3" s="22" t="s">
        <v>3481</v>
      </c>
    </row>
    <row r="4" spans="1:20">
      <c r="A4" s="2" t="s">
        <v>3</v>
      </c>
      <c r="B4" s="110" t="s">
        <v>4890</v>
      </c>
    </row>
    <row r="5" spans="1:20" ht="18.75">
      <c r="A5" s="93" t="s">
        <v>87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20" s="17" customFormat="1">
      <c r="A6" s="36" t="s">
        <v>94</v>
      </c>
      <c r="B6" s="37" t="s">
        <v>48</v>
      </c>
      <c r="C6" s="37" t="s">
        <v>119</v>
      </c>
      <c r="D6" s="37" t="s">
        <v>49</v>
      </c>
      <c r="E6" s="37" t="s">
        <v>82</v>
      </c>
      <c r="F6" s="37" t="s">
        <v>50</v>
      </c>
      <c r="G6" s="37" t="s">
        <v>51</v>
      </c>
      <c r="H6" s="37" t="s">
        <v>69</v>
      </c>
      <c r="I6" s="37" t="s">
        <v>70</v>
      </c>
      <c r="J6" s="37" t="s">
        <v>52</v>
      </c>
      <c r="K6" s="37" t="s">
        <v>53</v>
      </c>
      <c r="L6" s="126" t="s">
        <v>54</v>
      </c>
      <c r="M6" s="126" t="s">
        <v>157</v>
      </c>
      <c r="N6" s="37" t="s">
        <v>158</v>
      </c>
      <c r="O6" s="37" t="s">
        <v>5</v>
      </c>
      <c r="P6" s="37" t="s">
        <v>71</v>
      </c>
      <c r="Q6" s="37" t="s">
        <v>56</v>
      </c>
      <c r="R6" s="38" t="s">
        <v>153</v>
      </c>
      <c r="T6" s="15"/>
    </row>
    <row r="7" spans="1:20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113" t="s">
        <v>4890</v>
      </c>
      <c r="G7" s="113" t="s">
        <v>4890</v>
      </c>
      <c r="H7" s="24" t="s">
        <v>72</v>
      </c>
      <c r="I7" s="24" t="s">
        <v>73</v>
      </c>
      <c r="J7" s="113" t="s">
        <v>4890</v>
      </c>
      <c r="K7" s="24" t="s">
        <v>7</v>
      </c>
      <c r="L7" s="24" t="s">
        <v>7</v>
      </c>
      <c r="M7" s="24" t="s">
        <v>154</v>
      </c>
      <c r="N7" s="113" t="s">
        <v>4890</v>
      </c>
      <c r="O7" s="24" t="s">
        <v>6</v>
      </c>
      <c r="P7" s="24" t="s">
        <v>7</v>
      </c>
      <c r="Q7" s="24" t="s">
        <v>7</v>
      </c>
      <c r="R7" s="25" t="s">
        <v>7</v>
      </c>
    </row>
    <row r="8" spans="1:20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74</v>
      </c>
      <c r="M8" s="7" t="s">
        <v>75</v>
      </c>
      <c r="N8" s="7" t="s">
        <v>76</v>
      </c>
      <c r="O8" s="7" t="s">
        <v>77</v>
      </c>
      <c r="P8" s="7" t="s">
        <v>78</v>
      </c>
      <c r="Q8" s="27" t="s">
        <v>83</v>
      </c>
      <c r="R8" s="27" t="s">
        <v>84</v>
      </c>
      <c r="S8" s="28"/>
    </row>
    <row r="9" spans="1:20" s="19" customFormat="1" ht="20.25">
      <c r="A9" s="20" t="s">
        <v>120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115" t="s">
        <v>4890</v>
      </c>
      <c r="H9" s="115" t="s">
        <v>4890</v>
      </c>
      <c r="I9" s="57">
        <v>5.61</v>
      </c>
      <c r="J9" s="115" t="s">
        <v>4890</v>
      </c>
      <c r="K9" s="115" t="s">
        <v>4890</v>
      </c>
      <c r="L9" s="58">
        <v>3.8199999999999998E-2</v>
      </c>
      <c r="M9" s="57">
        <v>197360940.40000001</v>
      </c>
      <c r="N9" s="115" t="s">
        <v>4890</v>
      </c>
      <c r="O9" s="57">
        <v>224713.38627928763</v>
      </c>
      <c r="P9" s="115" t="s">
        <v>4890</v>
      </c>
      <c r="Q9" s="58">
        <v>1</v>
      </c>
      <c r="R9" s="58">
        <v>7.7999999999999996E-3</v>
      </c>
      <c r="S9" s="28"/>
    </row>
    <row r="10" spans="1:20">
      <c r="A10" s="61" t="s">
        <v>175</v>
      </c>
      <c r="B10" s="119" t="s">
        <v>4890</v>
      </c>
      <c r="C10" s="119" t="s">
        <v>4890</v>
      </c>
      <c r="D10" s="119" t="s">
        <v>4890</v>
      </c>
      <c r="E10" s="119" t="s">
        <v>4890</v>
      </c>
      <c r="F10" s="119" t="s">
        <v>4890</v>
      </c>
      <c r="G10" s="119" t="s">
        <v>4890</v>
      </c>
      <c r="H10" s="119" t="s">
        <v>4890</v>
      </c>
      <c r="I10" s="63">
        <v>5.2</v>
      </c>
      <c r="J10" s="119" t="s">
        <v>4890</v>
      </c>
      <c r="K10" s="119" t="s">
        <v>4890</v>
      </c>
      <c r="L10" s="62">
        <v>3.7100000000000001E-2</v>
      </c>
      <c r="M10" s="63">
        <v>191894480.94</v>
      </c>
      <c r="N10" s="119" t="s">
        <v>4890</v>
      </c>
      <c r="O10" s="63">
        <v>212014.46515164102</v>
      </c>
      <c r="P10" s="119" t="s">
        <v>4890</v>
      </c>
      <c r="Q10" s="62">
        <v>0.94350000000000001</v>
      </c>
      <c r="R10" s="62">
        <v>7.3000000000000001E-3</v>
      </c>
    </row>
    <row r="11" spans="1:20">
      <c r="A11" s="61" t="s">
        <v>2043</v>
      </c>
      <c r="B11" s="119" t="s">
        <v>4890</v>
      </c>
      <c r="C11" s="119" t="s">
        <v>4890</v>
      </c>
      <c r="D11" s="119" t="s">
        <v>4890</v>
      </c>
      <c r="E11" s="119" t="s">
        <v>4890</v>
      </c>
      <c r="F11" s="119" t="s">
        <v>4890</v>
      </c>
      <c r="G11" s="119" t="s">
        <v>4890</v>
      </c>
      <c r="H11" s="119" t="s">
        <v>4890</v>
      </c>
      <c r="I11" s="63">
        <v>6.48</v>
      </c>
      <c r="J11" s="119" t="s">
        <v>4890</v>
      </c>
      <c r="K11" s="119" t="s">
        <v>4890</v>
      </c>
      <c r="L11" s="62">
        <v>2.7E-2</v>
      </c>
      <c r="M11" s="63">
        <v>123172437.43000001</v>
      </c>
      <c r="N11" s="119" t="s">
        <v>4890</v>
      </c>
      <c r="O11" s="63">
        <v>147797.73216040127</v>
      </c>
      <c r="P11" s="119" t="s">
        <v>4890</v>
      </c>
      <c r="Q11" s="62">
        <v>0.65769999999999995</v>
      </c>
      <c r="R11" s="62">
        <v>5.1000000000000004E-3</v>
      </c>
    </row>
    <row r="12" spans="1:20">
      <c r="A12" t="s">
        <v>2049</v>
      </c>
      <c r="B12" t="s">
        <v>2050</v>
      </c>
      <c r="C12" t="s">
        <v>110</v>
      </c>
      <c r="D12" t="s">
        <v>330</v>
      </c>
      <c r="E12" t="s">
        <v>112</v>
      </c>
      <c r="F12" t="s">
        <v>178</v>
      </c>
      <c r="G12" t="s">
        <v>179</v>
      </c>
      <c r="H12" t="s">
        <v>2051</v>
      </c>
      <c r="I12" s="59">
        <v>6.12</v>
      </c>
      <c r="J12" t="s">
        <v>100</v>
      </c>
      <c r="K12" s="60">
        <v>4.9000000000000002E-2</v>
      </c>
      <c r="L12" s="60">
        <v>2.6599999999999999E-2</v>
      </c>
      <c r="M12" s="59">
        <v>20823563.609999999</v>
      </c>
      <c r="N12" s="59">
        <v>153.22999999999999</v>
      </c>
      <c r="O12" s="59">
        <v>31907.946519603</v>
      </c>
      <c r="P12" s="60">
        <v>1.29E-2</v>
      </c>
      <c r="Q12" s="60">
        <v>0.14199999999999999</v>
      </c>
      <c r="R12" s="60">
        <v>1.1000000000000001E-3</v>
      </c>
    </row>
    <row r="13" spans="1:20">
      <c r="A13" t="s">
        <v>2052</v>
      </c>
      <c r="B13" t="s">
        <v>2053</v>
      </c>
      <c r="C13" t="s">
        <v>110</v>
      </c>
      <c r="D13" t="s">
        <v>330</v>
      </c>
      <c r="E13" t="s">
        <v>112</v>
      </c>
      <c r="F13" t="s">
        <v>178</v>
      </c>
      <c r="G13" t="s">
        <v>179</v>
      </c>
      <c r="H13" t="s">
        <v>2054</v>
      </c>
      <c r="I13" s="59">
        <v>9.7899999999999991</v>
      </c>
      <c r="J13" t="s">
        <v>100</v>
      </c>
      <c r="K13" s="60">
        <v>4.1000000000000002E-2</v>
      </c>
      <c r="L13" s="60">
        <v>2.8299999999999999E-2</v>
      </c>
      <c r="M13" s="59">
        <v>44010694.909999996</v>
      </c>
      <c r="N13" s="59">
        <v>132.19</v>
      </c>
      <c r="O13" s="59">
        <v>58177.737601528999</v>
      </c>
      <c r="P13" s="60">
        <v>1.21E-2</v>
      </c>
      <c r="Q13" s="60">
        <v>0.25890000000000002</v>
      </c>
      <c r="R13" s="60">
        <v>2E-3</v>
      </c>
    </row>
    <row r="14" spans="1:20">
      <c r="A14" t="s">
        <v>2055</v>
      </c>
      <c r="B14" t="s">
        <v>2056</v>
      </c>
      <c r="C14" t="s">
        <v>110</v>
      </c>
      <c r="D14" t="s">
        <v>2057</v>
      </c>
      <c r="E14" t="s">
        <v>694</v>
      </c>
      <c r="F14" t="s">
        <v>325</v>
      </c>
      <c r="G14" t="s">
        <v>129</v>
      </c>
      <c r="H14" t="s">
        <v>2058</v>
      </c>
      <c r="I14" s="59">
        <v>5.29</v>
      </c>
      <c r="J14" t="s">
        <v>100</v>
      </c>
      <c r="K14" s="60">
        <v>2.1399999999999999E-2</v>
      </c>
      <c r="L14" s="60">
        <v>2.1499999999999998E-2</v>
      </c>
      <c r="M14" s="59">
        <v>13804545.82</v>
      </c>
      <c r="N14" s="59">
        <v>113.7</v>
      </c>
      <c r="O14" s="59">
        <v>15695.76859734</v>
      </c>
      <c r="P14" s="60">
        <v>3.5400000000000001E-2</v>
      </c>
      <c r="Q14" s="60">
        <v>6.9800000000000001E-2</v>
      </c>
      <c r="R14" s="60">
        <v>5.0000000000000001E-4</v>
      </c>
    </row>
    <row r="15" spans="1:20">
      <c r="A15" t="s">
        <v>2059</v>
      </c>
      <c r="B15" t="s">
        <v>2060</v>
      </c>
      <c r="C15" t="s">
        <v>110</v>
      </c>
      <c r="D15" t="s">
        <v>448</v>
      </c>
      <c r="E15" t="s">
        <v>324</v>
      </c>
      <c r="F15" t="s">
        <v>359</v>
      </c>
      <c r="G15" t="s">
        <v>179</v>
      </c>
      <c r="H15" t="s">
        <v>2061</v>
      </c>
      <c r="I15" s="59">
        <v>3.16</v>
      </c>
      <c r="J15" t="s">
        <v>100</v>
      </c>
      <c r="K15" s="60">
        <v>6.0499999999999998E-2</v>
      </c>
      <c r="L15" s="60">
        <v>1.6400000000000001E-2</v>
      </c>
      <c r="M15" s="59">
        <v>7383.46</v>
      </c>
      <c r="N15" s="59">
        <v>169</v>
      </c>
      <c r="O15" s="59">
        <v>12.478047399999999</v>
      </c>
      <c r="P15" s="60">
        <v>0</v>
      </c>
      <c r="Q15" s="60">
        <v>1E-4</v>
      </c>
      <c r="R15" s="60">
        <v>0</v>
      </c>
    </row>
    <row r="16" spans="1:20">
      <c r="A16" t="s">
        <v>2062</v>
      </c>
      <c r="B16" t="s">
        <v>2063</v>
      </c>
      <c r="C16" t="s">
        <v>110</v>
      </c>
      <c r="D16" t="s">
        <v>2064</v>
      </c>
      <c r="E16" t="s">
        <v>112</v>
      </c>
      <c r="F16" t="s">
        <v>335</v>
      </c>
      <c r="G16" t="s">
        <v>129</v>
      </c>
      <c r="H16" t="s">
        <v>2065</v>
      </c>
      <c r="I16" s="59">
        <v>1.65</v>
      </c>
      <c r="J16" t="s">
        <v>100</v>
      </c>
      <c r="K16" s="60">
        <v>5.6000000000000001E-2</v>
      </c>
      <c r="L16" s="60">
        <v>2.35E-2</v>
      </c>
      <c r="M16" s="59">
        <v>3659567.98</v>
      </c>
      <c r="N16" s="59">
        <v>141.88</v>
      </c>
      <c r="O16" s="59">
        <v>5192.195050024</v>
      </c>
      <c r="P16" s="60">
        <v>9.5999999999999992E-3</v>
      </c>
      <c r="Q16" s="60">
        <v>2.3099999999999999E-2</v>
      </c>
      <c r="R16" s="60">
        <v>2.0000000000000001E-4</v>
      </c>
    </row>
    <row r="17" spans="1:18">
      <c r="A17" t="s">
        <v>2066</v>
      </c>
      <c r="B17" t="s">
        <v>2067</v>
      </c>
      <c r="C17" t="s">
        <v>110</v>
      </c>
      <c r="D17" t="s">
        <v>2068</v>
      </c>
      <c r="E17" t="s">
        <v>113</v>
      </c>
      <c r="F17" t="s">
        <v>375</v>
      </c>
      <c r="G17" t="s">
        <v>129</v>
      </c>
      <c r="H17" t="s">
        <v>2069</v>
      </c>
      <c r="I17" s="59">
        <v>2.5299999999999998</v>
      </c>
      <c r="J17" t="s">
        <v>100</v>
      </c>
      <c r="K17" s="60">
        <v>4.2500000000000003E-2</v>
      </c>
      <c r="L17" s="60">
        <v>4.1799999999999997E-2</v>
      </c>
      <c r="M17" s="59">
        <v>13487213.43</v>
      </c>
      <c r="N17" s="59">
        <v>101.45</v>
      </c>
      <c r="O17" s="59">
        <v>13682.778024735</v>
      </c>
      <c r="P17" s="60">
        <v>6.4399999999999999E-2</v>
      </c>
      <c r="Q17" s="60">
        <v>6.0900000000000003E-2</v>
      </c>
      <c r="R17" s="60">
        <v>5.0000000000000001E-4</v>
      </c>
    </row>
    <row r="18" spans="1:18">
      <c r="A18" t="s">
        <v>2070</v>
      </c>
      <c r="B18" t="s">
        <v>2071</v>
      </c>
      <c r="C18" t="s">
        <v>110</v>
      </c>
      <c r="D18" t="s">
        <v>2072</v>
      </c>
      <c r="E18" t="s">
        <v>112</v>
      </c>
      <c r="F18" t="s">
        <v>478</v>
      </c>
      <c r="G18" t="s">
        <v>179</v>
      </c>
      <c r="H18" t="s">
        <v>2073</v>
      </c>
      <c r="I18" s="59">
        <v>3.46</v>
      </c>
      <c r="J18" t="s">
        <v>100</v>
      </c>
      <c r="K18" s="60">
        <v>3.6400000000000002E-2</v>
      </c>
      <c r="L18" s="60">
        <v>3.2399999999999998E-2</v>
      </c>
      <c r="M18" s="59">
        <v>10045530</v>
      </c>
      <c r="N18" s="59">
        <v>102.04</v>
      </c>
      <c r="O18" s="59">
        <v>10250.458812000001</v>
      </c>
      <c r="P18" s="60">
        <v>2.0299999999999999E-2</v>
      </c>
      <c r="Q18" s="60">
        <v>4.5600000000000002E-2</v>
      </c>
      <c r="R18" s="60">
        <v>4.0000000000000002E-4</v>
      </c>
    </row>
    <row r="19" spans="1:18">
      <c r="A19" t="s">
        <v>2074</v>
      </c>
      <c r="B19" t="s">
        <v>2075</v>
      </c>
      <c r="C19" t="s">
        <v>110</v>
      </c>
      <c r="D19" t="s">
        <v>2076</v>
      </c>
      <c r="E19" t="s">
        <v>324</v>
      </c>
      <c r="F19" t="s">
        <v>491</v>
      </c>
      <c r="G19" t="s">
        <v>129</v>
      </c>
      <c r="H19" t="s">
        <v>2077</v>
      </c>
      <c r="I19" s="59">
        <v>2.48</v>
      </c>
      <c r="J19" t="s">
        <v>100</v>
      </c>
      <c r="K19" s="60">
        <v>8.5000000000000006E-3</v>
      </c>
      <c r="L19" s="60">
        <v>3.8699999999999998E-2</v>
      </c>
      <c r="M19" s="59">
        <v>12556912.5</v>
      </c>
      <c r="N19" s="59">
        <v>102.56</v>
      </c>
      <c r="O19" s="59">
        <v>12878.36946</v>
      </c>
      <c r="P19" s="60">
        <v>3.9199999999999999E-2</v>
      </c>
      <c r="Q19" s="60">
        <v>5.7299999999999997E-2</v>
      </c>
      <c r="R19" s="60">
        <v>4.0000000000000002E-4</v>
      </c>
    </row>
    <row r="20" spans="1:18">
      <c r="A20" t="s">
        <v>2078</v>
      </c>
      <c r="B20" t="s">
        <v>2079</v>
      </c>
      <c r="C20" t="s">
        <v>110</v>
      </c>
      <c r="D20" t="s">
        <v>2080</v>
      </c>
      <c r="E20" t="s">
        <v>105</v>
      </c>
      <c r="F20" s="64" t="s">
        <v>4787</v>
      </c>
      <c r="G20" s="118" t="s">
        <v>4890</v>
      </c>
      <c r="H20" t="s">
        <v>2081</v>
      </c>
      <c r="I20" s="59">
        <v>0</v>
      </c>
      <c r="J20" t="s">
        <v>100</v>
      </c>
      <c r="K20" s="60">
        <v>5.6000000000000001E-2</v>
      </c>
      <c r="L20" s="60">
        <v>0</v>
      </c>
      <c r="M20" s="59">
        <v>4777025.72</v>
      </c>
      <c r="N20" s="59">
        <v>9.9999999999999995E-7</v>
      </c>
      <c r="O20" s="59">
        <v>4.7770257199999998E-5</v>
      </c>
      <c r="P20" s="60">
        <v>1.32E-2</v>
      </c>
      <c r="Q20" s="60">
        <v>0</v>
      </c>
      <c r="R20" s="60">
        <v>0</v>
      </c>
    </row>
    <row r="21" spans="1:18">
      <c r="A21" s="61" t="s">
        <v>2044</v>
      </c>
      <c r="B21" s="119" t="s">
        <v>4890</v>
      </c>
      <c r="C21" s="119" t="s">
        <v>4890</v>
      </c>
      <c r="D21" s="119" t="s">
        <v>4890</v>
      </c>
      <c r="E21" s="119" t="s">
        <v>4890</v>
      </c>
      <c r="F21" s="119" t="s">
        <v>4890</v>
      </c>
      <c r="G21" s="119" t="s">
        <v>4890</v>
      </c>
      <c r="H21" s="119" t="s">
        <v>4890</v>
      </c>
      <c r="I21" s="63">
        <v>2.2400000000000002</v>
      </c>
      <c r="J21" s="119" t="s">
        <v>4890</v>
      </c>
      <c r="K21" s="119" t="s">
        <v>4890</v>
      </c>
      <c r="L21" s="62">
        <v>6.0499999999999998E-2</v>
      </c>
      <c r="M21" s="63">
        <v>68641871.640000001</v>
      </c>
      <c r="N21" s="119" t="s">
        <v>4890</v>
      </c>
      <c r="O21" s="63">
        <v>63903.646534079773</v>
      </c>
      <c r="P21" s="119" t="s">
        <v>4890</v>
      </c>
      <c r="Q21" s="62">
        <v>0.28439999999999999</v>
      </c>
      <c r="R21" s="62">
        <v>2.2000000000000001E-3</v>
      </c>
    </row>
    <row r="22" spans="1:18">
      <c r="A22" t="s">
        <v>2085</v>
      </c>
      <c r="B22" t="s">
        <v>2086</v>
      </c>
      <c r="C22" t="s">
        <v>110</v>
      </c>
      <c r="D22" t="s">
        <v>2057</v>
      </c>
      <c r="E22" t="s">
        <v>694</v>
      </c>
      <c r="F22" t="s">
        <v>325</v>
      </c>
      <c r="G22" t="s">
        <v>129</v>
      </c>
      <c r="H22" t="s">
        <v>2058</v>
      </c>
      <c r="I22" s="59">
        <v>1.17</v>
      </c>
      <c r="J22" t="s">
        <v>100</v>
      </c>
      <c r="K22" s="60">
        <v>2.5000000000000001E-2</v>
      </c>
      <c r="L22" s="60">
        <v>4.41E-2</v>
      </c>
      <c r="M22" s="59">
        <v>12039535.810000001</v>
      </c>
      <c r="N22" s="59">
        <v>98.59</v>
      </c>
      <c r="O22" s="59">
        <v>11869.778355079001</v>
      </c>
      <c r="P22" s="60">
        <v>2.9499999999999998E-2</v>
      </c>
      <c r="Q22" s="60">
        <v>5.28E-2</v>
      </c>
      <c r="R22" s="60">
        <v>4.0000000000000002E-4</v>
      </c>
    </row>
    <row r="23" spans="1:18">
      <c r="A23" t="s">
        <v>2087</v>
      </c>
      <c r="B23" t="s">
        <v>2088</v>
      </c>
      <c r="C23" t="s">
        <v>110</v>
      </c>
      <c r="D23" t="s">
        <v>2057</v>
      </c>
      <c r="E23" t="s">
        <v>694</v>
      </c>
      <c r="F23" t="s">
        <v>325</v>
      </c>
      <c r="G23" t="s">
        <v>129</v>
      </c>
      <c r="H23" t="s">
        <v>2058</v>
      </c>
      <c r="I23" s="59">
        <v>4.8899999999999997</v>
      </c>
      <c r="J23" t="s">
        <v>100</v>
      </c>
      <c r="K23" s="60">
        <v>3.7400000000000003E-2</v>
      </c>
      <c r="L23" s="60">
        <v>4.87E-2</v>
      </c>
      <c r="M23" s="59">
        <v>4842387.5599999996</v>
      </c>
      <c r="N23" s="59">
        <v>95.74</v>
      </c>
      <c r="O23" s="59">
        <v>4636.1018499439997</v>
      </c>
      <c r="P23" s="60">
        <v>7.7999999999999996E-3</v>
      </c>
      <c r="Q23" s="60">
        <v>2.06E-2</v>
      </c>
      <c r="R23" s="60">
        <v>2.0000000000000001E-4</v>
      </c>
    </row>
    <row r="24" spans="1:18">
      <c r="A24" t="s">
        <v>2089</v>
      </c>
      <c r="B24" t="s">
        <v>2090</v>
      </c>
      <c r="C24" t="s">
        <v>110</v>
      </c>
      <c r="D24" t="s">
        <v>2091</v>
      </c>
      <c r="E24" t="s">
        <v>352</v>
      </c>
      <c r="F24" t="s">
        <v>375</v>
      </c>
      <c r="G24" t="s">
        <v>129</v>
      </c>
      <c r="H24" t="s">
        <v>2092</v>
      </c>
      <c r="I24" s="59">
        <v>2.2400000000000002</v>
      </c>
      <c r="J24" t="s">
        <v>100</v>
      </c>
      <c r="K24" s="60">
        <v>3.1E-2</v>
      </c>
      <c r="L24" s="60">
        <v>4.7500000000000001E-2</v>
      </c>
      <c r="M24" s="59">
        <v>13634154.960000001</v>
      </c>
      <c r="N24" s="59">
        <v>96.57</v>
      </c>
      <c r="O24" s="59">
        <v>13166.503444872</v>
      </c>
      <c r="P24" s="60">
        <v>1.9300000000000001E-2</v>
      </c>
      <c r="Q24" s="60">
        <v>5.8599999999999999E-2</v>
      </c>
      <c r="R24" s="60">
        <v>5.0000000000000001E-4</v>
      </c>
    </row>
    <row r="25" spans="1:18">
      <c r="A25" t="s">
        <v>2093</v>
      </c>
      <c r="B25" t="s">
        <v>2094</v>
      </c>
      <c r="C25" t="s">
        <v>110</v>
      </c>
      <c r="D25" t="s">
        <v>1063</v>
      </c>
      <c r="E25" t="s">
        <v>681</v>
      </c>
      <c r="F25" t="s">
        <v>478</v>
      </c>
      <c r="G25" t="s">
        <v>179</v>
      </c>
      <c r="H25" t="s">
        <v>2095</v>
      </c>
      <c r="I25" s="59">
        <v>3.52</v>
      </c>
      <c r="J25" t="s">
        <v>100</v>
      </c>
      <c r="K25" s="60">
        <v>3.3500000000000002E-2</v>
      </c>
      <c r="L25" s="60">
        <v>6.2399999999999997E-2</v>
      </c>
      <c r="M25" s="59">
        <v>8735235.2899999991</v>
      </c>
      <c r="N25" s="59">
        <v>90.79</v>
      </c>
      <c r="O25" s="59">
        <v>7930.7201197909999</v>
      </c>
      <c r="P25" s="60">
        <v>1.09E-2</v>
      </c>
      <c r="Q25" s="60">
        <v>3.5299999999999998E-2</v>
      </c>
      <c r="R25" s="60">
        <v>2.9999999999999997E-4</v>
      </c>
    </row>
    <row r="26" spans="1:18">
      <c r="A26" t="s">
        <v>2096</v>
      </c>
      <c r="B26" t="s">
        <v>2097</v>
      </c>
      <c r="C26" t="s">
        <v>110</v>
      </c>
      <c r="D26" t="s">
        <v>2098</v>
      </c>
      <c r="E26" t="s">
        <v>352</v>
      </c>
      <c r="F26" t="s">
        <v>553</v>
      </c>
      <c r="G26" t="s">
        <v>179</v>
      </c>
      <c r="H26" t="s">
        <v>2099</v>
      </c>
      <c r="I26" s="59">
        <v>0.99</v>
      </c>
      <c r="J26" t="s">
        <v>100</v>
      </c>
      <c r="K26" s="60">
        <v>3.5499999999999997E-2</v>
      </c>
      <c r="L26" s="60">
        <v>5.4600000000000003E-2</v>
      </c>
      <c r="M26" s="59">
        <v>9368767.4399999995</v>
      </c>
      <c r="N26" s="59">
        <v>98.22</v>
      </c>
      <c r="O26" s="59">
        <v>9202.0033795679992</v>
      </c>
      <c r="P26" s="60">
        <v>3.6600000000000001E-2</v>
      </c>
      <c r="Q26" s="60">
        <v>4.0899999999999999E-2</v>
      </c>
      <c r="R26" s="60">
        <v>2.9999999999999997E-4</v>
      </c>
    </row>
    <row r="27" spans="1:18">
      <c r="A27" t="s">
        <v>2100</v>
      </c>
      <c r="B27" t="s">
        <v>2101</v>
      </c>
      <c r="C27" t="s">
        <v>110</v>
      </c>
      <c r="D27" t="s">
        <v>2102</v>
      </c>
      <c r="E27" t="s">
        <v>113</v>
      </c>
      <c r="F27" t="s">
        <v>558</v>
      </c>
      <c r="G27" t="s">
        <v>129</v>
      </c>
      <c r="H27" t="s">
        <v>2103</v>
      </c>
      <c r="I27" s="59">
        <v>3.91</v>
      </c>
      <c r="J27" t="s">
        <v>100</v>
      </c>
      <c r="K27" s="60">
        <v>7.3300000000000004E-2</v>
      </c>
      <c r="L27" s="60">
        <v>7.3599999999999999E-2</v>
      </c>
      <c r="M27" s="59">
        <v>4684383.72</v>
      </c>
      <c r="N27" s="59">
        <v>103.1292</v>
      </c>
      <c r="O27" s="59">
        <v>4830.9674553662398</v>
      </c>
      <c r="P27" s="60">
        <v>1.8700000000000001E-2</v>
      </c>
      <c r="Q27" s="60">
        <v>2.1499999999999998E-2</v>
      </c>
      <c r="R27" s="60">
        <v>2.0000000000000001E-4</v>
      </c>
    </row>
    <row r="28" spans="1:18">
      <c r="A28" t="s">
        <v>2082</v>
      </c>
      <c r="B28" t="s">
        <v>2083</v>
      </c>
      <c r="C28" t="s">
        <v>110</v>
      </c>
      <c r="D28" t="s">
        <v>448</v>
      </c>
      <c r="E28" t="s">
        <v>324</v>
      </c>
      <c r="F28" s="64" t="s">
        <v>4787</v>
      </c>
      <c r="G28" s="118" t="s">
        <v>4890</v>
      </c>
      <c r="H28" t="s">
        <v>2084</v>
      </c>
      <c r="I28" s="59">
        <v>2.73</v>
      </c>
      <c r="J28" t="s">
        <v>100</v>
      </c>
      <c r="K28" s="60">
        <v>7.0499999999999993E-2</v>
      </c>
      <c r="L28" s="60">
        <v>6.13E-2</v>
      </c>
      <c r="M28" s="59">
        <v>7861857.4900000002</v>
      </c>
      <c r="N28" s="59">
        <v>100</v>
      </c>
      <c r="O28" s="59">
        <v>7861.8574900000003</v>
      </c>
      <c r="P28" s="60">
        <v>1.6299999999999999E-2</v>
      </c>
      <c r="Q28" s="60">
        <v>3.5000000000000003E-2</v>
      </c>
      <c r="R28" s="60">
        <v>2.9999999999999997E-4</v>
      </c>
    </row>
    <row r="29" spans="1:18">
      <c r="A29" t="s">
        <v>2104</v>
      </c>
      <c r="B29" t="s">
        <v>2105</v>
      </c>
      <c r="C29" t="s">
        <v>110</v>
      </c>
      <c r="D29" t="s">
        <v>2106</v>
      </c>
      <c r="E29" t="s">
        <v>628</v>
      </c>
      <c r="F29" s="64" t="s">
        <v>4787</v>
      </c>
      <c r="G29" s="118" t="s">
        <v>4890</v>
      </c>
      <c r="H29" t="s">
        <v>559</v>
      </c>
      <c r="I29" s="59">
        <v>0.01</v>
      </c>
      <c r="J29" t="s">
        <v>100</v>
      </c>
      <c r="K29" s="60">
        <v>1E-4</v>
      </c>
      <c r="L29" s="60">
        <v>1E-4</v>
      </c>
      <c r="M29" s="59">
        <v>16427.48</v>
      </c>
      <c r="N29" s="59">
        <v>29.41732</v>
      </c>
      <c r="O29" s="59">
        <v>4.8325243595360003</v>
      </c>
      <c r="P29" s="60">
        <v>0</v>
      </c>
      <c r="Q29" s="60">
        <v>0</v>
      </c>
      <c r="R29" s="60">
        <v>0</v>
      </c>
    </row>
    <row r="30" spans="1:18">
      <c r="A30" t="s">
        <v>2107</v>
      </c>
      <c r="B30" t="s">
        <v>2108</v>
      </c>
      <c r="C30" t="s">
        <v>110</v>
      </c>
      <c r="D30" t="s">
        <v>2106</v>
      </c>
      <c r="E30" t="s">
        <v>628</v>
      </c>
      <c r="F30" s="64" t="s">
        <v>4787</v>
      </c>
      <c r="G30" s="118" t="s">
        <v>4890</v>
      </c>
      <c r="H30" t="s">
        <v>559</v>
      </c>
      <c r="I30" s="59">
        <v>0.01</v>
      </c>
      <c r="J30" t="s">
        <v>100</v>
      </c>
      <c r="K30" s="60">
        <v>0</v>
      </c>
      <c r="L30" s="60">
        <v>1E-4</v>
      </c>
      <c r="M30" s="59">
        <v>7459121.8899999997</v>
      </c>
      <c r="N30" s="59">
        <v>59</v>
      </c>
      <c r="O30" s="59">
        <v>4400.8819150999998</v>
      </c>
      <c r="P30" s="60">
        <v>1.29E-2</v>
      </c>
      <c r="Q30" s="60">
        <v>1.9599999999999999E-2</v>
      </c>
      <c r="R30" s="60">
        <v>2.0000000000000001E-4</v>
      </c>
    </row>
    <row r="31" spans="1:18">
      <c r="A31" s="61" t="s">
        <v>318</v>
      </c>
      <c r="B31" s="119" t="s">
        <v>4890</v>
      </c>
      <c r="C31" s="119" t="s">
        <v>4890</v>
      </c>
      <c r="D31" s="119" t="s">
        <v>4890</v>
      </c>
      <c r="E31" s="119" t="s">
        <v>4890</v>
      </c>
      <c r="F31" s="119" t="s">
        <v>4890</v>
      </c>
      <c r="G31" s="119" t="s">
        <v>4890</v>
      </c>
      <c r="H31" s="119" t="s">
        <v>4890</v>
      </c>
      <c r="I31" s="63">
        <v>1.68</v>
      </c>
      <c r="J31" s="119" t="s">
        <v>4890</v>
      </c>
      <c r="K31" s="119" t="s">
        <v>4890</v>
      </c>
      <c r="L31" s="62">
        <v>5.8799999999999998E-2</v>
      </c>
      <c r="M31" s="63">
        <v>80171.87</v>
      </c>
      <c r="N31" s="119" t="s">
        <v>4890</v>
      </c>
      <c r="O31" s="63">
        <v>313.08645715998301</v>
      </c>
      <c r="P31" s="119" t="s">
        <v>4890</v>
      </c>
      <c r="Q31" s="62">
        <v>1.4E-3</v>
      </c>
      <c r="R31" s="62">
        <v>0</v>
      </c>
    </row>
    <row r="32" spans="1:18">
      <c r="A32" t="s">
        <v>2109</v>
      </c>
      <c r="B32" t="s">
        <v>2110</v>
      </c>
      <c r="C32" t="s">
        <v>110</v>
      </c>
      <c r="D32" t="s">
        <v>2111</v>
      </c>
      <c r="E32" t="s">
        <v>105</v>
      </c>
      <c r="F32" t="s">
        <v>335</v>
      </c>
      <c r="G32" t="s">
        <v>129</v>
      </c>
      <c r="H32" t="s">
        <v>2112</v>
      </c>
      <c r="I32" s="59">
        <v>1.68</v>
      </c>
      <c r="J32" t="s">
        <v>102</v>
      </c>
      <c r="K32" s="60">
        <v>7.9699999999999993E-2</v>
      </c>
      <c r="L32" s="60">
        <v>5.8799999999999998E-2</v>
      </c>
      <c r="M32" s="59">
        <v>80171.87</v>
      </c>
      <c r="N32" s="59">
        <v>107.67</v>
      </c>
      <c r="O32" s="59">
        <v>313.08645715998301</v>
      </c>
      <c r="P32" s="60">
        <v>8.0000000000000004E-4</v>
      </c>
      <c r="Q32" s="60">
        <v>1.4E-3</v>
      </c>
      <c r="R32" s="60">
        <v>0</v>
      </c>
    </row>
    <row r="33" spans="1:18">
      <c r="A33" s="61" t="s">
        <v>833</v>
      </c>
      <c r="B33" s="119" t="s">
        <v>4890</v>
      </c>
      <c r="C33" s="119" t="s">
        <v>4890</v>
      </c>
      <c r="D33" s="119" t="s">
        <v>4890</v>
      </c>
      <c r="E33" s="119" t="s">
        <v>4890</v>
      </c>
      <c r="F33" s="119" t="s">
        <v>4890</v>
      </c>
      <c r="G33" s="119" t="s">
        <v>4890</v>
      </c>
      <c r="H33" s="119" t="s">
        <v>4890</v>
      </c>
      <c r="I33" s="63">
        <v>0</v>
      </c>
      <c r="J33" s="119" t="s">
        <v>4890</v>
      </c>
      <c r="K33" s="119" t="s">
        <v>4890</v>
      </c>
      <c r="L33" s="62">
        <v>0</v>
      </c>
      <c r="M33" s="63">
        <v>0</v>
      </c>
      <c r="N33" s="119" t="s">
        <v>4890</v>
      </c>
      <c r="O33" s="63">
        <v>0</v>
      </c>
      <c r="P33" s="119" t="s">
        <v>4890</v>
      </c>
      <c r="Q33" s="62">
        <v>0</v>
      </c>
      <c r="R33" s="62">
        <v>0</v>
      </c>
    </row>
    <row r="34" spans="1:18">
      <c r="A34" t="s">
        <v>184</v>
      </c>
      <c r="B34" t="s">
        <v>184</v>
      </c>
      <c r="C34" s="119" t="s">
        <v>4890</v>
      </c>
      <c r="D34" s="119" t="s">
        <v>4890</v>
      </c>
      <c r="E34" t="s">
        <v>184</v>
      </c>
      <c r="F34" t="s">
        <v>184</v>
      </c>
      <c r="G34" s="119" t="s">
        <v>4890</v>
      </c>
      <c r="H34" s="119" t="s">
        <v>4890</v>
      </c>
      <c r="I34" s="59">
        <v>0</v>
      </c>
      <c r="J34" t="s">
        <v>184</v>
      </c>
      <c r="K34" s="60">
        <v>0</v>
      </c>
      <c r="L34" s="60">
        <v>0</v>
      </c>
      <c r="M34" s="59">
        <v>0</v>
      </c>
      <c r="N34" s="59">
        <v>0</v>
      </c>
      <c r="O34" s="59">
        <v>0</v>
      </c>
      <c r="P34" s="60">
        <v>0</v>
      </c>
      <c r="Q34" s="60">
        <v>0</v>
      </c>
      <c r="R34" s="60">
        <v>0</v>
      </c>
    </row>
    <row r="35" spans="1:18">
      <c r="A35" s="61" t="s">
        <v>205</v>
      </c>
      <c r="B35" s="119" t="s">
        <v>4890</v>
      </c>
      <c r="C35" s="119" t="s">
        <v>4890</v>
      </c>
      <c r="D35" s="119" t="s">
        <v>4890</v>
      </c>
      <c r="E35" s="119" t="s">
        <v>4890</v>
      </c>
      <c r="F35" s="119" t="s">
        <v>4890</v>
      </c>
      <c r="G35" s="119" t="s">
        <v>4890</v>
      </c>
      <c r="H35" s="119" t="s">
        <v>4890</v>
      </c>
      <c r="I35" s="63">
        <v>12.44</v>
      </c>
      <c r="J35" s="119" t="s">
        <v>4890</v>
      </c>
      <c r="K35" s="119" t="s">
        <v>4890</v>
      </c>
      <c r="L35" s="62">
        <v>5.6899999999999999E-2</v>
      </c>
      <c r="M35" s="63">
        <v>5466459.46</v>
      </c>
      <c r="N35" s="119" t="s">
        <v>4890</v>
      </c>
      <c r="O35" s="63">
        <v>12698.92112764661</v>
      </c>
      <c r="P35" s="119" t="s">
        <v>4890</v>
      </c>
      <c r="Q35" s="62">
        <v>5.6500000000000002E-2</v>
      </c>
      <c r="R35" s="62">
        <v>4.0000000000000002E-4</v>
      </c>
    </row>
    <row r="36" spans="1:18">
      <c r="A36" s="61" t="s">
        <v>319</v>
      </c>
      <c r="B36" s="119" t="s">
        <v>4890</v>
      </c>
      <c r="C36" s="119" t="s">
        <v>4890</v>
      </c>
      <c r="D36" s="119" t="s">
        <v>4890</v>
      </c>
      <c r="E36" s="119" t="s">
        <v>4890</v>
      </c>
      <c r="F36" s="119" t="s">
        <v>4890</v>
      </c>
      <c r="G36" s="119" t="s">
        <v>4890</v>
      </c>
      <c r="H36" s="119" t="s">
        <v>4890</v>
      </c>
      <c r="I36" s="63">
        <v>0</v>
      </c>
      <c r="J36" s="119" t="s">
        <v>4890</v>
      </c>
      <c r="K36" s="119" t="s">
        <v>4890</v>
      </c>
      <c r="L36" s="62">
        <v>0</v>
      </c>
      <c r="M36" s="63">
        <v>0</v>
      </c>
      <c r="N36" s="119" t="s">
        <v>4890</v>
      </c>
      <c r="O36" s="63">
        <v>0</v>
      </c>
      <c r="P36" s="119" t="s">
        <v>4890</v>
      </c>
      <c r="Q36" s="62">
        <v>0</v>
      </c>
      <c r="R36" s="62">
        <v>0</v>
      </c>
    </row>
    <row r="37" spans="1:18">
      <c r="A37" t="s">
        <v>184</v>
      </c>
      <c r="B37" t="s">
        <v>184</v>
      </c>
      <c r="C37" s="119" t="s">
        <v>4890</v>
      </c>
      <c r="D37" s="119" t="s">
        <v>4890</v>
      </c>
      <c r="E37" t="s">
        <v>184</v>
      </c>
      <c r="F37" t="s">
        <v>184</v>
      </c>
      <c r="G37" s="119" t="s">
        <v>4890</v>
      </c>
      <c r="H37" s="119" t="s">
        <v>4890</v>
      </c>
      <c r="I37" s="59">
        <v>0</v>
      </c>
      <c r="J37" t="s">
        <v>184</v>
      </c>
      <c r="K37" s="60">
        <v>0</v>
      </c>
      <c r="L37" s="60">
        <v>0</v>
      </c>
      <c r="M37" s="59">
        <v>0</v>
      </c>
      <c r="N37" s="59">
        <v>0</v>
      </c>
      <c r="O37" s="59">
        <v>0</v>
      </c>
      <c r="P37" s="60">
        <v>0</v>
      </c>
      <c r="Q37" s="60">
        <v>0</v>
      </c>
      <c r="R37" s="60">
        <v>0</v>
      </c>
    </row>
    <row r="38" spans="1:18">
      <c r="A38" s="61" t="s">
        <v>320</v>
      </c>
      <c r="B38" s="119" t="s">
        <v>4890</v>
      </c>
      <c r="C38" s="119" t="s">
        <v>4890</v>
      </c>
      <c r="D38" s="119" t="s">
        <v>4890</v>
      </c>
      <c r="E38" s="119" t="s">
        <v>4890</v>
      </c>
      <c r="F38" s="119" t="s">
        <v>4890</v>
      </c>
      <c r="G38" s="119" t="s">
        <v>4890</v>
      </c>
      <c r="H38" s="119" t="s">
        <v>4890</v>
      </c>
      <c r="I38" s="63">
        <v>12.44</v>
      </c>
      <c r="J38" s="119" t="s">
        <v>4890</v>
      </c>
      <c r="K38" s="119" t="s">
        <v>4890</v>
      </c>
      <c r="L38" s="62">
        <v>5.6899999999999999E-2</v>
      </c>
      <c r="M38" s="63">
        <v>5466459.46</v>
      </c>
      <c r="N38" s="119" t="s">
        <v>4890</v>
      </c>
      <c r="O38" s="63">
        <v>12698.92112764661</v>
      </c>
      <c r="P38" s="119" t="s">
        <v>4890</v>
      </c>
      <c r="Q38" s="62">
        <v>5.6500000000000002E-2</v>
      </c>
      <c r="R38" s="62">
        <v>4.0000000000000002E-4</v>
      </c>
    </row>
    <row r="39" spans="1:18">
      <c r="A39" t="s">
        <v>2113</v>
      </c>
      <c r="B39" t="s">
        <v>2114</v>
      </c>
      <c r="C39" t="s">
        <v>110</v>
      </c>
      <c r="D39" s="118" t="s">
        <v>4890</v>
      </c>
      <c r="E39" t="s">
        <v>1601</v>
      </c>
      <c r="F39" t="s">
        <v>840</v>
      </c>
      <c r="G39" t="s">
        <v>2115</v>
      </c>
      <c r="H39" t="s">
        <v>2116</v>
      </c>
      <c r="I39" s="59">
        <v>10.19</v>
      </c>
      <c r="J39" t="s">
        <v>107</v>
      </c>
      <c r="K39" s="60">
        <v>3.95E-2</v>
      </c>
      <c r="L39" s="60">
        <v>5.3199999999999997E-2</v>
      </c>
      <c r="M39" s="59">
        <v>2507166.15</v>
      </c>
      <c r="N39" s="59">
        <v>87.479999999999905</v>
      </c>
      <c r="O39" s="59">
        <v>6007.58297552158</v>
      </c>
      <c r="P39" s="60">
        <v>6.4000000000000003E-3</v>
      </c>
      <c r="Q39" s="60">
        <v>2.6700000000000002E-2</v>
      </c>
      <c r="R39" s="60">
        <v>2.0000000000000001E-4</v>
      </c>
    </row>
    <row r="40" spans="1:18">
      <c r="A40" t="s">
        <v>2117</v>
      </c>
      <c r="B40" t="s">
        <v>2118</v>
      </c>
      <c r="C40" t="s">
        <v>110</v>
      </c>
      <c r="D40" s="118" t="s">
        <v>4890</v>
      </c>
      <c r="E40" t="s">
        <v>1601</v>
      </c>
      <c r="F40" t="s">
        <v>961</v>
      </c>
      <c r="G40" t="s">
        <v>874</v>
      </c>
      <c r="H40" t="s">
        <v>2119</v>
      </c>
      <c r="I40" s="59">
        <v>14.46</v>
      </c>
      <c r="J40" t="s">
        <v>107</v>
      </c>
      <c r="K40" s="60">
        <v>4.5600000000000002E-2</v>
      </c>
      <c r="L40" s="60">
        <v>6.0199999999999997E-2</v>
      </c>
      <c r="M40" s="59">
        <v>2959293.31</v>
      </c>
      <c r="N40" s="59">
        <v>82.55</v>
      </c>
      <c r="O40" s="59">
        <v>6691.3381521250303</v>
      </c>
      <c r="P40" s="60">
        <v>1.78E-2</v>
      </c>
      <c r="Q40" s="60">
        <v>2.98E-2</v>
      </c>
      <c r="R40" s="60">
        <v>2.0000000000000001E-4</v>
      </c>
    </row>
    <row r="41" spans="1:18">
      <c r="A41" t="s">
        <v>207</v>
      </c>
      <c r="B41" s="119" t="s">
        <v>4890</v>
      </c>
      <c r="C41" s="119" t="s">
        <v>4890</v>
      </c>
      <c r="D41" s="119" t="s">
        <v>4890</v>
      </c>
      <c r="E41" s="119" t="s">
        <v>4890</v>
      </c>
      <c r="F41" s="119" t="s">
        <v>4890</v>
      </c>
      <c r="G41" s="119" t="s">
        <v>4890</v>
      </c>
      <c r="H41" s="119" t="s">
        <v>4890</v>
      </c>
      <c r="I41" s="119" t="s">
        <v>4890</v>
      </c>
      <c r="J41" s="119" t="s">
        <v>4890</v>
      </c>
      <c r="K41" s="119" t="s">
        <v>4890</v>
      </c>
      <c r="L41" s="119" t="s">
        <v>4890</v>
      </c>
      <c r="M41" s="119" t="s">
        <v>4890</v>
      </c>
      <c r="N41" s="119" t="s">
        <v>4890</v>
      </c>
      <c r="O41" s="119" t="s">
        <v>4890</v>
      </c>
      <c r="P41" s="119" t="s">
        <v>4890</v>
      </c>
      <c r="Q41" s="119" t="s">
        <v>4890</v>
      </c>
      <c r="R41" s="119" t="s">
        <v>4890</v>
      </c>
    </row>
    <row r="42" spans="1:18">
      <c r="A42" t="s">
        <v>313</v>
      </c>
      <c r="B42" s="119" t="s">
        <v>4890</v>
      </c>
      <c r="C42" s="119" t="s">
        <v>4890</v>
      </c>
      <c r="D42" s="119" t="s">
        <v>4890</v>
      </c>
      <c r="E42" s="119" t="s">
        <v>4890</v>
      </c>
      <c r="F42" s="119" t="s">
        <v>4890</v>
      </c>
      <c r="G42" s="119" t="s">
        <v>4890</v>
      </c>
      <c r="H42" s="119" t="s">
        <v>4890</v>
      </c>
      <c r="I42" s="119" t="s">
        <v>4890</v>
      </c>
      <c r="J42" s="119" t="s">
        <v>4890</v>
      </c>
      <c r="K42" s="119" t="s">
        <v>4890</v>
      </c>
      <c r="L42" s="119" t="s">
        <v>4890</v>
      </c>
      <c r="M42" s="119" t="s">
        <v>4890</v>
      </c>
      <c r="N42" s="119" t="s">
        <v>4890</v>
      </c>
      <c r="O42" s="119" t="s">
        <v>4890</v>
      </c>
      <c r="P42" s="119" t="s">
        <v>4890</v>
      </c>
      <c r="Q42" s="119" t="s">
        <v>4890</v>
      </c>
      <c r="R42" s="119" t="s">
        <v>4890</v>
      </c>
    </row>
    <row r="43" spans="1:18">
      <c r="A43" t="s">
        <v>314</v>
      </c>
      <c r="B43" s="119" t="s">
        <v>4890</v>
      </c>
      <c r="C43" s="119" t="s">
        <v>4890</v>
      </c>
      <c r="D43" s="119" t="s">
        <v>4890</v>
      </c>
      <c r="E43" s="119" t="s">
        <v>4890</v>
      </c>
      <c r="F43" s="119" t="s">
        <v>4890</v>
      </c>
      <c r="G43" s="119" t="s">
        <v>4890</v>
      </c>
      <c r="H43" s="119" t="s">
        <v>4890</v>
      </c>
      <c r="I43" s="119" t="s">
        <v>4890</v>
      </c>
      <c r="J43" s="119" t="s">
        <v>4890</v>
      </c>
      <c r="K43" s="119" t="s">
        <v>4890</v>
      </c>
      <c r="L43" s="119" t="s">
        <v>4890</v>
      </c>
      <c r="M43" s="119" t="s">
        <v>4890</v>
      </c>
      <c r="N43" s="119" t="s">
        <v>4890</v>
      </c>
      <c r="O43" s="119" t="s">
        <v>4890</v>
      </c>
      <c r="P43" s="119" t="s">
        <v>4890</v>
      </c>
      <c r="Q43" s="119" t="s">
        <v>4890</v>
      </c>
      <c r="R43" s="119" t="s">
        <v>4890</v>
      </c>
    </row>
    <row r="44" spans="1:18">
      <c r="A44" t="s">
        <v>315</v>
      </c>
      <c r="B44" s="119" t="s">
        <v>4890</v>
      </c>
      <c r="C44" s="119" t="s">
        <v>4890</v>
      </c>
      <c r="D44" s="119" t="s">
        <v>4890</v>
      </c>
      <c r="E44" s="119" t="s">
        <v>4890</v>
      </c>
      <c r="F44" s="119" t="s">
        <v>4890</v>
      </c>
      <c r="G44" s="119" t="s">
        <v>4890</v>
      </c>
      <c r="H44" s="119" t="s">
        <v>4890</v>
      </c>
      <c r="I44" s="119" t="s">
        <v>4890</v>
      </c>
      <c r="J44" s="119" t="s">
        <v>4890</v>
      </c>
      <c r="K44" s="119" t="s">
        <v>4890</v>
      </c>
      <c r="L44" s="119" t="s">
        <v>4890</v>
      </c>
      <c r="M44" s="119" t="s">
        <v>4890</v>
      </c>
      <c r="N44" s="119" t="s">
        <v>4890</v>
      </c>
      <c r="O44" s="119" t="s">
        <v>4890</v>
      </c>
      <c r="P44" s="119" t="s">
        <v>4890</v>
      </c>
      <c r="Q44" s="119" t="s">
        <v>4890</v>
      </c>
      <c r="R44" s="119" t="s">
        <v>4890</v>
      </c>
    </row>
    <row r="45" spans="1:18" hidden="1">
      <c r="B45" s="15"/>
      <c r="C45" s="15"/>
      <c r="D45" s="15"/>
    </row>
    <row r="46" spans="1:18" hidden="1">
      <c r="B46" s="15"/>
      <c r="C46" s="15"/>
      <c r="D46" s="15"/>
    </row>
    <row r="47" spans="1:18" hidden="1">
      <c r="B47" s="15"/>
      <c r="C47" s="15"/>
      <c r="D47" s="15"/>
    </row>
    <row r="48" spans="1:18" hidden="1">
      <c r="B48" s="15"/>
      <c r="C48" s="15"/>
      <c r="D48" s="15"/>
    </row>
    <row r="49" spans="2:4" hidden="1">
      <c r="B49" s="15"/>
      <c r="C49" s="15"/>
      <c r="D49" s="15"/>
    </row>
    <row r="50" spans="2:4" hidden="1">
      <c r="B50" s="15"/>
      <c r="C50" s="15"/>
      <c r="D50" s="15"/>
    </row>
    <row r="51" spans="2:4" hidden="1">
      <c r="B51" s="15"/>
      <c r="C51" s="15"/>
      <c r="D51" s="15"/>
    </row>
    <row r="52" spans="2:4" hidden="1">
      <c r="B52" s="15"/>
      <c r="C52" s="15"/>
      <c r="D52" s="15"/>
    </row>
    <row r="53" spans="2:4" hidden="1">
      <c r="B53" s="15"/>
      <c r="C53" s="15"/>
      <c r="D53" s="15"/>
    </row>
    <row r="54" spans="2:4" hidden="1">
      <c r="B54" s="15"/>
      <c r="C54" s="15"/>
      <c r="D54" s="15"/>
    </row>
    <row r="55" spans="2:4" hidden="1">
      <c r="B55" s="15"/>
      <c r="C55" s="15"/>
      <c r="D55" s="15"/>
    </row>
    <row r="56" spans="2:4" hidden="1">
      <c r="B56" s="15"/>
      <c r="C56" s="15"/>
      <c r="D56" s="15"/>
    </row>
    <row r="57" spans="2:4" hidden="1">
      <c r="B57" s="15"/>
      <c r="C57" s="15"/>
      <c r="D57" s="15"/>
    </row>
    <row r="58" spans="2:4" hidden="1">
      <c r="B58" s="15"/>
      <c r="C58" s="15"/>
      <c r="D58" s="15"/>
    </row>
    <row r="59" spans="2:4" hidden="1">
      <c r="B59" s="15"/>
      <c r="C59" s="15"/>
      <c r="D59" s="15"/>
    </row>
    <row r="60" spans="2:4" hidden="1">
      <c r="B60" s="15"/>
      <c r="C60" s="15"/>
      <c r="D60" s="15"/>
    </row>
    <row r="61" spans="2:4" hidden="1">
      <c r="B61" s="15"/>
      <c r="C61" s="15"/>
      <c r="D61" s="15"/>
    </row>
    <row r="62" spans="2:4" hidden="1">
      <c r="B62" s="15"/>
      <c r="C62" s="15"/>
      <c r="D62" s="15"/>
    </row>
    <row r="63" spans="2:4" hidden="1">
      <c r="B63" s="15"/>
      <c r="C63" s="15"/>
      <c r="D63" s="15"/>
    </row>
    <row r="64" spans="2:4" hidden="1">
      <c r="B64" s="15"/>
      <c r="C64" s="15"/>
      <c r="D64" s="15"/>
    </row>
    <row r="65" spans="2:4" hidden="1">
      <c r="B65" s="15"/>
      <c r="C65" s="15"/>
      <c r="D65" s="15"/>
    </row>
    <row r="66" spans="2:4" hidden="1">
      <c r="B66" s="15"/>
      <c r="C66" s="15"/>
      <c r="D66" s="15"/>
    </row>
    <row r="67" spans="2:4" hidden="1">
      <c r="B67" s="15"/>
      <c r="C67" s="15"/>
      <c r="D67" s="15"/>
    </row>
    <row r="68" spans="2:4" hidden="1">
      <c r="B68" s="15"/>
      <c r="C68" s="15"/>
      <c r="D68" s="15"/>
    </row>
    <row r="69" spans="2:4" hidden="1">
      <c r="B69" s="15"/>
      <c r="C69" s="15"/>
      <c r="D69" s="15"/>
    </row>
    <row r="70" spans="2:4" hidden="1">
      <c r="B70" s="15"/>
      <c r="C70" s="15"/>
      <c r="D70" s="15"/>
    </row>
    <row r="71" spans="2:4" hidden="1">
      <c r="B71" s="15"/>
      <c r="C71" s="15"/>
      <c r="D71" s="15"/>
    </row>
    <row r="72" spans="2:4" hidden="1">
      <c r="B72" s="15"/>
      <c r="C72" s="15"/>
      <c r="D72" s="15"/>
    </row>
    <row r="73" spans="2:4" hidden="1">
      <c r="B73" s="15"/>
      <c r="C73" s="15"/>
      <c r="D73" s="15"/>
    </row>
    <row r="74" spans="2:4" hidden="1">
      <c r="B74" s="15"/>
      <c r="C74" s="15"/>
      <c r="D74" s="15"/>
    </row>
    <row r="75" spans="2:4" hidden="1">
      <c r="B75" s="15"/>
      <c r="C75" s="15"/>
      <c r="D75" s="15"/>
    </row>
    <row r="76" spans="2:4" hidden="1">
      <c r="B76" s="15"/>
      <c r="C76" s="15"/>
      <c r="D76" s="15"/>
    </row>
    <row r="77" spans="2:4" hidden="1">
      <c r="B77" s="15"/>
      <c r="C77" s="15"/>
      <c r="D77" s="15"/>
    </row>
    <row r="78" spans="2:4" hidden="1">
      <c r="B78" s="15"/>
      <c r="C78" s="15"/>
      <c r="D78" s="15"/>
    </row>
    <row r="79" spans="2:4" hidden="1">
      <c r="B79" s="15"/>
      <c r="C79" s="15"/>
      <c r="D79" s="15"/>
    </row>
    <row r="80" spans="2:4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2:4" hidden="1">
      <c r="B385" s="15"/>
      <c r="C385" s="15"/>
      <c r="D385" s="15"/>
    </row>
    <row r="386" spans="2:4" hidden="1">
      <c r="B386" s="15"/>
      <c r="C386" s="15"/>
      <c r="D386" s="15"/>
    </row>
    <row r="387" spans="2:4" hidden="1">
      <c r="B387" s="15"/>
      <c r="C387" s="15"/>
      <c r="D387" s="15"/>
    </row>
    <row r="388" spans="2:4" hidden="1">
      <c r="B388" s="15"/>
      <c r="C388" s="15"/>
      <c r="D388" s="15"/>
    </row>
    <row r="389" spans="2:4" hidden="1">
      <c r="B389" s="15"/>
      <c r="C389" s="15"/>
      <c r="D389" s="15"/>
    </row>
    <row r="390" spans="2:4" hidden="1">
      <c r="B390" s="15"/>
      <c r="C390" s="15"/>
      <c r="D390" s="15"/>
    </row>
    <row r="391" spans="2:4" hidden="1">
      <c r="B391" s="15"/>
      <c r="C391" s="15"/>
      <c r="D391" s="15"/>
    </row>
    <row r="392" spans="2:4" hidden="1">
      <c r="B392" s="15"/>
      <c r="C392" s="15"/>
      <c r="D392" s="15"/>
    </row>
    <row r="393" spans="2:4" hidden="1">
      <c r="B393" s="15"/>
      <c r="C393" s="15"/>
      <c r="D393" s="15"/>
    </row>
    <row r="394" spans="2:4" hidden="1">
      <c r="B394" s="15"/>
      <c r="C394" s="15"/>
      <c r="D394" s="15"/>
    </row>
    <row r="395" spans="2:4" hidden="1">
      <c r="B395" s="15"/>
      <c r="C395" s="15"/>
      <c r="D395" s="15"/>
    </row>
    <row r="396" spans="2:4" hidden="1">
      <c r="B396" s="15"/>
      <c r="C396" s="15"/>
      <c r="D396" s="15"/>
    </row>
    <row r="397" spans="2:4" hidden="1">
      <c r="B397" s="15"/>
      <c r="C397" s="15"/>
      <c r="D397" s="15"/>
    </row>
    <row r="398" spans="2:4" hidden="1">
      <c r="B398" s="15"/>
      <c r="C398" s="15"/>
      <c r="D398" s="15"/>
    </row>
    <row r="399" spans="2:4" hidden="1">
      <c r="B399" s="15"/>
      <c r="C399" s="15"/>
      <c r="D399" s="15"/>
    </row>
    <row r="400" spans="2:4" hidden="1">
      <c r="B400" s="15"/>
      <c r="C400" s="15"/>
      <c r="D400" s="15"/>
    </row>
    <row r="401" spans="2:4" hidden="1">
      <c r="B401" s="15"/>
      <c r="C401" s="15"/>
      <c r="D401" s="15"/>
    </row>
    <row r="402" spans="2:4" hidden="1">
      <c r="B402" s="15"/>
      <c r="C402" s="15"/>
      <c r="D402" s="15"/>
    </row>
    <row r="403" spans="2:4" hidden="1">
      <c r="B403" s="15"/>
      <c r="C403" s="15"/>
      <c r="D403" s="15"/>
    </row>
    <row r="404" spans="2:4" hidden="1">
      <c r="B404" s="15"/>
      <c r="C404" s="15"/>
      <c r="D404" s="15"/>
    </row>
    <row r="405" spans="2:4" hidden="1">
      <c r="B405" s="15"/>
      <c r="C405" s="15"/>
      <c r="D405" s="15"/>
    </row>
    <row r="406" spans="2:4" hidden="1">
      <c r="B406" s="15"/>
      <c r="C406" s="15"/>
      <c r="D406" s="15"/>
    </row>
    <row r="407" spans="2:4" hidden="1">
      <c r="B407" s="15"/>
      <c r="C407" s="15"/>
      <c r="D407" s="15"/>
    </row>
    <row r="408" spans="2:4" hidden="1">
      <c r="B408" s="15"/>
      <c r="C408" s="15"/>
      <c r="D408" s="15"/>
    </row>
    <row r="409" spans="2:4" hidden="1">
      <c r="B409" s="15"/>
      <c r="C409" s="15"/>
      <c r="D409" s="15"/>
    </row>
    <row r="410" spans="2:4" hidden="1">
      <c r="B410" s="15"/>
      <c r="C410" s="15"/>
      <c r="D410" s="15"/>
    </row>
    <row r="411" spans="2:4" hidden="1">
      <c r="B411" s="15"/>
      <c r="C411" s="15"/>
      <c r="D411" s="15"/>
    </row>
    <row r="412" spans="2:4" hidden="1">
      <c r="B412" s="15"/>
      <c r="C412" s="15"/>
      <c r="D412" s="15"/>
    </row>
    <row r="413" spans="2:4" hidden="1">
      <c r="B413" s="15"/>
      <c r="C413" s="15"/>
      <c r="D413" s="15"/>
    </row>
    <row r="414" spans="2:4" hidden="1">
      <c r="B414" s="15"/>
      <c r="C414" s="15"/>
      <c r="D414" s="15"/>
    </row>
    <row r="415" spans="2:4" hidden="1">
      <c r="B415" s="15"/>
      <c r="C415" s="15"/>
      <c r="D415" s="15"/>
    </row>
    <row r="416" spans="2:4" hidden="1">
      <c r="B416" s="15"/>
      <c r="C416" s="15"/>
      <c r="D416" s="15"/>
    </row>
    <row r="417" spans="2:4" hidden="1">
      <c r="B417" s="15"/>
      <c r="C417" s="15"/>
      <c r="D417" s="15"/>
    </row>
    <row r="418" spans="2:4" hidden="1">
      <c r="B418" s="15"/>
      <c r="C418" s="15"/>
      <c r="D418" s="15"/>
    </row>
    <row r="419" spans="2:4" hidden="1">
      <c r="B419" s="15"/>
      <c r="C419" s="15"/>
      <c r="D419" s="15"/>
    </row>
    <row r="420" spans="2:4" hidden="1">
      <c r="B420" s="15"/>
      <c r="C420" s="15"/>
      <c r="D420" s="15"/>
    </row>
    <row r="421" spans="2:4" hidden="1">
      <c r="B421" s="15"/>
      <c r="C421" s="15"/>
      <c r="D421" s="15"/>
    </row>
    <row r="422" spans="2:4" hidden="1">
      <c r="B422" s="15"/>
      <c r="C422" s="15"/>
      <c r="D422" s="15"/>
    </row>
    <row r="423" spans="2:4" hidden="1">
      <c r="B423" s="15"/>
      <c r="C423" s="15"/>
      <c r="D423" s="15"/>
    </row>
    <row r="424" spans="2:4" hidden="1">
      <c r="B424" s="15"/>
      <c r="C424" s="15"/>
      <c r="D424" s="15"/>
    </row>
    <row r="425" spans="2:4" hidden="1">
      <c r="B425" s="15"/>
      <c r="C425" s="15"/>
      <c r="D425" s="15"/>
    </row>
    <row r="426" spans="2:4" hidden="1">
      <c r="B426" s="15"/>
      <c r="C426" s="15"/>
      <c r="D426" s="15"/>
    </row>
    <row r="427" spans="2:4" hidden="1">
      <c r="B427" s="15"/>
      <c r="C427" s="15"/>
      <c r="D427" s="15"/>
    </row>
    <row r="428" spans="2:4" hidden="1">
      <c r="B428" s="15"/>
      <c r="C428" s="15"/>
      <c r="D428" s="15"/>
    </row>
    <row r="429" spans="2:4" hidden="1">
      <c r="B429" s="15"/>
      <c r="C429" s="15"/>
      <c r="D429" s="15"/>
    </row>
    <row r="430" spans="2:4" hidden="1">
      <c r="B430" s="15"/>
      <c r="C430" s="15"/>
      <c r="D430" s="15"/>
    </row>
    <row r="431" spans="2:4" hidden="1">
      <c r="B431" s="15"/>
      <c r="C431" s="15"/>
      <c r="D431" s="15"/>
    </row>
    <row r="432" spans="2:4" hidden="1">
      <c r="B432" s="15"/>
      <c r="C432" s="15"/>
      <c r="D432" s="15"/>
    </row>
    <row r="433" spans="2:4" hidden="1">
      <c r="B433" s="15"/>
      <c r="C433" s="15"/>
      <c r="D433" s="15"/>
    </row>
    <row r="434" spans="2:4" hidden="1">
      <c r="B434" s="15"/>
      <c r="C434" s="15"/>
      <c r="D434" s="15"/>
    </row>
    <row r="435" spans="2:4" hidden="1">
      <c r="B435" s="15"/>
      <c r="C435" s="15"/>
      <c r="D435" s="15"/>
    </row>
    <row r="436" spans="2:4" hidden="1">
      <c r="B436" s="15"/>
      <c r="C436" s="15"/>
      <c r="D436" s="15"/>
    </row>
    <row r="437" spans="2:4" hidden="1">
      <c r="B437" s="15"/>
      <c r="C437" s="15"/>
      <c r="D437" s="15"/>
    </row>
    <row r="438" spans="2:4" hidden="1">
      <c r="B438" s="15"/>
      <c r="C438" s="15"/>
      <c r="D438" s="15"/>
    </row>
    <row r="439" spans="2:4" hidden="1">
      <c r="B439" s="15"/>
      <c r="C439" s="15"/>
      <c r="D439" s="15"/>
    </row>
    <row r="440" spans="2:4" hidden="1">
      <c r="B440" s="15"/>
      <c r="C440" s="15"/>
      <c r="D440" s="15"/>
    </row>
    <row r="441" spans="2:4" hidden="1">
      <c r="B441" s="15"/>
      <c r="C441" s="15"/>
      <c r="D441" s="15"/>
    </row>
    <row r="442" spans="2:4" hidden="1">
      <c r="B442" s="15"/>
      <c r="C442" s="15"/>
      <c r="D442" s="15"/>
    </row>
    <row r="443" spans="2:4" hidden="1">
      <c r="B443" s="15"/>
      <c r="C443" s="15"/>
      <c r="D443" s="15"/>
    </row>
    <row r="444" spans="2:4" hidden="1">
      <c r="B444" s="15"/>
      <c r="C444" s="15"/>
      <c r="D444" s="15"/>
    </row>
    <row r="445" spans="2:4" hidden="1">
      <c r="B445" s="15"/>
      <c r="C445" s="15"/>
      <c r="D445" s="15"/>
    </row>
    <row r="446" spans="2:4" hidden="1">
      <c r="B446" s="15"/>
      <c r="C446" s="15"/>
      <c r="D446" s="15"/>
    </row>
    <row r="447" spans="2:4" hidden="1">
      <c r="B447" s="15"/>
      <c r="C447" s="15"/>
      <c r="D447" s="15"/>
    </row>
    <row r="448" spans="2:4" hidden="1">
      <c r="B448" s="15"/>
      <c r="C448" s="15"/>
      <c r="D448" s="15"/>
    </row>
    <row r="449" spans="2:4" hidden="1">
      <c r="B449" s="15"/>
      <c r="C449" s="15"/>
      <c r="D449" s="15"/>
    </row>
    <row r="450" spans="2:4" hidden="1">
      <c r="B450" s="15"/>
      <c r="C450" s="15"/>
      <c r="D450" s="15"/>
    </row>
    <row r="451" spans="2:4" hidden="1">
      <c r="B451" s="15"/>
      <c r="C451" s="15"/>
      <c r="D451" s="15"/>
    </row>
    <row r="452" spans="2:4" hidden="1">
      <c r="B452" s="15"/>
      <c r="C452" s="15"/>
      <c r="D452" s="15"/>
    </row>
    <row r="453" spans="2:4" hidden="1">
      <c r="B453" s="15"/>
      <c r="C453" s="15"/>
      <c r="D453" s="15"/>
    </row>
    <row r="454" spans="2:4" hidden="1">
      <c r="B454" s="15"/>
      <c r="C454" s="15"/>
      <c r="D454" s="15"/>
    </row>
    <row r="455" spans="2:4" hidden="1">
      <c r="B455" s="15"/>
      <c r="C455" s="15"/>
      <c r="D455" s="15"/>
    </row>
    <row r="456" spans="2:4" hidden="1">
      <c r="B456" s="15"/>
      <c r="C456" s="15"/>
      <c r="D456" s="15"/>
    </row>
    <row r="457" spans="2:4" hidden="1">
      <c r="B457" s="15"/>
      <c r="C457" s="15"/>
      <c r="D457" s="15"/>
    </row>
    <row r="458" spans="2:4" hidden="1">
      <c r="B458" s="15"/>
      <c r="C458" s="15"/>
      <c r="D458" s="15"/>
    </row>
    <row r="459" spans="2:4" hidden="1">
      <c r="B459" s="15"/>
      <c r="C459" s="15"/>
      <c r="D459" s="15"/>
    </row>
    <row r="460" spans="2:4" hidden="1">
      <c r="B460" s="15"/>
      <c r="C460" s="15"/>
      <c r="D460" s="15"/>
    </row>
    <row r="461" spans="2:4" hidden="1">
      <c r="B461" s="15"/>
      <c r="C461" s="15"/>
      <c r="D461" s="15"/>
    </row>
    <row r="462" spans="2:4" hidden="1">
      <c r="B462" s="15"/>
      <c r="C462" s="15"/>
      <c r="D462" s="15"/>
    </row>
    <row r="463" spans="2:4" hidden="1">
      <c r="B463" s="15"/>
      <c r="C463" s="15"/>
      <c r="D463" s="15"/>
    </row>
    <row r="464" spans="2:4" hidden="1">
      <c r="B464" s="15"/>
      <c r="C464" s="15"/>
      <c r="D464" s="15"/>
    </row>
    <row r="465" spans="2:4" hidden="1">
      <c r="B465" s="15"/>
      <c r="C465" s="15"/>
      <c r="D465" s="15"/>
    </row>
    <row r="466" spans="2:4" hidden="1">
      <c r="B466" s="15"/>
      <c r="C466" s="15"/>
      <c r="D466" s="15"/>
    </row>
    <row r="467" spans="2:4" hidden="1">
      <c r="B467" s="15"/>
      <c r="C467" s="15"/>
      <c r="D467" s="15"/>
    </row>
    <row r="468" spans="2:4" hidden="1">
      <c r="B468" s="15"/>
      <c r="C468" s="15"/>
      <c r="D468" s="15"/>
    </row>
    <row r="469" spans="2:4" hidden="1">
      <c r="B469" s="15"/>
      <c r="C469" s="15"/>
      <c r="D469" s="15"/>
    </row>
    <row r="470" spans="2:4" hidden="1">
      <c r="B470" s="15"/>
      <c r="C470" s="15"/>
      <c r="D470" s="15"/>
    </row>
    <row r="471" spans="2:4" hidden="1">
      <c r="B471" s="15"/>
      <c r="C471" s="15"/>
      <c r="D471" s="15"/>
    </row>
    <row r="472" spans="2:4" hidden="1">
      <c r="B472" s="15"/>
      <c r="C472" s="15"/>
      <c r="D472" s="15"/>
    </row>
    <row r="473" spans="2:4" hidden="1">
      <c r="B473" s="15"/>
      <c r="C473" s="15"/>
      <c r="D473" s="15"/>
    </row>
    <row r="474" spans="2:4" hidden="1">
      <c r="B474" s="15"/>
      <c r="C474" s="15"/>
      <c r="D474" s="15"/>
    </row>
    <row r="475" spans="2:4" hidden="1">
      <c r="B475" s="15"/>
      <c r="C475" s="15"/>
      <c r="D475" s="15"/>
    </row>
    <row r="476" spans="2:4" hidden="1">
      <c r="B476" s="15"/>
      <c r="C476" s="15"/>
      <c r="D476" s="15"/>
    </row>
    <row r="477" spans="2:4" hidden="1">
      <c r="B477" s="15"/>
      <c r="C477" s="15"/>
      <c r="D477" s="15"/>
    </row>
    <row r="478" spans="2:4" hidden="1">
      <c r="B478" s="15"/>
      <c r="C478" s="15"/>
      <c r="D478" s="15"/>
    </row>
    <row r="479" spans="2:4" hidden="1">
      <c r="B479" s="15"/>
      <c r="C479" s="15"/>
      <c r="D479" s="15"/>
    </row>
    <row r="480" spans="2:4" hidden="1">
      <c r="B480" s="15"/>
      <c r="C480" s="15"/>
      <c r="D480" s="15"/>
    </row>
    <row r="481" spans="2:4" hidden="1">
      <c r="B481" s="15"/>
      <c r="C481" s="15"/>
      <c r="D481" s="15"/>
    </row>
    <row r="482" spans="2:4" hidden="1">
      <c r="B482" s="15"/>
      <c r="C482" s="15"/>
      <c r="D482" s="15"/>
    </row>
    <row r="483" spans="2:4" hidden="1">
      <c r="B483" s="15"/>
      <c r="C483" s="15"/>
      <c r="D483" s="15"/>
    </row>
    <row r="484" spans="2:4" hidden="1">
      <c r="B484" s="15"/>
      <c r="C484" s="15"/>
      <c r="D484" s="15"/>
    </row>
    <row r="485" spans="2:4" hidden="1">
      <c r="B485" s="15"/>
      <c r="C485" s="15"/>
      <c r="D485" s="15"/>
    </row>
    <row r="486" spans="2:4" hidden="1">
      <c r="B486" s="15"/>
      <c r="C486" s="15"/>
      <c r="D486" s="15"/>
    </row>
    <row r="487" spans="2:4" hidden="1">
      <c r="B487" s="15"/>
      <c r="C487" s="15"/>
      <c r="D487" s="15"/>
    </row>
    <row r="488" spans="2:4" hidden="1">
      <c r="B488" s="15"/>
      <c r="C488" s="15"/>
      <c r="D488" s="15"/>
    </row>
    <row r="489" spans="2:4" hidden="1">
      <c r="B489" s="15"/>
      <c r="C489" s="15"/>
      <c r="D489" s="15"/>
    </row>
    <row r="490" spans="2:4" hidden="1">
      <c r="B490" s="15"/>
      <c r="C490" s="15"/>
      <c r="D490" s="15"/>
    </row>
    <row r="491" spans="2:4" hidden="1">
      <c r="B491" s="15"/>
      <c r="C491" s="15"/>
      <c r="D491" s="15"/>
    </row>
    <row r="492" spans="2:4" hidden="1">
      <c r="B492" s="15"/>
      <c r="C492" s="15"/>
      <c r="D492" s="15"/>
    </row>
    <row r="493" spans="2:4" hidden="1">
      <c r="B493" s="15"/>
      <c r="C493" s="15"/>
      <c r="D493" s="15"/>
    </row>
    <row r="494" spans="2:4" hidden="1">
      <c r="B494" s="15"/>
      <c r="C494" s="15"/>
      <c r="D494" s="15"/>
    </row>
    <row r="495" spans="2:4" hidden="1">
      <c r="B495" s="15"/>
      <c r="C495" s="15"/>
      <c r="D495" s="15"/>
    </row>
    <row r="496" spans="2:4" hidden="1">
      <c r="B496" s="15"/>
      <c r="C496" s="15"/>
      <c r="D496" s="15"/>
    </row>
    <row r="497" spans="1:4" hidden="1">
      <c r="B497" s="15"/>
      <c r="C497" s="15"/>
      <c r="D497" s="15"/>
    </row>
    <row r="498" spans="1:4" hidden="1">
      <c r="B498" s="15"/>
      <c r="C498" s="15"/>
      <c r="D498" s="15"/>
    </row>
    <row r="499" spans="1:4" hidden="1">
      <c r="B499" s="15"/>
      <c r="C499" s="15"/>
      <c r="D499" s="15"/>
    </row>
    <row r="500" spans="1:4" hidden="1">
      <c r="B500" s="15"/>
      <c r="C500" s="15"/>
      <c r="D500" s="15"/>
    </row>
    <row r="501" spans="1:4" hidden="1">
      <c r="B501" s="15"/>
      <c r="C501" s="15"/>
      <c r="D501" s="15"/>
    </row>
    <row r="502" spans="1:4" hidden="1">
      <c r="B502" s="15"/>
      <c r="C502" s="15"/>
      <c r="D502" s="15"/>
    </row>
    <row r="503" spans="1:4" hidden="1">
      <c r="B503" s="15"/>
      <c r="C503" s="15"/>
      <c r="D503" s="15"/>
    </row>
    <row r="504" spans="1:4" hidden="1">
      <c r="B504" s="15"/>
      <c r="C504" s="15"/>
      <c r="D504" s="15"/>
    </row>
    <row r="505" spans="1:4" hidden="1">
      <c r="B505" s="15"/>
      <c r="C505" s="15"/>
      <c r="D505" s="15"/>
    </row>
    <row r="506" spans="1:4" hidden="1">
      <c r="B506" s="15"/>
      <c r="C506" s="15"/>
      <c r="D506" s="15"/>
    </row>
    <row r="507" spans="1:4" hidden="1">
      <c r="B507" s="15"/>
      <c r="C507" s="15"/>
      <c r="D507" s="15"/>
    </row>
    <row r="508" spans="1:4" hidden="1">
      <c r="B508" s="15"/>
      <c r="C508" s="15"/>
      <c r="D508" s="15"/>
    </row>
    <row r="512" spans="1:4" hidden="1">
      <c r="A512" s="15"/>
    </row>
    <row r="513" spans="1:1" hidden="1">
      <c r="A513" s="15"/>
    </row>
    <row r="514" spans="1:1" hidden="1">
      <c r="A514" s="17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4" customWidth="1"/>
    <col min="2" max="2" width="12.42578125" style="14" customWidth="1"/>
    <col min="3" max="3" width="13.140625" style="14" customWidth="1"/>
    <col min="4" max="4" width="13.85546875" style="14" customWidth="1"/>
    <col min="5" max="5" width="11.85546875" style="15" customWidth="1"/>
    <col min="6" max="6" width="11.570312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22.7109375" style="15" customWidth="1"/>
    <col min="11" max="11" width="26.85546875" style="15" customWidth="1"/>
    <col min="12" max="12" width="25.42578125" style="15" customWidth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34" width="5.7109375" style="15" hidden="1"/>
    <col min="35" max="43" width="9.140625" style="15" hidden="1"/>
    <col min="44" max="52" width="0" style="15" hidden="1"/>
    <col min="53" max="16384" width="9.140625" style="15" hidden="1"/>
  </cols>
  <sheetData>
    <row r="1" spans="1:34" s="1" customFormat="1">
      <c r="A1" s="2" t="s">
        <v>0</v>
      </c>
      <c r="B1" s="65" t="s">
        <v>4889</v>
      </c>
    </row>
    <row r="2" spans="1:34" s="1" customFormat="1">
      <c r="A2" s="2" t="s">
        <v>1</v>
      </c>
      <c r="B2" s="11" t="s">
        <v>3480</v>
      </c>
    </row>
    <row r="3" spans="1:34" s="1" customFormat="1">
      <c r="A3" s="2" t="s">
        <v>2</v>
      </c>
      <c r="B3" s="22" t="s">
        <v>3481</v>
      </c>
    </row>
    <row r="4" spans="1:34">
      <c r="A4" s="2" t="s">
        <v>3</v>
      </c>
      <c r="B4" s="110" t="s">
        <v>4890</v>
      </c>
    </row>
    <row r="5" spans="1:34" ht="18.75">
      <c r="A5" s="93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34" s="17" customFormat="1">
      <c r="A6" s="36" t="s">
        <v>94</v>
      </c>
      <c r="B6" s="37" t="s">
        <v>48</v>
      </c>
      <c r="C6" s="37" t="s">
        <v>119</v>
      </c>
      <c r="D6" s="37" t="s">
        <v>49</v>
      </c>
      <c r="E6" s="37" t="s">
        <v>82</v>
      </c>
      <c r="F6" s="37" t="s">
        <v>52</v>
      </c>
      <c r="G6" s="37" t="s">
        <v>157</v>
      </c>
      <c r="H6" s="37" t="s">
        <v>158</v>
      </c>
      <c r="I6" s="37" t="s">
        <v>5</v>
      </c>
      <c r="J6" s="37" t="s">
        <v>71</v>
      </c>
      <c r="K6" s="37" t="s">
        <v>56</v>
      </c>
      <c r="L6" s="38" t="s">
        <v>153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113" t="s">
        <v>4890</v>
      </c>
      <c r="G7" s="24" t="s">
        <v>154</v>
      </c>
      <c r="H7" s="113" t="s">
        <v>4890</v>
      </c>
      <c r="I7" s="24" t="s">
        <v>6</v>
      </c>
      <c r="J7" s="24" t="s">
        <v>7</v>
      </c>
      <c r="K7" s="24" t="s">
        <v>7</v>
      </c>
      <c r="L7" s="25" t="s">
        <v>7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27" t="s">
        <v>65</v>
      </c>
      <c r="L8" s="27" t="s">
        <v>74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9" customFormat="1" ht="20.25">
      <c r="A9" s="20" t="s">
        <v>90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57">
        <v>160104595.97999999</v>
      </c>
      <c r="H9" s="115" t="s">
        <v>4890</v>
      </c>
      <c r="I9" s="57">
        <v>522240.04243550409</v>
      </c>
      <c r="J9" s="115" t="s">
        <v>4890</v>
      </c>
      <c r="K9" s="58">
        <v>1</v>
      </c>
      <c r="L9" s="58">
        <v>1.8100000000000002E-2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61" t="s">
        <v>175</v>
      </c>
      <c r="B10" s="119" t="s">
        <v>4890</v>
      </c>
      <c r="C10" s="119" t="s">
        <v>4890</v>
      </c>
      <c r="D10" s="119" t="s">
        <v>4890</v>
      </c>
      <c r="E10" s="119" t="s">
        <v>4890</v>
      </c>
      <c r="F10" s="119" t="s">
        <v>4890</v>
      </c>
      <c r="G10" s="63">
        <v>50988401.579999998</v>
      </c>
      <c r="H10" s="119" t="s">
        <v>4890</v>
      </c>
      <c r="I10" s="63">
        <v>118256.97581055427</v>
      </c>
      <c r="J10" s="119" t="s">
        <v>4890</v>
      </c>
      <c r="K10" s="62">
        <v>0.22639999999999999</v>
      </c>
      <c r="L10" s="62">
        <v>4.1000000000000003E-3</v>
      </c>
    </row>
    <row r="11" spans="1:34">
      <c r="A11" t="s">
        <v>2120</v>
      </c>
      <c r="B11" t="s">
        <v>2121</v>
      </c>
      <c r="C11" t="s">
        <v>110</v>
      </c>
      <c r="D11" t="s">
        <v>2122</v>
      </c>
      <c r="E11" t="s">
        <v>914</v>
      </c>
      <c r="F11" t="s">
        <v>102</v>
      </c>
      <c r="G11" s="59">
        <v>17806.02</v>
      </c>
      <c r="H11" s="59">
        <v>100.6147</v>
      </c>
      <c r="I11" s="59">
        <v>64.979422765117405</v>
      </c>
      <c r="J11" s="60">
        <v>5.0000000000000001E-3</v>
      </c>
      <c r="K11" s="60">
        <v>1E-4</v>
      </c>
      <c r="L11" s="60">
        <v>0</v>
      </c>
    </row>
    <row r="12" spans="1:34">
      <c r="A12" t="s">
        <v>2123</v>
      </c>
      <c r="B12" t="s">
        <v>2124</v>
      </c>
      <c r="C12" t="s">
        <v>110</v>
      </c>
      <c r="D12" t="s">
        <v>2125</v>
      </c>
      <c r="E12" t="s">
        <v>914</v>
      </c>
      <c r="F12" t="s">
        <v>102</v>
      </c>
      <c r="G12" s="59">
        <v>130496.98</v>
      </c>
      <c r="H12" s="59">
        <v>100</v>
      </c>
      <c r="I12" s="59">
        <v>473.31254646000002</v>
      </c>
      <c r="J12" s="60">
        <v>2.9999999999999997E-4</v>
      </c>
      <c r="K12" s="60">
        <v>8.9999999999999998E-4</v>
      </c>
      <c r="L12" s="60">
        <v>0</v>
      </c>
    </row>
    <row r="13" spans="1:34">
      <c r="A13" t="s">
        <v>2126</v>
      </c>
      <c r="B13" t="s">
        <v>2127</v>
      </c>
      <c r="C13" t="s">
        <v>110</v>
      </c>
      <c r="D13" t="s">
        <v>2128</v>
      </c>
      <c r="E13" t="s">
        <v>983</v>
      </c>
      <c r="F13" t="s">
        <v>102</v>
      </c>
      <c r="G13" s="59">
        <v>555838</v>
      </c>
      <c r="H13" s="59">
        <v>101.625</v>
      </c>
      <c r="I13" s="59">
        <v>2048.7848229225001</v>
      </c>
      <c r="J13" s="60">
        <v>1E-4</v>
      </c>
      <c r="K13" s="60">
        <v>3.8999999999999998E-3</v>
      </c>
      <c r="L13" s="60">
        <v>1E-4</v>
      </c>
    </row>
    <row r="14" spans="1:34">
      <c r="A14" t="s">
        <v>2129</v>
      </c>
      <c r="B14" t="s">
        <v>2130</v>
      </c>
      <c r="C14" t="s">
        <v>110</v>
      </c>
      <c r="D14" t="s">
        <v>2131</v>
      </c>
      <c r="E14" t="s">
        <v>1565</v>
      </c>
      <c r="F14" t="s">
        <v>100</v>
      </c>
      <c r="G14" s="59">
        <v>390663.06</v>
      </c>
      <c r="H14" s="59">
        <v>2251.7957999999999</v>
      </c>
      <c r="I14" s="59">
        <v>8796.9343772314805</v>
      </c>
      <c r="J14" s="60">
        <v>1.5599999999999999E-2</v>
      </c>
      <c r="K14" s="60">
        <v>1.6799999999999999E-2</v>
      </c>
      <c r="L14" s="60">
        <v>2.9999999999999997E-4</v>
      </c>
    </row>
    <row r="15" spans="1:34">
      <c r="A15" t="s">
        <v>2129</v>
      </c>
      <c r="B15" t="s">
        <v>2132</v>
      </c>
      <c r="C15" t="s">
        <v>110</v>
      </c>
      <c r="D15" t="s">
        <v>2131</v>
      </c>
      <c r="E15" t="s">
        <v>1565</v>
      </c>
      <c r="F15" t="s">
        <v>100</v>
      </c>
      <c r="G15" s="59">
        <v>9952319.9700000007</v>
      </c>
      <c r="H15" s="59">
        <v>94.647599999999997</v>
      </c>
      <c r="I15" s="59">
        <v>9419.6319959257198</v>
      </c>
      <c r="J15" s="60">
        <v>1.9E-2</v>
      </c>
      <c r="K15" s="60">
        <v>1.7999999999999999E-2</v>
      </c>
      <c r="L15" s="60">
        <v>2.9999999999999997E-4</v>
      </c>
    </row>
    <row r="16" spans="1:34">
      <c r="A16" t="s">
        <v>2133</v>
      </c>
      <c r="B16" t="s">
        <v>2134</v>
      </c>
      <c r="C16" t="s">
        <v>110</v>
      </c>
      <c r="D16" t="s">
        <v>2135</v>
      </c>
      <c r="E16" t="s">
        <v>1591</v>
      </c>
      <c r="F16" t="s">
        <v>102</v>
      </c>
      <c r="G16" s="59">
        <v>207744.07</v>
      </c>
      <c r="H16" s="59">
        <v>371.23940000000033</v>
      </c>
      <c r="I16" s="59">
        <v>2797.2433720659801</v>
      </c>
      <c r="J16" s="60">
        <v>1E-4</v>
      </c>
      <c r="K16" s="60">
        <v>5.4000000000000003E-3</v>
      </c>
      <c r="L16" s="60">
        <v>1E-4</v>
      </c>
    </row>
    <row r="17" spans="1:12">
      <c r="A17" t="s">
        <v>2136</v>
      </c>
      <c r="B17" t="s">
        <v>2137</v>
      </c>
      <c r="C17" t="s">
        <v>110</v>
      </c>
      <c r="D17" t="s">
        <v>2138</v>
      </c>
      <c r="E17" t="s">
        <v>99</v>
      </c>
      <c r="F17" t="s">
        <v>100</v>
      </c>
      <c r="G17" s="59">
        <v>216534</v>
      </c>
      <c r="H17" s="59">
        <v>50</v>
      </c>
      <c r="I17" s="59">
        <v>108.267</v>
      </c>
      <c r="J17" s="60">
        <v>5.7999999999999996E-3</v>
      </c>
      <c r="K17" s="60">
        <v>2.0000000000000001E-4</v>
      </c>
      <c r="L17" s="60">
        <v>0</v>
      </c>
    </row>
    <row r="18" spans="1:12">
      <c r="A18" t="s">
        <v>2139</v>
      </c>
      <c r="B18" t="s">
        <v>2140</v>
      </c>
      <c r="C18" t="s">
        <v>110</v>
      </c>
      <c r="D18" t="s">
        <v>2141</v>
      </c>
      <c r="E18" t="s">
        <v>681</v>
      </c>
      <c r="F18" t="s">
        <v>100</v>
      </c>
      <c r="G18" s="59">
        <v>16691529.460000001</v>
      </c>
      <c r="H18" s="59">
        <v>94.443299999999994</v>
      </c>
      <c r="I18" s="59">
        <v>15764.031242496199</v>
      </c>
      <c r="J18" s="60">
        <v>3.6499999999999998E-2</v>
      </c>
      <c r="K18" s="60">
        <v>3.0200000000000001E-2</v>
      </c>
      <c r="L18" s="60">
        <v>5.0000000000000001E-4</v>
      </c>
    </row>
    <row r="19" spans="1:12">
      <c r="A19" t="s">
        <v>2142</v>
      </c>
      <c r="B19" t="s">
        <v>2143</v>
      </c>
      <c r="C19" t="s">
        <v>110</v>
      </c>
      <c r="D19" t="s">
        <v>2144</v>
      </c>
      <c r="E19" t="s">
        <v>681</v>
      </c>
      <c r="F19" t="s">
        <v>104</v>
      </c>
      <c r="G19" s="59">
        <v>1216256.5900000001</v>
      </c>
      <c r="H19" s="59">
        <v>135.25480000000013</v>
      </c>
      <c r="I19" s="59">
        <v>6599.2642000174601</v>
      </c>
      <c r="J19" s="60">
        <v>8.0500000000000002E-2</v>
      </c>
      <c r="K19" s="60">
        <v>1.26E-2</v>
      </c>
      <c r="L19" s="60">
        <v>2.0000000000000001E-4</v>
      </c>
    </row>
    <row r="20" spans="1:12">
      <c r="A20" t="s">
        <v>2145</v>
      </c>
      <c r="B20" t="s">
        <v>2146</v>
      </c>
      <c r="C20" t="s">
        <v>110</v>
      </c>
      <c r="D20" t="s">
        <v>2147</v>
      </c>
      <c r="E20" t="s">
        <v>681</v>
      </c>
      <c r="F20" t="s">
        <v>100</v>
      </c>
      <c r="G20" s="59">
        <v>3858607.12</v>
      </c>
      <c r="H20" s="59">
        <v>100</v>
      </c>
      <c r="I20" s="59">
        <v>3858.6071200000001</v>
      </c>
      <c r="J20" s="60">
        <v>3.32E-2</v>
      </c>
      <c r="K20" s="60">
        <v>7.4000000000000003E-3</v>
      </c>
      <c r="L20" s="60">
        <v>1E-4</v>
      </c>
    </row>
    <row r="21" spans="1:12">
      <c r="A21" t="s">
        <v>2148</v>
      </c>
      <c r="B21" t="s">
        <v>2149</v>
      </c>
      <c r="C21" t="s">
        <v>110</v>
      </c>
      <c r="D21" t="s">
        <v>2147</v>
      </c>
      <c r="E21" t="s">
        <v>681</v>
      </c>
      <c r="F21" t="s">
        <v>100</v>
      </c>
      <c r="G21" s="59">
        <v>2360628.23</v>
      </c>
      <c r="H21" s="59">
        <v>100</v>
      </c>
      <c r="I21" s="59">
        <v>2360.6282299999998</v>
      </c>
      <c r="J21" s="60">
        <v>6.3E-3</v>
      </c>
      <c r="K21" s="60">
        <v>4.4999999999999997E-3</v>
      </c>
      <c r="L21" s="60">
        <v>1E-4</v>
      </c>
    </row>
    <row r="22" spans="1:12">
      <c r="A22" t="s">
        <v>2150</v>
      </c>
      <c r="B22" t="s">
        <v>2151</v>
      </c>
      <c r="C22" t="s">
        <v>110</v>
      </c>
      <c r="D22" t="s">
        <v>2152</v>
      </c>
      <c r="E22" t="s">
        <v>1353</v>
      </c>
      <c r="F22" t="s">
        <v>102</v>
      </c>
      <c r="G22" s="59">
        <v>158800</v>
      </c>
      <c r="H22" s="59">
        <v>100</v>
      </c>
      <c r="I22" s="59">
        <v>575.96759999999995</v>
      </c>
      <c r="J22" s="60">
        <v>1E-4</v>
      </c>
      <c r="K22" s="60">
        <v>1.1000000000000001E-3</v>
      </c>
      <c r="L22" s="60">
        <v>0</v>
      </c>
    </row>
    <row r="23" spans="1:12">
      <c r="A23" t="s">
        <v>2153</v>
      </c>
      <c r="B23" t="s">
        <v>2154</v>
      </c>
      <c r="C23" t="s">
        <v>110</v>
      </c>
      <c r="D23" t="s">
        <v>2155</v>
      </c>
      <c r="E23" t="s">
        <v>1353</v>
      </c>
      <c r="F23" t="s">
        <v>102</v>
      </c>
      <c r="G23" s="59">
        <v>158800</v>
      </c>
      <c r="H23" s="59">
        <v>100</v>
      </c>
      <c r="I23" s="59">
        <v>575.96759999999995</v>
      </c>
      <c r="J23" s="60">
        <v>1E-4</v>
      </c>
      <c r="K23" s="60">
        <v>1.1000000000000001E-3</v>
      </c>
      <c r="L23" s="60">
        <v>0</v>
      </c>
    </row>
    <row r="24" spans="1:12">
      <c r="A24" t="s">
        <v>2156</v>
      </c>
      <c r="B24" t="s">
        <v>2157</v>
      </c>
      <c r="C24" t="s">
        <v>110</v>
      </c>
      <c r="D24" t="s">
        <v>2158</v>
      </c>
      <c r="E24" t="s">
        <v>1353</v>
      </c>
      <c r="F24" t="s">
        <v>102</v>
      </c>
      <c r="G24" s="59">
        <v>158800</v>
      </c>
      <c r="H24" s="59">
        <v>100</v>
      </c>
      <c r="I24" s="59">
        <v>575.96759999999995</v>
      </c>
      <c r="J24" s="60">
        <v>1E-4</v>
      </c>
      <c r="K24" s="60">
        <v>1.1000000000000001E-3</v>
      </c>
      <c r="L24" s="60">
        <v>0</v>
      </c>
    </row>
    <row r="25" spans="1:12">
      <c r="A25" t="s">
        <v>2159</v>
      </c>
      <c r="B25" t="s">
        <v>2160</v>
      </c>
      <c r="C25" t="s">
        <v>110</v>
      </c>
      <c r="D25" t="s">
        <v>2161</v>
      </c>
      <c r="E25" t="s">
        <v>1353</v>
      </c>
      <c r="F25" t="s">
        <v>100</v>
      </c>
      <c r="G25" s="59">
        <v>15872.96</v>
      </c>
      <c r="H25" s="59">
        <v>3904.375</v>
      </c>
      <c r="I25" s="59">
        <v>619.73988199999997</v>
      </c>
      <c r="J25" s="60">
        <v>1.9E-2</v>
      </c>
      <c r="K25" s="60">
        <v>1.1999999999999999E-3</v>
      </c>
      <c r="L25" s="60">
        <v>0</v>
      </c>
    </row>
    <row r="26" spans="1:12">
      <c r="A26" t="s">
        <v>2162</v>
      </c>
      <c r="B26" t="s">
        <v>2163</v>
      </c>
      <c r="C26" t="s">
        <v>110</v>
      </c>
      <c r="D26" t="s">
        <v>2164</v>
      </c>
      <c r="E26" t="s">
        <v>1353</v>
      </c>
      <c r="F26" t="s">
        <v>102</v>
      </c>
      <c r="G26" s="59">
        <v>158800</v>
      </c>
      <c r="H26" s="59">
        <v>100</v>
      </c>
      <c r="I26" s="59">
        <v>575.96759999999995</v>
      </c>
      <c r="J26" s="60">
        <v>1E-4</v>
      </c>
      <c r="K26" s="60">
        <v>1.1000000000000001E-3</v>
      </c>
      <c r="L26" s="60">
        <v>0</v>
      </c>
    </row>
    <row r="27" spans="1:12">
      <c r="A27" t="s">
        <v>2165</v>
      </c>
      <c r="B27" t="s">
        <v>2166</v>
      </c>
      <c r="C27" t="s">
        <v>110</v>
      </c>
      <c r="D27" t="s">
        <v>2167</v>
      </c>
      <c r="E27" t="s">
        <v>557</v>
      </c>
      <c r="F27" t="s">
        <v>100</v>
      </c>
      <c r="G27" s="59">
        <v>11386621.17</v>
      </c>
      <c r="H27" s="59">
        <v>101.42276899999987</v>
      </c>
      <c r="I27" s="59">
        <v>11548.6264861542</v>
      </c>
      <c r="J27" s="60">
        <v>1.7500000000000002E-2</v>
      </c>
      <c r="K27" s="60">
        <v>2.2100000000000002E-2</v>
      </c>
      <c r="L27" s="60">
        <v>4.0000000000000002E-4</v>
      </c>
    </row>
    <row r="28" spans="1:12">
      <c r="A28" t="s">
        <v>2168</v>
      </c>
      <c r="B28" t="s">
        <v>2169</v>
      </c>
      <c r="C28" t="s">
        <v>110</v>
      </c>
      <c r="D28" t="s">
        <v>2170</v>
      </c>
      <c r="E28" t="s">
        <v>1371</v>
      </c>
      <c r="F28" t="s">
        <v>102</v>
      </c>
      <c r="G28" s="59">
        <v>41728.53</v>
      </c>
      <c r="H28" s="59">
        <v>782.57029999999895</v>
      </c>
      <c r="I28" s="59">
        <v>1184.4152838887001</v>
      </c>
      <c r="J28" s="60">
        <v>5.0000000000000001E-3</v>
      </c>
      <c r="K28" s="60">
        <v>2.3E-3</v>
      </c>
      <c r="L28" s="60">
        <v>0</v>
      </c>
    </row>
    <row r="29" spans="1:12">
      <c r="A29" t="s">
        <v>2171</v>
      </c>
      <c r="B29" t="s">
        <v>2172</v>
      </c>
      <c r="C29" t="s">
        <v>110</v>
      </c>
      <c r="D29" t="s">
        <v>2173</v>
      </c>
      <c r="E29" t="s">
        <v>1371</v>
      </c>
      <c r="F29" t="s">
        <v>102</v>
      </c>
      <c r="G29" s="59">
        <v>154884.24</v>
      </c>
      <c r="H29" s="59">
        <v>276.87139999999971</v>
      </c>
      <c r="I29" s="59">
        <v>1555.3670036215201</v>
      </c>
      <c r="J29" s="60">
        <v>1.35E-2</v>
      </c>
      <c r="K29" s="60">
        <v>3.0000000000000001E-3</v>
      </c>
      <c r="L29" s="60">
        <v>1E-4</v>
      </c>
    </row>
    <row r="30" spans="1:12">
      <c r="A30" t="s">
        <v>2174</v>
      </c>
      <c r="B30" t="s">
        <v>2175</v>
      </c>
      <c r="C30" t="s">
        <v>110</v>
      </c>
      <c r="D30" t="s">
        <v>2176</v>
      </c>
      <c r="E30" t="s">
        <v>1371</v>
      </c>
      <c r="F30" t="s">
        <v>102</v>
      </c>
      <c r="G30" s="59">
        <v>59875.68</v>
      </c>
      <c r="H30" s="59">
        <v>580.07949999999948</v>
      </c>
      <c r="I30" s="59">
        <v>1259.7533793156199</v>
      </c>
      <c r="J30" s="60">
        <v>6.0000000000000001E-3</v>
      </c>
      <c r="K30" s="60">
        <v>2.3999999999999998E-3</v>
      </c>
      <c r="L30" s="60">
        <v>0</v>
      </c>
    </row>
    <row r="31" spans="1:12">
      <c r="A31" t="s">
        <v>2177</v>
      </c>
      <c r="B31" t="s">
        <v>2178</v>
      </c>
      <c r="C31" t="s">
        <v>110</v>
      </c>
      <c r="D31" t="s">
        <v>2179</v>
      </c>
      <c r="E31" t="s">
        <v>1371</v>
      </c>
      <c r="F31" t="s">
        <v>102</v>
      </c>
      <c r="G31" s="59">
        <v>154730.66</v>
      </c>
      <c r="H31" s="59">
        <v>362.90619999999944</v>
      </c>
      <c r="I31" s="59">
        <v>2036.6590036652101</v>
      </c>
      <c r="J31" s="60">
        <v>3.0000000000000001E-3</v>
      </c>
      <c r="K31" s="60">
        <v>3.8999999999999998E-3</v>
      </c>
      <c r="L31" s="60">
        <v>1E-4</v>
      </c>
    </row>
    <row r="32" spans="1:12">
      <c r="A32" t="s">
        <v>2180</v>
      </c>
      <c r="B32" t="s">
        <v>2181</v>
      </c>
      <c r="C32" t="s">
        <v>110</v>
      </c>
      <c r="D32" t="s">
        <v>2182</v>
      </c>
      <c r="E32" t="s">
        <v>1371</v>
      </c>
      <c r="F32" t="s">
        <v>102</v>
      </c>
      <c r="G32" s="59">
        <v>930.19</v>
      </c>
      <c r="H32" s="59">
        <v>1E-4</v>
      </c>
      <c r="I32" s="59">
        <v>3.3737991299999998E-6</v>
      </c>
      <c r="J32" s="60">
        <v>1.1599999999999999E-2</v>
      </c>
      <c r="K32" s="60">
        <v>0</v>
      </c>
      <c r="L32" s="60">
        <v>0</v>
      </c>
    </row>
    <row r="33" spans="1:12">
      <c r="A33" t="s">
        <v>2183</v>
      </c>
      <c r="B33" t="s">
        <v>2184</v>
      </c>
      <c r="C33" t="s">
        <v>110</v>
      </c>
      <c r="D33" t="s">
        <v>2185</v>
      </c>
      <c r="E33" t="s">
        <v>2186</v>
      </c>
      <c r="F33" t="s">
        <v>102</v>
      </c>
      <c r="G33" s="59">
        <v>389011</v>
      </c>
      <c r="H33" s="59">
        <v>6.9478</v>
      </c>
      <c r="I33" s="59">
        <v>98.029490597765999</v>
      </c>
      <c r="J33" s="60">
        <v>4.4999999999999997E-3</v>
      </c>
      <c r="K33" s="60">
        <v>2.0000000000000001E-4</v>
      </c>
      <c r="L33" s="60">
        <v>0</v>
      </c>
    </row>
    <row r="34" spans="1:12">
      <c r="A34" t="s">
        <v>2187</v>
      </c>
      <c r="B34" t="s">
        <v>2188</v>
      </c>
      <c r="C34" t="s">
        <v>110</v>
      </c>
      <c r="D34" t="s">
        <v>2080</v>
      </c>
      <c r="E34" t="s">
        <v>105</v>
      </c>
      <c r="F34" t="s">
        <v>100</v>
      </c>
      <c r="G34" s="59">
        <v>769197</v>
      </c>
      <c r="H34" s="59">
        <v>1E-4</v>
      </c>
      <c r="I34" s="59">
        <v>7.69197E-4</v>
      </c>
      <c r="J34" s="60">
        <v>2.8199999999999999E-2</v>
      </c>
      <c r="K34" s="60">
        <v>0</v>
      </c>
      <c r="L34" s="60">
        <v>0</v>
      </c>
    </row>
    <row r="35" spans="1:12">
      <c r="A35" t="s">
        <v>2189</v>
      </c>
      <c r="B35" t="s">
        <v>2190</v>
      </c>
      <c r="C35" t="s">
        <v>110</v>
      </c>
      <c r="D35" t="s">
        <v>2191</v>
      </c>
      <c r="E35" t="s">
        <v>487</v>
      </c>
      <c r="F35" t="s">
        <v>102</v>
      </c>
      <c r="G35" s="59">
        <v>118792</v>
      </c>
      <c r="H35" s="59">
        <v>1196.0574999999999</v>
      </c>
      <c r="I35" s="59">
        <v>5153.3164083257998</v>
      </c>
      <c r="J35" s="60">
        <v>5.0000000000000001E-3</v>
      </c>
      <c r="K35" s="60">
        <v>9.9000000000000008E-3</v>
      </c>
      <c r="L35" s="60">
        <v>2.0000000000000001E-4</v>
      </c>
    </row>
    <row r="36" spans="1:12">
      <c r="A36" t="s">
        <v>2192</v>
      </c>
      <c r="B36" t="s">
        <v>2193</v>
      </c>
      <c r="C36" t="s">
        <v>110</v>
      </c>
      <c r="D36" t="s">
        <v>2194</v>
      </c>
      <c r="E36" t="s">
        <v>352</v>
      </c>
      <c r="F36" t="s">
        <v>102</v>
      </c>
      <c r="G36" s="59">
        <v>1663134.65</v>
      </c>
      <c r="H36" s="59">
        <v>666.51609999999926</v>
      </c>
      <c r="I36" s="59">
        <v>40205.5133705302</v>
      </c>
      <c r="J36" s="60">
        <v>2.8000000000000001E-2</v>
      </c>
      <c r="K36" s="60">
        <v>7.6999999999999999E-2</v>
      </c>
      <c r="L36" s="60">
        <v>1.4E-3</v>
      </c>
    </row>
    <row r="37" spans="1:12">
      <c r="A37" s="61" t="s">
        <v>205</v>
      </c>
      <c r="B37" s="119" t="s">
        <v>4890</v>
      </c>
      <c r="C37" s="119" t="s">
        <v>4890</v>
      </c>
      <c r="D37" s="119" t="s">
        <v>4890</v>
      </c>
      <c r="E37" s="119" t="s">
        <v>4890</v>
      </c>
      <c r="F37" s="119" t="s">
        <v>4890</v>
      </c>
      <c r="G37" s="63">
        <v>109116194.40000001</v>
      </c>
      <c r="H37" s="119" t="s">
        <v>4890</v>
      </c>
      <c r="I37" s="63">
        <v>403983.0666249498</v>
      </c>
      <c r="J37" s="119" t="s">
        <v>4890</v>
      </c>
      <c r="K37" s="62">
        <v>0.77359999999999995</v>
      </c>
      <c r="L37" s="62">
        <v>1.4E-2</v>
      </c>
    </row>
    <row r="38" spans="1:12">
      <c r="A38" s="61" t="s">
        <v>319</v>
      </c>
      <c r="B38" s="119" t="s">
        <v>4890</v>
      </c>
      <c r="C38" s="119" t="s">
        <v>4890</v>
      </c>
      <c r="D38" s="119" t="s">
        <v>4890</v>
      </c>
      <c r="E38" s="119" t="s">
        <v>4890</v>
      </c>
      <c r="F38" s="119" t="s">
        <v>4890</v>
      </c>
      <c r="G38" s="63">
        <v>0</v>
      </c>
      <c r="H38" s="119" t="s">
        <v>4890</v>
      </c>
      <c r="I38" s="63">
        <v>0</v>
      </c>
      <c r="J38" s="119" t="s">
        <v>4890</v>
      </c>
      <c r="K38" s="62">
        <v>0</v>
      </c>
      <c r="L38" s="62">
        <v>0</v>
      </c>
    </row>
    <row r="39" spans="1:12">
      <c r="A39" t="s">
        <v>184</v>
      </c>
      <c r="B39" t="s">
        <v>184</v>
      </c>
      <c r="C39" s="119" t="s">
        <v>4890</v>
      </c>
      <c r="D39" s="119" t="s">
        <v>4890</v>
      </c>
      <c r="E39" t="s">
        <v>184</v>
      </c>
      <c r="F39" t="s">
        <v>184</v>
      </c>
      <c r="G39" s="59">
        <v>0</v>
      </c>
      <c r="H39" s="59">
        <v>0</v>
      </c>
      <c r="I39" s="59">
        <v>0</v>
      </c>
      <c r="J39" s="60">
        <v>0</v>
      </c>
      <c r="K39" s="60">
        <v>0</v>
      </c>
      <c r="L39" s="60">
        <v>0</v>
      </c>
    </row>
    <row r="40" spans="1:12">
      <c r="A40" s="61" t="s">
        <v>320</v>
      </c>
      <c r="B40" s="119" t="s">
        <v>4890</v>
      </c>
      <c r="C40" s="119" t="s">
        <v>4890</v>
      </c>
      <c r="D40" s="119" t="s">
        <v>4890</v>
      </c>
      <c r="E40" s="119" t="s">
        <v>4890</v>
      </c>
      <c r="F40" s="119" t="s">
        <v>4890</v>
      </c>
      <c r="G40" s="63">
        <v>109116194.40000001</v>
      </c>
      <c r="H40" s="119" t="s">
        <v>4890</v>
      </c>
      <c r="I40" s="63">
        <v>403983.0666249498</v>
      </c>
      <c r="J40" s="119" t="s">
        <v>4890</v>
      </c>
      <c r="K40" s="62">
        <v>0.77359999999999995</v>
      </c>
      <c r="L40" s="62">
        <v>1.4E-2</v>
      </c>
    </row>
    <row r="41" spans="1:12">
      <c r="A41" t="s">
        <v>2195</v>
      </c>
      <c r="B41" t="s">
        <v>2196</v>
      </c>
      <c r="C41" t="s">
        <v>110</v>
      </c>
      <c r="D41" s="118" t="s">
        <v>4890</v>
      </c>
      <c r="E41" t="s">
        <v>914</v>
      </c>
      <c r="F41" t="s">
        <v>102</v>
      </c>
      <c r="G41" s="59">
        <v>7794.38</v>
      </c>
      <c r="H41" s="59">
        <v>17429.450400000034</v>
      </c>
      <c r="I41" s="59">
        <v>4927.3433210094299</v>
      </c>
      <c r="J41" s="60">
        <v>1.1999999999999999E-3</v>
      </c>
      <c r="K41" s="60">
        <v>9.4000000000000004E-3</v>
      </c>
      <c r="L41" s="60">
        <v>2.0000000000000001E-4</v>
      </c>
    </row>
    <row r="42" spans="1:12">
      <c r="A42" t="s">
        <v>2197</v>
      </c>
      <c r="B42" t="s">
        <v>2198</v>
      </c>
      <c r="C42" t="s">
        <v>110</v>
      </c>
      <c r="D42" s="118" t="s">
        <v>4890</v>
      </c>
      <c r="E42" t="s">
        <v>914</v>
      </c>
      <c r="F42" t="s">
        <v>102</v>
      </c>
      <c r="G42" s="59">
        <v>2001000</v>
      </c>
      <c r="H42" s="59">
        <v>91.45</v>
      </c>
      <c r="I42" s="59">
        <v>6637.0998915</v>
      </c>
      <c r="J42" s="60">
        <v>1.2E-2</v>
      </c>
      <c r="K42" s="60">
        <v>1.2699999999999999E-2</v>
      </c>
      <c r="L42" s="60">
        <v>2.0000000000000001E-4</v>
      </c>
    </row>
    <row r="43" spans="1:12">
      <c r="A43" t="s">
        <v>2199</v>
      </c>
      <c r="B43" t="s">
        <v>2200</v>
      </c>
      <c r="C43" t="s">
        <v>110</v>
      </c>
      <c r="D43" s="118" t="s">
        <v>4890</v>
      </c>
      <c r="E43" t="s">
        <v>914</v>
      </c>
      <c r="F43" t="s">
        <v>102</v>
      </c>
      <c r="G43" s="59">
        <v>1543871.29</v>
      </c>
      <c r="H43" s="59">
        <v>89.879500000000149</v>
      </c>
      <c r="I43" s="59">
        <v>5032.9115084385503</v>
      </c>
      <c r="J43" s="60">
        <v>1.5E-3</v>
      </c>
      <c r="K43" s="60">
        <v>9.5999999999999992E-3</v>
      </c>
      <c r="L43" s="60">
        <v>2.0000000000000001E-4</v>
      </c>
    </row>
    <row r="44" spans="1:12">
      <c r="A44" t="s">
        <v>2201</v>
      </c>
      <c r="B44" t="s">
        <v>2202</v>
      </c>
      <c r="C44" t="s">
        <v>110</v>
      </c>
      <c r="D44" s="118" t="s">
        <v>4890</v>
      </c>
      <c r="E44" t="s">
        <v>855</v>
      </c>
      <c r="F44" t="s">
        <v>104</v>
      </c>
      <c r="G44" s="59">
        <v>1207993</v>
      </c>
      <c r="H44" s="59">
        <v>170.38409999999965</v>
      </c>
      <c r="I44" s="59">
        <v>8256.7874492649098</v>
      </c>
      <c r="J44" s="60">
        <v>1.6500000000000001E-2</v>
      </c>
      <c r="K44" s="60">
        <v>1.5800000000000002E-2</v>
      </c>
      <c r="L44" s="60">
        <v>2.9999999999999997E-4</v>
      </c>
    </row>
    <row r="45" spans="1:12">
      <c r="A45" t="s">
        <v>2203</v>
      </c>
      <c r="B45" t="s">
        <v>2204</v>
      </c>
      <c r="C45" t="s">
        <v>110</v>
      </c>
      <c r="D45" s="118" t="s">
        <v>4890</v>
      </c>
      <c r="E45" t="s">
        <v>855</v>
      </c>
      <c r="F45" t="s">
        <v>102</v>
      </c>
      <c r="G45" s="59">
        <v>6341681.79</v>
      </c>
      <c r="H45" s="59">
        <v>218.58119999999985</v>
      </c>
      <c r="I45" s="59">
        <v>50276.473516581202</v>
      </c>
      <c r="J45" s="60">
        <v>1.3599999999999999E-2</v>
      </c>
      <c r="K45" s="60">
        <v>9.6299999999999997E-2</v>
      </c>
      <c r="L45" s="60">
        <v>1.6999999999999999E-3</v>
      </c>
    </row>
    <row r="46" spans="1:12">
      <c r="A46" t="s">
        <v>2205</v>
      </c>
      <c r="B46" t="s">
        <v>2206</v>
      </c>
      <c r="C46" t="s">
        <v>110</v>
      </c>
      <c r="D46" s="118" t="s">
        <v>4890</v>
      </c>
      <c r="E46" t="s">
        <v>855</v>
      </c>
      <c r="F46" t="s">
        <v>102</v>
      </c>
      <c r="G46" s="59">
        <v>6106286.9900000002</v>
      </c>
      <c r="H46" s="59">
        <v>96.48089999999992</v>
      </c>
      <c r="I46" s="59">
        <v>21368.110137728101</v>
      </c>
      <c r="J46" s="60">
        <v>2.5499999999999998E-2</v>
      </c>
      <c r="K46" s="60">
        <v>4.0899999999999999E-2</v>
      </c>
      <c r="L46" s="60">
        <v>6.9999999999999999E-4</v>
      </c>
    </row>
    <row r="47" spans="1:12">
      <c r="A47" t="s">
        <v>2207</v>
      </c>
      <c r="B47" t="s">
        <v>2208</v>
      </c>
      <c r="C47" t="s">
        <v>110</v>
      </c>
      <c r="D47" s="118" t="s">
        <v>4890</v>
      </c>
      <c r="E47" t="s">
        <v>855</v>
      </c>
      <c r="F47" t="s">
        <v>102</v>
      </c>
      <c r="G47" s="59">
        <v>619422.44999999995</v>
      </c>
      <c r="H47" s="59">
        <v>100</v>
      </c>
      <c r="I47" s="59">
        <v>2246.6452261499999</v>
      </c>
      <c r="J47" s="60">
        <v>1.5299999999999999E-2</v>
      </c>
      <c r="K47" s="60">
        <v>4.3E-3</v>
      </c>
      <c r="L47" s="60">
        <v>1E-4</v>
      </c>
    </row>
    <row r="48" spans="1:12">
      <c r="A48" t="s">
        <v>2209</v>
      </c>
      <c r="B48" t="s">
        <v>2210</v>
      </c>
      <c r="C48" t="s">
        <v>110</v>
      </c>
      <c r="D48" s="118" t="s">
        <v>4890</v>
      </c>
      <c r="E48" t="s">
        <v>855</v>
      </c>
      <c r="F48" t="s">
        <v>104</v>
      </c>
      <c r="G48" s="59">
        <v>3030462.29</v>
      </c>
      <c r="H48" s="59">
        <v>90.53219999999996</v>
      </c>
      <c r="I48" s="59">
        <v>11006.0018377327</v>
      </c>
      <c r="J48" s="60">
        <v>4.0399999999999998E-2</v>
      </c>
      <c r="K48" s="60">
        <v>2.1100000000000001E-2</v>
      </c>
      <c r="L48" s="60">
        <v>4.0000000000000002E-4</v>
      </c>
    </row>
    <row r="49" spans="1:12">
      <c r="A49" t="s">
        <v>2211</v>
      </c>
      <c r="B49" t="s">
        <v>2212</v>
      </c>
      <c r="C49" t="s">
        <v>110</v>
      </c>
      <c r="D49" s="118" t="s">
        <v>4890</v>
      </c>
      <c r="E49" t="s">
        <v>855</v>
      </c>
      <c r="F49" t="s">
        <v>104</v>
      </c>
      <c r="G49" s="59">
        <v>1103022.58</v>
      </c>
      <c r="H49" s="59">
        <v>65.203799999999987</v>
      </c>
      <c r="I49" s="59">
        <v>2885.1934146615599</v>
      </c>
      <c r="J49" s="60">
        <v>4.0500000000000001E-2</v>
      </c>
      <c r="K49" s="60">
        <v>5.4999999999999997E-3</v>
      </c>
      <c r="L49" s="60">
        <v>1E-4</v>
      </c>
    </row>
    <row r="50" spans="1:12">
      <c r="A50" t="s">
        <v>2213</v>
      </c>
      <c r="B50" t="s">
        <v>2214</v>
      </c>
      <c r="C50" t="s">
        <v>110</v>
      </c>
      <c r="D50" s="118" t="s">
        <v>4890</v>
      </c>
      <c r="E50" t="s">
        <v>855</v>
      </c>
      <c r="F50" t="s">
        <v>104</v>
      </c>
      <c r="G50" s="59">
        <v>519288.93</v>
      </c>
      <c r="H50" s="59">
        <v>107.37440000000009</v>
      </c>
      <c r="I50" s="59">
        <v>2236.80145854079</v>
      </c>
      <c r="J50" s="60">
        <v>4.0399999999999998E-2</v>
      </c>
      <c r="K50" s="60">
        <v>4.3E-3</v>
      </c>
      <c r="L50" s="60">
        <v>1E-4</v>
      </c>
    </row>
    <row r="51" spans="1:12">
      <c r="A51" t="s">
        <v>2215</v>
      </c>
      <c r="B51" t="s">
        <v>2216</v>
      </c>
      <c r="C51" t="s">
        <v>110</v>
      </c>
      <c r="D51" s="118" t="s">
        <v>4890</v>
      </c>
      <c r="E51" t="s">
        <v>855</v>
      </c>
      <c r="F51" t="s">
        <v>102</v>
      </c>
      <c r="G51" s="59">
        <v>10143233.57</v>
      </c>
      <c r="H51" s="59">
        <v>144.08939999999987</v>
      </c>
      <c r="I51" s="59">
        <v>53009.781568375198</v>
      </c>
      <c r="J51" s="60">
        <v>8.8999999999999999E-3</v>
      </c>
      <c r="K51" s="60">
        <v>0.10150000000000001</v>
      </c>
      <c r="L51" s="60">
        <v>1.8E-3</v>
      </c>
    </row>
    <row r="52" spans="1:12">
      <c r="A52" t="s">
        <v>2217</v>
      </c>
      <c r="B52" t="s">
        <v>2218</v>
      </c>
      <c r="C52" t="s">
        <v>110</v>
      </c>
      <c r="D52" s="118" t="s">
        <v>4890</v>
      </c>
      <c r="E52" t="s">
        <v>983</v>
      </c>
      <c r="F52" t="s">
        <v>102</v>
      </c>
      <c r="G52" s="59">
        <v>36264.480000000003</v>
      </c>
      <c r="H52" s="59">
        <v>1803.2431000000013</v>
      </c>
      <c r="I52" s="59">
        <v>2371.8285318636399</v>
      </c>
      <c r="J52" s="60">
        <v>3.2000000000000002E-3</v>
      </c>
      <c r="K52" s="60">
        <v>4.4999999999999997E-3</v>
      </c>
      <c r="L52" s="60">
        <v>1E-4</v>
      </c>
    </row>
    <row r="53" spans="1:12">
      <c r="A53" t="s">
        <v>2219</v>
      </c>
      <c r="B53" t="s">
        <v>2220</v>
      </c>
      <c r="C53" t="s">
        <v>110</v>
      </c>
      <c r="D53" s="118" t="s">
        <v>4890</v>
      </c>
      <c r="E53" t="s">
        <v>867</v>
      </c>
      <c r="F53" t="s">
        <v>102</v>
      </c>
      <c r="G53" s="59">
        <v>46772.75</v>
      </c>
      <c r="H53" s="59">
        <v>2257.4876999999965</v>
      </c>
      <c r="I53" s="59">
        <v>3829.7096866377601</v>
      </c>
      <c r="J53" s="60">
        <v>0</v>
      </c>
      <c r="K53" s="60">
        <v>7.3000000000000001E-3</v>
      </c>
      <c r="L53" s="60">
        <v>1E-4</v>
      </c>
    </row>
    <row r="54" spans="1:12">
      <c r="A54" t="s">
        <v>2221</v>
      </c>
      <c r="B54" t="s">
        <v>2222</v>
      </c>
      <c r="C54" t="s">
        <v>110</v>
      </c>
      <c r="D54" s="118" t="s">
        <v>4890</v>
      </c>
      <c r="E54" t="s">
        <v>867</v>
      </c>
      <c r="F54" t="s">
        <v>102</v>
      </c>
      <c r="G54" s="59">
        <v>60538.6</v>
      </c>
      <c r="H54" s="59">
        <v>2472.2509999999979</v>
      </c>
      <c r="I54" s="59">
        <v>5428.4081038745198</v>
      </c>
      <c r="J54" s="60">
        <v>0</v>
      </c>
      <c r="K54" s="60">
        <v>1.04E-2</v>
      </c>
      <c r="L54" s="60">
        <v>2.0000000000000001E-4</v>
      </c>
    </row>
    <row r="55" spans="1:12">
      <c r="A55" t="s">
        <v>2223</v>
      </c>
      <c r="B55" t="s">
        <v>2224</v>
      </c>
      <c r="C55" t="s">
        <v>110</v>
      </c>
      <c r="D55" s="118" t="s">
        <v>4890</v>
      </c>
      <c r="E55" t="s">
        <v>896</v>
      </c>
      <c r="F55" t="s">
        <v>104</v>
      </c>
      <c r="G55" s="59">
        <v>3635479.29</v>
      </c>
      <c r="H55" s="59">
        <v>92.161300000000182</v>
      </c>
      <c r="I55" s="59">
        <v>13440.885757287901</v>
      </c>
      <c r="J55" s="60">
        <v>3.5000000000000003E-2</v>
      </c>
      <c r="K55" s="60">
        <v>2.5700000000000001E-2</v>
      </c>
      <c r="L55" s="60">
        <v>5.0000000000000001E-4</v>
      </c>
    </row>
    <row r="56" spans="1:12">
      <c r="A56" t="s">
        <v>2225</v>
      </c>
      <c r="B56" t="s">
        <v>2226</v>
      </c>
      <c r="C56" t="s">
        <v>110</v>
      </c>
      <c r="D56" s="118" t="s">
        <v>4890</v>
      </c>
      <c r="E56" t="s">
        <v>896</v>
      </c>
      <c r="F56" t="s">
        <v>102</v>
      </c>
      <c r="G56" s="59">
        <v>110507.71</v>
      </c>
      <c r="H56" s="59">
        <v>7836.7280000000146</v>
      </c>
      <c r="I56" s="59">
        <v>31410.504239820399</v>
      </c>
      <c r="J56" s="60">
        <v>2.35E-2</v>
      </c>
      <c r="K56" s="60">
        <v>6.0100000000000001E-2</v>
      </c>
      <c r="L56" s="60">
        <v>1.1000000000000001E-3</v>
      </c>
    </row>
    <row r="57" spans="1:12">
      <c r="A57" t="s">
        <v>2227</v>
      </c>
      <c r="B57" t="s">
        <v>2228</v>
      </c>
      <c r="C57" t="s">
        <v>110</v>
      </c>
      <c r="D57" s="118" t="s">
        <v>4890</v>
      </c>
      <c r="E57" t="s">
        <v>896</v>
      </c>
      <c r="F57" t="s">
        <v>102</v>
      </c>
      <c r="G57" s="59">
        <v>60981.88</v>
      </c>
      <c r="H57" s="59">
        <v>7789.7425999999969</v>
      </c>
      <c r="I57" s="59">
        <v>17229.452294792402</v>
      </c>
      <c r="J57" s="60">
        <v>3.6999999999999998E-2</v>
      </c>
      <c r="K57" s="60">
        <v>3.3000000000000002E-2</v>
      </c>
      <c r="L57" s="60">
        <v>5.9999999999999995E-4</v>
      </c>
    </row>
    <row r="58" spans="1:12">
      <c r="A58" t="s">
        <v>2229</v>
      </c>
      <c r="B58" t="s">
        <v>2230</v>
      </c>
      <c r="C58" t="s">
        <v>110</v>
      </c>
      <c r="D58" s="118" t="s">
        <v>4890</v>
      </c>
      <c r="E58" t="s">
        <v>896</v>
      </c>
      <c r="F58" t="s">
        <v>104</v>
      </c>
      <c r="G58" s="59">
        <v>998394.24</v>
      </c>
      <c r="H58" s="59">
        <v>92.373899999999963</v>
      </c>
      <c r="I58" s="59">
        <v>3699.7209535370498</v>
      </c>
      <c r="J58" s="60">
        <v>3.85E-2</v>
      </c>
      <c r="K58" s="60">
        <v>7.1000000000000004E-3</v>
      </c>
      <c r="L58" s="60">
        <v>1E-4</v>
      </c>
    </row>
    <row r="59" spans="1:12">
      <c r="A59" t="s">
        <v>2231</v>
      </c>
      <c r="B59" t="s">
        <v>2232</v>
      </c>
      <c r="C59" t="s">
        <v>110</v>
      </c>
      <c r="D59" s="118" t="s">
        <v>4890</v>
      </c>
      <c r="E59" t="s">
        <v>896</v>
      </c>
      <c r="F59" t="s">
        <v>102</v>
      </c>
      <c r="G59" s="59">
        <v>24823.759999999998</v>
      </c>
      <c r="H59" s="59">
        <v>10910.697699999997</v>
      </c>
      <c r="I59" s="59">
        <v>9823.5315070517499</v>
      </c>
      <c r="J59" s="60">
        <v>2.98E-2</v>
      </c>
      <c r="K59" s="60">
        <v>1.8800000000000001E-2</v>
      </c>
      <c r="L59" s="60">
        <v>2.9999999999999997E-4</v>
      </c>
    </row>
    <row r="60" spans="1:12">
      <c r="A60" t="s">
        <v>2233</v>
      </c>
      <c r="B60" t="s">
        <v>2234</v>
      </c>
      <c r="C60" t="s">
        <v>110</v>
      </c>
      <c r="D60" s="118" t="s">
        <v>4890</v>
      </c>
      <c r="E60" t="s">
        <v>896</v>
      </c>
      <c r="F60" t="s">
        <v>104</v>
      </c>
      <c r="G60" s="59">
        <v>3598097.73</v>
      </c>
      <c r="H60" s="59">
        <v>121.32049999999968</v>
      </c>
      <c r="I60" s="59">
        <v>17511.557295914299</v>
      </c>
      <c r="J60" s="60">
        <v>6.3799999999999996E-2</v>
      </c>
      <c r="K60" s="60">
        <v>3.3500000000000002E-2</v>
      </c>
      <c r="L60" s="60">
        <v>5.9999999999999995E-4</v>
      </c>
    </row>
    <row r="61" spans="1:12">
      <c r="A61" t="s">
        <v>2235</v>
      </c>
      <c r="B61" t="s">
        <v>2236</v>
      </c>
      <c r="C61" t="s">
        <v>110</v>
      </c>
      <c r="D61" s="118" t="s">
        <v>4890</v>
      </c>
      <c r="E61" t="s">
        <v>896</v>
      </c>
      <c r="F61" t="s">
        <v>102</v>
      </c>
      <c r="G61" s="59">
        <v>59767.3</v>
      </c>
      <c r="H61" s="59">
        <v>5442.9074999999984</v>
      </c>
      <c r="I61" s="59">
        <v>11798.917004355701</v>
      </c>
      <c r="J61" s="60">
        <v>4.07E-2</v>
      </c>
      <c r="K61" s="60">
        <v>2.2599999999999999E-2</v>
      </c>
      <c r="L61" s="60">
        <v>4.0000000000000002E-4</v>
      </c>
    </row>
    <row r="62" spans="1:12">
      <c r="A62" t="s">
        <v>2237</v>
      </c>
      <c r="B62" t="s">
        <v>2238</v>
      </c>
      <c r="C62" t="s">
        <v>110</v>
      </c>
      <c r="D62" s="118" t="s">
        <v>4890</v>
      </c>
      <c r="E62" t="s">
        <v>896</v>
      </c>
      <c r="F62" t="s">
        <v>106</v>
      </c>
      <c r="G62" s="59">
        <v>43302.19</v>
      </c>
      <c r="H62" s="59">
        <v>8053.2976000000217</v>
      </c>
      <c r="I62" s="59">
        <v>16114.2530622458</v>
      </c>
      <c r="J62" s="60">
        <v>6.3899999999999998E-2</v>
      </c>
      <c r="K62" s="60">
        <v>3.09E-2</v>
      </c>
      <c r="L62" s="60">
        <v>5.9999999999999995E-4</v>
      </c>
    </row>
    <row r="63" spans="1:12">
      <c r="A63" t="s">
        <v>2239</v>
      </c>
      <c r="B63" t="s">
        <v>2240</v>
      </c>
      <c r="C63" t="s">
        <v>110</v>
      </c>
      <c r="D63" s="118" t="s">
        <v>4890</v>
      </c>
      <c r="E63" t="s">
        <v>896</v>
      </c>
      <c r="F63" t="s">
        <v>102</v>
      </c>
      <c r="G63" s="59">
        <v>5669492.8200000003</v>
      </c>
      <c r="H63" s="59">
        <v>73.919700000000049</v>
      </c>
      <c r="I63" s="59">
        <v>15200.2930489057</v>
      </c>
      <c r="J63" s="60">
        <v>4.0399999999999998E-2</v>
      </c>
      <c r="K63" s="60">
        <v>2.9100000000000001E-2</v>
      </c>
      <c r="L63" s="60">
        <v>5.0000000000000001E-4</v>
      </c>
    </row>
    <row r="64" spans="1:12">
      <c r="A64" t="s">
        <v>2241</v>
      </c>
      <c r="B64" t="s">
        <v>2242</v>
      </c>
      <c r="C64" t="s">
        <v>110</v>
      </c>
      <c r="D64" s="118" t="s">
        <v>4890</v>
      </c>
      <c r="E64" t="s">
        <v>896</v>
      </c>
      <c r="F64" t="s">
        <v>102</v>
      </c>
      <c r="G64" s="59">
        <v>3700454.24</v>
      </c>
      <c r="H64" s="59">
        <v>100.27369999999995</v>
      </c>
      <c r="I64" s="59">
        <v>13458.2823040654</v>
      </c>
      <c r="J64" s="60">
        <v>3.7400000000000003E-2</v>
      </c>
      <c r="K64" s="60">
        <v>2.58E-2</v>
      </c>
      <c r="L64" s="60">
        <v>5.0000000000000001E-4</v>
      </c>
    </row>
    <row r="65" spans="1:12">
      <c r="A65" t="s">
        <v>2243</v>
      </c>
      <c r="B65" t="s">
        <v>2244</v>
      </c>
      <c r="C65" t="s">
        <v>110</v>
      </c>
      <c r="D65" s="118" t="s">
        <v>4890</v>
      </c>
      <c r="E65" t="s">
        <v>896</v>
      </c>
      <c r="F65" t="s">
        <v>102</v>
      </c>
      <c r="G65" s="59">
        <v>4404697.76</v>
      </c>
      <c r="H65" s="59">
        <v>0.33760000000000001</v>
      </c>
      <c r="I65" s="59">
        <v>53.9344317061555</v>
      </c>
      <c r="J65" s="60">
        <v>3.7400000000000003E-2</v>
      </c>
      <c r="K65" s="60">
        <v>1E-4</v>
      </c>
      <c r="L65" s="60">
        <v>0</v>
      </c>
    </row>
    <row r="66" spans="1:12">
      <c r="A66" t="s">
        <v>2245</v>
      </c>
      <c r="B66" t="s">
        <v>2246</v>
      </c>
      <c r="C66" t="s">
        <v>110</v>
      </c>
      <c r="D66" s="118" t="s">
        <v>4890</v>
      </c>
      <c r="E66" t="s">
        <v>896</v>
      </c>
      <c r="F66" t="s">
        <v>102</v>
      </c>
      <c r="G66" s="59">
        <v>8407018.3100000005</v>
      </c>
      <c r="H66" s="59">
        <v>85.533399999999844</v>
      </c>
      <c r="I66" s="59">
        <v>26081.0627891734</v>
      </c>
      <c r="J66" s="60">
        <v>2.8799999999999999E-2</v>
      </c>
      <c r="K66" s="60">
        <v>4.99E-2</v>
      </c>
      <c r="L66" s="60">
        <v>8.9999999999999998E-4</v>
      </c>
    </row>
    <row r="67" spans="1:12">
      <c r="A67" t="s">
        <v>2247</v>
      </c>
      <c r="B67" t="s">
        <v>2248</v>
      </c>
      <c r="C67" t="s">
        <v>110</v>
      </c>
      <c r="D67" s="118" t="s">
        <v>4890</v>
      </c>
      <c r="E67" t="s">
        <v>896</v>
      </c>
      <c r="F67" t="s">
        <v>102</v>
      </c>
      <c r="G67" s="59">
        <v>14970.55</v>
      </c>
      <c r="H67" s="59">
        <v>232.58170000000007</v>
      </c>
      <c r="I67" s="59">
        <v>126.287641393272</v>
      </c>
      <c r="J67" s="60">
        <v>5.9999999999999995E-4</v>
      </c>
      <c r="K67" s="60">
        <v>2.0000000000000001E-4</v>
      </c>
      <c r="L67" s="60">
        <v>0</v>
      </c>
    </row>
    <row r="68" spans="1:12">
      <c r="A68" t="s">
        <v>2249</v>
      </c>
      <c r="B68" t="s">
        <v>2250</v>
      </c>
      <c r="C68" t="s">
        <v>110</v>
      </c>
      <c r="D68" s="118" t="s">
        <v>4890</v>
      </c>
      <c r="E68" t="s">
        <v>896</v>
      </c>
      <c r="F68" t="s">
        <v>102</v>
      </c>
      <c r="G68" s="59">
        <v>6216764.4100000001</v>
      </c>
      <c r="H68" s="59">
        <v>122.46919999999979</v>
      </c>
      <c r="I68" s="59">
        <v>27614.605683970101</v>
      </c>
      <c r="J68" s="60">
        <v>2.9399999999999999E-2</v>
      </c>
      <c r="K68" s="60">
        <v>5.2900000000000003E-2</v>
      </c>
      <c r="L68" s="60">
        <v>1E-3</v>
      </c>
    </row>
    <row r="69" spans="1:12">
      <c r="A69" t="s">
        <v>2251</v>
      </c>
      <c r="B69" t="s">
        <v>2252</v>
      </c>
      <c r="C69" t="s">
        <v>110</v>
      </c>
      <c r="D69" s="118" t="s">
        <v>4890</v>
      </c>
      <c r="E69" t="s">
        <v>896</v>
      </c>
      <c r="F69" t="s">
        <v>102</v>
      </c>
      <c r="G69" s="59">
        <v>56256.28</v>
      </c>
      <c r="H69" s="59">
        <v>17.670999999999999</v>
      </c>
      <c r="I69" s="59">
        <v>36.056178335127598</v>
      </c>
      <c r="J69" s="60">
        <v>5.9999999999999995E-4</v>
      </c>
      <c r="K69" s="60">
        <v>1E-4</v>
      </c>
      <c r="L69" s="60">
        <v>0</v>
      </c>
    </row>
    <row r="70" spans="1:12">
      <c r="A70" t="s">
        <v>2253</v>
      </c>
      <c r="B70" t="s">
        <v>2254</v>
      </c>
      <c r="C70" t="s">
        <v>110</v>
      </c>
      <c r="D70" s="118" t="s">
        <v>4890</v>
      </c>
      <c r="E70" t="s">
        <v>946</v>
      </c>
      <c r="F70" t="s">
        <v>102</v>
      </c>
      <c r="G70" s="59">
        <v>26454.33</v>
      </c>
      <c r="H70" s="59">
        <v>4259.595800000001</v>
      </c>
      <c r="I70" s="59">
        <v>4087.0759898524602</v>
      </c>
      <c r="J70" s="60">
        <v>1.4E-3</v>
      </c>
      <c r="K70" s="60">
        <v>7.7999999999999996E-3</v>
      </c>
      <c r="L70" s="60">
        <v>1E-4</v>
      </c>
    </row>
    <row r="71" spans="1:12">
      <c r="A71" t="s">
        <v>2255</v>
      </c>
      <c r="B71" t="s">
        <v>2256</v>
      </c>
      <c r="C71" t="s">
        <v>110</v>
      </c>
      <c r="D71" s="118" t="s">
        <v>4890</v>
      </c>
      <c r="E71" t="s">
        <v>946</v>
      </c>
      <c r="F71" t="s">
        <v>102</v>
      </c>
      <c r="G71" s="59">
        <v>81444.75</v>
      </c>
      <c r="H71" s="59">
        <v>3687.6464000000037</v>
      </c>
      <c r="I71" s="59">
        <v>10893.311457477201</v>
      </c>
      <c r="J71" s="60">
        <v>2E-3</v>
      </c>
      <c r="K71" s="60">
        <v>2.0899999999999998E-2</v>
      </c>
      <c r="L71" s="60">
        <v>4.0000000000000002E-4</v>
      </c>
    </row>
    <row r="72" spans="1:12">
      <c r="A72" t="s">
        <v>2257</v>
      </c>
      <c r="B72" t="s">
        <v>2258</v>
      </c>
      <c r="C72" t="s">
        <v>110</v>
      </c>
      <c r="D72" s="118" t="s">
        <v>4890</v>
      </c>
      <c r="E72" t="s">
        <v>1153</v>
      </c>
      <c r="F72" t="s">
        <v>100</v>
      </c>
      <c r="G72" s="59">
        <v>3014108</v>
      </c>
      <c r="H72" s="59">
        <v>9.9999999999999995E-7</v>
      </c>
      <c r="I72" s="59">
        <v>3.014108E-5</v>
      </c>
      <c r="J72" s="60">
        <v>5.1999999999999998E-3</v>
      </c>
      <c r="K72" s="60">
        <v>0</v>
      </c>
      <c r="L72" s="60">
        <v>0</v>
      </c>
    </row>
    <row r="73" spans="1:12">
      <c r="A73" t="s">
        <v>2259</v>
      </c>
      <c r="B73" t="s">
        <v>2260</v>
      </c>
      <c r="C73" t="s">
        <v>110</v>
      </c>
      <c r="D73" s="118" t="s">
        <v>4890</v>
      </c>
      <c r="E73" t="s">
        <v>605</v>
      </c>
      <c r="F73" t="s">
        <v>102</v>
      </c>
      <c r="G73" s="59">
        <v>36039134.149999999</v>
      </c>
      <c r="H73" s="59">
        <v>1E-4</v>
      </c>
      <c r="I73" s="59">
        <v>0.13071393956204999</v>
      </c>
      <c r="J73" s="60">
        <v>7.3000000000000001E-3</v>
      </c>
      <c r="K73" s="60">
        <v>0</v>
      </c>
      <c r="L73" s="60">
        <v>0</v>
      </c>
    </row>
    <row r="74" spans="1:12">
      <c r="A74" t="s">
        <v>2261</v>
      </c>
      <c r="B74" t="s">
        <v>2262</v>
      </c>
      <c r="C74" t="s">
        <v>110</v>
      </c>
      <c r="D74" s="118" t="s">
        <v>4890</v>
      </c>
      <c r="E74" t="s">
        <v>1371</v>
      </c>
      <c r="F74" t="s">
        <v>102</v>
      </c>
      <c r="G74" s="59">
        <v>186411.6</v>
      </c>
      <c r="H74" s="59">
        <v>871.16980000000103</v>
      </c>
      <c r="I74" s="59">
        <v>5890.1085886266901</v>
      </c>
      <c r="J74" s="60">
        <v>1E-3</v>
      </c>
      <c r="K74" s="60">
        <v>1.1299999999999999E-2</v>
      </c>
      <c r="L74" s="60">
        <v>2.0000000000000001E-4</v>
      </c>
    </row>
    <row r="75" spans="1:12">
      <c r="A75" t="s">
        <v>207</v>
      </c>
      <c r="B75" s="119" t="s">
        <v>4890</v>
      </c>
      <c r="C75" s="119" t="s">
        <v>4890</v>
      </c>
      <c r="D75" s="119" t="s">
        <v>4890</v>
      </c>
      <c r="E75" s="119" t="s">
        <v>4890</v>
      </c>
      <c r="F75" s="119" t="s">
        <v>4890</v>
      </c>
      <c r="G75" s="119" t="s">
        <v>4890</v>
      </c>
      <c r="H75" s="119" t="s">
        <v>4890</v>
      </c>
      <c r="I75" s="119" t="s">
        <v>4890</v>
      </c>
      <c r="J75" s="119" t="s">
        <v>4890</v>
      </c>
      <c r="K75" s="119" t="s">
        <v>4890</v>
      </c>
      <c r="L75" s="119" t="s">
        <v>4890</v>
      </c>
    </row>
    <row r="76" spans="1:12">
      <c r="A76" t="s">
        <v>313</v>
      </c>
      <c r="B76" s="119" t="s">
        <v>4890</v>
      </c>
      <c r="C76" s="119" t="s">
        <v>4890</v>
      </c>
      <c r="D76" s="119" t="s">
        <v>4890</v>
      </c>
      <c r="E76" s="119" t="s">
        <v>4890</v>
      </c>
      <c r="F76" s="119" t="s">
        <v>4890</v>
      </c>
      <c r="G76" s="119" t="s">
        <v>4890</v>
      </c>
      <c r="H76" s="119" t="s">
        <v>4890</v>
      </c>
      <c r="I76" s="119" t="s">
        <v>4890</v>
      </c>
      <c r="J76" s="119" t="s">
        <v>4890</v>
      </c>
      <c r="K76" s="119" t="s">
        <v>4890</v>
      </c>
      <c r="L76" s="119" t="s">
        <v>4890</v>
      </c>
    </row>
    <row r="77" spans="1:12">
      <c r="A77" t="s">
        <v>314</v>
      </c>
      <c r="B77" s="119" t="s">
        <v>4890</v>
      </c>
      <c r="C77" s="119" t="s">
        <v>4890</v>
      </c>
      <c r="D77" s="119" t="s">
        <v>4890</v>
      </c>
      <c r="E77" s="119" t="s">
        <v>4890</v>
      </c>
      <c r="F77" s="119" t="s">
        <v>4890</v>
      </c>
      <c r="G77" s="119" t="s">
        <v>4890</v>
      </c>
      <c r="H77" s="119" t="s">
        <v>4890</v>
      </c>
      <c r="I77" s="119" t="s">
        <v>4890</v>
      </c>
      <c r="J77" s="119" t="s">
        <v>4890</v>
      </c>
      <c r="K77" s="119" t="s">
        <v>4890</v>
      </c>
      <c r="L77" s="119" t="s">
        <v>4890</v>
      </c>
    </row>
    <row r="78" spans="1:12">
      <c r="A78" t="s">
        <v>315</v>
      </c>
      <c r="B78" s="119" t="s">
        <v>4890</v>
      </c>
      <c r="C78" s="119" t="s">
        <v>4890</v>
      </c>
      <c r="D78" s="119" t="s">
        <v>4890</v>
      </c>
      <c r="E78" s="119" t="s">
        <v>4890</v>
      </c>
      <c r="F78" s="119" t="s">
        <v>4890</v>
      </c>
      <c r="G78" s="119" t="s">
        <v>4890</v>
      </c>
      <c r="H78" s="119" t="s">
        <v>4890</v>
      </c>
      <c r="I78" s="119" t="s">
        <v>4890</v>
      </c>
      <c r="J78" s="119" t="s">
        <v>4890</v>
      </c>
      <c r="K78" s="119" t="s">
        <v>4890</v>
      </c>
      <c r="L78" s="119" t="s">
        <v>4890</v>
      </c>
    </row>
    <row r="79" spans="1:12" hidden="1">
      <c r="B79" s="15"/>
      <c r="C79" s="15"/>
      <c r="D79" s="15"/>
    </row>
    <row r="80" spans="1:12" hidden="1">
      <c r="B80" s="15"/>
      <c r="C80" s="15"/>
      <c r="D80" s="15"/>
    </row>
    <row r="81" spans="2:4" hidden="1">
      <c r="B81" s="15"/>
      <c r="C81" s="15"/>
      <c r="D81" s="15"/>
    </row>
    <row r="82" spans="2:4" hidden="1">
      <c r="B82" s="15"/>
      <c r="C82" s="15"/>
      <c r="D82" s="15"/>
    </row>
    <row r="83" spans="2:4" hidden="1">
      <c r="B83" s="15"/>
      <c r="C83" s="15"/>
      <c r="D83" s="15"/>
    </row>
    <row r="84" spans="2:4" hidden="1">
      <c r="B84" s="15"/>
      <c r="C84" s="15"/>
      <c r="D84" s="15"/>
    </row>
    <row r="85" spans="2:4" hidden="1">
      <c r="B85" s="15"/>
      <c r="C85" s="15"/>
      <c r="D85" s="15"/>
    </row>
    <row r="86" spans="2:4" hidden="1">
      <c r="B86" s="15"/>
      <c r="C86" s="15"/>
      <c r="D86" s="15"/>
    </row>
    <row r="87" spans="2:4" hidden="1">
      <c r="B87" s="15"/>
      <c r="C87" s="15"/>
      <c r="D87" s="15"/>
    </row>
    <row r="88" spans="2:4" hidden="1">
      <c r="B88" s="15"/>
      <c r="C88" s="15"/>
      <c r="D88" s="15"/>
    </row>
    <row r="89" spans="2:4" hidden="1">
      <c r="B89" s="15"/>
      <c r="C89" s="15"/>
      <c r="D89" s="15"/>
    </row>
    <row r="90" spans="2:4" hidden="1">
      <c r="B90" s="15"/>
      <c r="C90" s="15"/>
      <c r="D90" s="15"/>
    </row>
    <row r="91" spans="2:4" hidden="1">
      <c r="B91" s="15"/>
      <c r="C91" s="15"/>
      <c r="D91" s="15"/>
    </row>
    <row r="92" spans="2:4" hidden="1">
      <c r="B92" s="15"/>
      <c r="C92" s="15"/>
      <c r="D92" s="15"/>
    </row>
    <row r="93" spans="2:4" hidden="1">
      <c r="B93" s="15"/>
      <c r="C93" s="15"/>
      <c r="D93" s="15"/>
    </row>
    <row r="94" spans="2:4" hidden="1">
      <c r="B94" s="15"/>
      <c r="C94" s="15"/>
      <c r="D94" s="15"/>
    </row>
    <row r="95" spans="2:4" hidden="1">
      <c r="B95" s="15"/>
      <c r="C95" s="15"/>
      <c r="D95" s="15"/>
    </row>
    <row r="96" spans="2:4" hidden="1">
      <c r="B96" s="15"/>
      <c r="C96" s="15"/>
      <c r="D96" s="15"/>
    </row>
    <row r="97" spans="2:4" hidden="1">
      <c r="B97" s="15"/>
      <c r="C97" s="15"/>
      <c r="D97" s="15"/>
    </row>
    <row r="98" spans="2:4" hidden="1">
      <c r="B98" s="15"/>
      <c r="C98" s="15"/>
      <c r="D98" s="15"/>
    </row>
    <row r="99" spans="2:4" hidden="1">
      <c r="B99" s="15"/>
      <c r="C99" s="15"/>
      <c r="D99" s="15"/>
    </row>
    <row r="100" spans="2:4" hidden="1">
      <c r="B100" s="15"/>
      <c r="C100" s="15"/>
      <c r="D100" s="15"/>
    </row>
    <row r="101" spans="2:4" hidden="1">
      <c r="B101" s="15"/>
      <c r="C101" s="15"/>
      <c r="D101" s="15"/>
    </row>
    <row r="102" spans="2:4" hidden="1">
      <c r="B102" s="15"/>
      <c r="C102" s="15"/>
      <c r="D102" s="15"/>
    </row>
    <row r="103" spans="2:4" hidden="1">
      <c r="B103" s="15"/>
      <c r="C103" s="15"/>
      <c r="D103" s="15"/>
    </row>
    <row r="104" spans="2:4" hidden="1">
      <c r="B104" s="15"/>
      <c r="C104" s="15"/>
      <c r="D104" s="15"/>
    </row>
    <row r="105" spans="2:4" hidden="1">
      <c r="B105" s="15"/>
      <c r="C105" s="15"/>
      <c r="D105" s="15"/>
    </row>
    <row r="106" spans="2:4" hidden="1">
      <c r="B106" s="15"/>
      <c r="C106" s="15"/>
      <c r="D106" s="15"/>
    </row>
    <row r="107" spans="2:4" hidden="1">
      <c r="B107" s="15"/>
      <c r="C107" s="15"/>
      <c r="D107" s="15"/>
    </row>
    <row r="108" spans="2:4" hidden="1">
      <c r="B108" s="15"/>
      <c r="C108" s="15"/>
      <c r="D108" s="15"/>
    </row>
    <row r="109" spans="2:4" hidden="1">
      <c r="B109" s="15"/>
      <c r="C109" s="15"/>
      <c r="D109" s="15"/>
    </row>
    <row r="110" spans="2:4" hidden="1">
      <c r="B110" s="15"/>
      <c r="C110" s="15"/>
      <c r="D110" s="15"/>
    </row>
    <row r="111" spans="2:4" hidden="1">
      <c r="B111" s="15"/>
      <c r="C111" s="15"/>
      <c r="D111" s="15"/>
    </row>
    <row r="112" spans="2:4" hidden="1">
      <c r="B112" s="15"/>
      <c r="C112" s="15"/>
      <c r="D112" s="15"/>
    </row>
    <row r="113" spans="2:4" hidden="1">
      <c r="B113" s="15"/>
      <c r="C113" s="15"/>
      <c r="D113" s="15"/>
    </row>
    <row r="114" spans="2:4" hidden="1">
      <c r="B114" s="15"/>
      <c r="C114" s="15"/>
      <c r="D114" s="15"/>
    </row>
    <row r="115" spans="2:4" hidden="1">
      <c r="B115" s="15"/>
      <c r="C115" s="15"/>
      <c r="D115" s="15"/>
    </row>
    <row r="116" spans="2:4" hidden="1">
      <c r="B116" s="15"/>
      <c r="C116" s="15"/>
      <c r="D116" s="15"/>
    </row>
    <row r="117" spans="2:4" hidden="1">
      <c r="B117" s="15"/>
      <c r="C117" s="15"/>
      <c r="D117" s="15"/>
    </row>
    <row r="118" spans="2:4" hidden="1">
      <c r="B118" s="15"/>
      <c r="C118" s="15"/>
      <c r="D118" s="15"/>
    </row>
    <row r="119" spans="2:4" hidden="1">
      <c r="B119" s="15"/>
      <c r="C119" s="15"/>
      <c r="D119" s="15"/>
    </row>
    <row r="120" spans="2:4" hidden="1">
      <c r="B120" s="15"/>
      <c r="C120" s="15"/>
      <c r="D120" s="15"/>
    </row>
    <row r="121" spans="2:4" hidden="1">
      <c r="B121" s="15"/>
      <c r="C121" s="15"/>
      <c r="D121" s="15"/>
    </row>
    <row r="122" spans="2:4" hidden="1">
      <c r="B122" s="15"/>
      <c r="C122" s="15"/>
      <c r="D122" s="15"/>
    </row>
    <row r="123" spans="2:4" hidden="1">
      <c r="B123" s="15"/>
      <c r="C123" s="15"/>
      <c r="D123" s="15"/>
    </row>
    <row r="124" spans="2:4" hidden="1">
      <c r="B124" s="15"/>
      <c r="C124" s="15"/>
      <c r="D124" s="15"/>
    </row>
    <row r="125" spans="2:4" hidden="1">
      <c r="B125" s="15"/>
      <c r="C125" s="15"/>
      <c r="D125" s="15"/>
    </row>
    <row r="126" spans="2:4" hidden="1">
      <c r="B126" s="15"/>
      <c r="C126" s="15"/>
      <c r="D126" s="15"/>
    </row>
    <row r="127" spans="2:4" hidden="1">
      <c r="B127" s="15"/>
      <c r="C127" s="15"/>
      <c r="D127" s="15"/>
    </row>
    <row r="128" spans="2:4" hidden="1">
      <c r="B128" s="15"/>
      <c r="C128" s="15"/>
      <c r="D128" s="15"/>
    </row>
    <row r="129" spans="2:4" hidden="1">
      <c r="B129" s="15"/>
      <c r="C129" s="15"/>
      <c r="D129" s="15"/>
    </row>
    <row r="130" spans="2:4" hidden="1">
      <c r="B130" s="15"/>
      <c r="C130" s="15"/>
      <c r="D130" s="15"/>
    </row>
    <row r="131" spans="2:4" hidden="1">
      <c r="B131" s="15"/>
      <c r="C131" s="15"/>
      <c r="D131" s="15"/>
    </row>
    <row r="132" spans="2:4" hidden="1">
      <c r="B132" s="15"/>
      <c r="C132" s="15"/>
      <c r="D132" s="15"/>
    </row>
    <row r="133" spans="2:4" hidden="1">
      <c r="B133" s="15"/>
      <c r="C133" s="15"/>
      <c r="D133" s="15"/>
    </row>
    <row r="134" spans="2:4" hidden="1">
      <c r="B134" s="15"/>
      <c r="C134" s="15"/>
      <c r="D134" s="15"/>
    </row>
    <row r="135" spans="2:4" hidden="1">
      <c r="B135" s="15"/>
      <c r="C135" s="15"/>
      <c r="D135" s="15"/>
    </row>
    <row r="136" spans="2:4" hidden="1">
      <c r="B136" s="15"/>
      <c r="C136" s="15"/>
      <c r="D136" s="15"/>
    </row>
    <row r="137" spans="2:4" hidden="1">
      <c r="B137" s="15"/>
      <c r="C137" s="15"/>
      <c r="D137" s="15"/>
    </row>
    <row r="138" spans="2:4" hidden="1">
      <c r="B138" s="15"/>
      <c r="C138" s="15"/>
      <c r="D138" s="15"/>
    </row>
    <row r="139" spans="2:4" hidden="1">
      <c r="B139" s="15"/>
      <c r="C139" s="15"/>
      <c r="D139" s="15"/>
    </row>
    <row r="140" spans="2:4" hidden="1">
      <c r="B140" s="15"/>
      <c r="C140" s="15"/>
      <c r="D140" s="15"/>
    </row>
    <row r="141" spans="2:4" hidden="1">
      <c r="B141" s="15"/>
      <c r="C141" s="15"/>
      <c r="D141" s="15"/>
    </row>
    <row r="142" spans="2:4" hidden="1">
      <c r="B142" s="15"/>
      <c r="C142" s="15"/>
      <c r="D142" s="15"/>
    </row>
    <row r="143" spans="2:4" hidden="1">
      <c r="B143" s="15"/>
      <c r="C143" s="15"/>
      <c r="D143" s="15"/>
    </row>
    <row r="144" spans="2:4" hidden="1">
      <c r="B144" s="15"/>
      <c r="C144" s="15"/>
      <c r="D144" s="15"/>
    </row>
    <row r="145" spans="2:4" hidden="1">
      <c r="B145" s="15"/>
      <c r="C145" s="15"/>
      <c r="D145" s="15"/>
    </row>
    <row r="146" spans="2:4" hidden="1">
      <c r="B146" s="15"/>
      <c r="C146" s="15"/>
      <c r="D146" s="15"/>
    </row>
    <row r="147" spans="2:4" hidden="1">
      <c r="B147" s="15"/>
      <c r="C147" s="15"/>
      <c r="D147" s="15"/>
    </row>
    <row r="148" spans="2:4" hidden="1">
      <c r="B148" s="15"/>
      <c r="C148" s="15"/>
      <c r="D148" s="15"/>
    </row>
    <row r="149" spans="2:4" hidden="1">
      <c r="B149" s="15"/>
      <c r="C149" s="15"/>
      <c r="D149" s="15"/>
    </row>
    <row r="150" spans="2:4" hidden="1">
      <c r="B150" s="15"/>
      <c r="C150" s="15"/>
      <c r="D150" s="15"/>
    </row>
    <row r="151" spans="2:4" hidden="1">
      <c r="B151" s="15"/>
      <c r="C151" s="15"/>
      <c r="D151" s="15"/>
    </row>
    <row r="152" spans="2:4" hidden="1">
      <c r="B152" s="15"/>
      <c r="C152" s="15"/>
      <c r="D152" s="15"/>
    </row>
    <row r="153" spans="2:4" hidden="1">
      <c r="B153" s="15"/>
      <c r="C153" s="15"/>
      <c r="D153" s="15"/>
    </row>
    <row r="154" spans="2:4" hidden="1">
      <c r="B154" s="15"/>
      <c r="C154" s="15"/>
      <c r="D154" s="15"/>
    </row>
    <row r="155" spans="2:4" hidden="1">
      <c r="B155" s="15"/>
      <c r="C155" s="15"/>
      <c r="D155" s="15"/>
    </row>
    <row r="156" spans="2:4" hidden="1">
      <c r="B156" s="15"/>
      <c r="C156" s="15"/>
      <c r="D156" s="15"/>
    </row>
    <row r="157" spans="2:4" hidden="1">
      <c r="B157" s="15"/>
      <c r="C157" s="15"/>
      <c r="D157" s="15"/>
    </row>
    <row r="158" spans="2:4" hidden="1">
      <c r="B158" s="15"/>
      <c r="C158" s="15"/>
      <c r="D158" s="15"/>
    </row>
    <row r="159" spans="2:4" hidden="1">
      <c r="B159" s="15"/>
      <c r="C159" s="15"/>
      <c r="D159" s="15"/>
    </row>
    <row r="160" spans="2:4" hidden="1">
      <c r="B160" s="15"/>
      <c r="C160" s="15"/>
      <c r="D160" s="15"/>
    </row>
    <row r="161" spans="2:4" hidden="1">
      <c r="B161" s="15"/>
      <c r="C161" s="15"/>
      <c r="D161" s="15"/>
    </row>
    <row r="162" spans="2:4" hidden="1">
      <c r="B162" s="15"/>
      <c r="C162" s="15"/>
      <c r="D162" s="15"/>
    </row>
    <row r="163" spans="2:4" hidden="1">
      <c r="B163" s="15"/>
      <c r="C163" s="15"/>
      <c r="D163" s="15"/>
    </row>
    <row r="164" spans="2:4" hidden="1">
      <c r="B164" s="15"/>
      <c r="C164" s="15"/>
      <c r="D164" s="15"/>
    </row>
    <row r="165" spans="2:4" hidden="1">
      <c r="B165" s="15"/>
      <c r="C165" s="15"/>
      <c r="D165" s="15"/>
    </row>
    <row r="166" spans="2:4" hidden="1">
      <c r="B166" s="15"/>
      <c r="C166" s="15"/>
      <c r="D166" s="15"/>
    </row>
    <row r="167" spans="2:4" hidden="1">
      <c r="B167" s="15"/>
      <c r="C167" s="15"/>
      <c r="D167" s="15"/>
    </row>
    <row r="168" spans="2:4" hidden="1">
      <c r="B168" s="15"/>
      <c r="C168" s="15"/>
      <c r="D168" s="15"/>
    </row>
    <row r="169" spans="2:4" hidden="1">
      <c r="B169" s="15"/>
      <c r="C169" s="15"/>
      <c r="D169" s="15"/>
    </row>
    <row r="170" spans="2:4" hidden="1">
      <c r="B170" s="15"/>
      <c r="C170" s="15"/>
      <c r="D170" s="15"/>
    </row>
    <row r="171" spans="2:4" hidden="1">
      <c r="B171" s="15"/>
      <c r="C171" s="15"/>
      <c r="D171" s="15"/>
    </row>
    <row r="172" spans="2:4" hidden="1">
      <c r="B172" s="15"/>
      <c r="C172" s="15"/>
      <c r="D172" s="15"/>
    </row>
    <row r="173" spans="2:4" hidden="1">
      <c r="B173" s="15"/>
      <c r="C173" s="15"/>
      <c r="D173" s="15"/>
    </row>
    <row r="174" spans="2:4" hidden="1">
      <c r="B174" s="15"/>
      <c r="C174" s="15"/>
      <c r="D174" s="15"/>
    </row>
    <row r="175" spans="2:4" hidden="1">
      <c r="B175" s="15"/>
      <c r="C175" s="15"/>
      <c r="D175" s="15"/>
    </row>
    <row r="176" spans="2:4" hidden="1">
      <c r="B176" s="15"/>
      <c r="C176" s="15"/>
      <c r="D176" s="15"/>
    </row>
    <row r="177" spans="2:4" hidden="1">
      <c r="B177" s="15"/>
      <c r="C177" s="15"/>
      <c r="D177" s="15"/>
    </row>
    <row r="178" spans="2:4" hidden="1">
      <c r="B178" s="15"/>
      <c r="C178" s="15"/>
      <c r="D178" s="15"/>
    </row>
    <row r="179" spans="2:4" hidden="1">
      <c r="B179" s="15"/>
      <c r="C179" s="15"/>
      <c r="D179" s="15"/>
    </row>
    <row r="180" spans="2:4" hidden="1">
      <c r="B180" s="15"/>
      <c r="C180" s="15"/>
      <c r="D180" s="15"/>
    </row>
    <row r="181" spans="2:4" hidden="1">
      <c r="B181" s="15"/>
      <c r="C181" s="15"/>
      <c r="D181" s="15"/>
    </row>
    <row r="182" spans="2:4" hidden="1">
      <c r="B182" s="15"/>
      <c r="C182" s="15"/>
      <c r="D182" s="15"/>
    </row>
    <row r="183" spans="2:4" hidden="1">
      <c r="B183" s="15"/>
      <c r="C183" s="15"/>
      <c r="D183" s="15"/>
    </row>
    <row r="184" spans="2:4" hidden="1">
      <c r="B184" s="15"/>
      <c r="C184" s="15"/>
      <c r="D184" s="15"/>
    </row>
    <row r="185" spans="2:4" hidden="1">
      <c r="B185" s="15"/>
      <c r="C185" s="15"/>
      <c r="D185" s="15"/>
    </row>
    <row r="186" spans="2:4" hidden="1">
      <c r="B186" s="15"/>
      <c r="C186" s="15"/>
      <c r="D186" s="15"/>
    </row>
    <row r="187" spans="2:4" hidden="1">
      <c r="B187" s="15"/>
      <c r="C187" s="15"/>
      <c r="D187" s="15"/>
    </row>
    <row r="188" spans="2:4" hidden="1">
      <c r="B188" s="15"/>
      <c r="C188" s="15"/>
      <c r="D188" s="15"/>
    </row>
    <row r="189" spans="2:4" hidden="1">
      <c r="B189" s="15"/>
      <c r="C189" s="15"/>
      <c r="D189" s="15"/>
    </row>
    <row r="190" spans="2:4" hidden="1">
      <c r="B190" s="15"/>
      <c r="C190" s="15"/>
      <c r="D190" s="15"/>
    </row>
    <row r="191" spans="2:4" hidden="1">
      <c r="B191" s="15"/>
      <c r="C191" s="15"/>
      <c r="D191" s="15"/>
    </row>
    <row r="192" spans="2:4" hidden="1">
      <c r="B192" s="15"/>
      <c r="C192" s="15"/>
      <c r="D192" s="15"/>
    </row>
    <row r="193" spans="2:4" hidden="1">
      <c r="B193" s="15"/>
      <c r="C193" s="15"/>
      <c r="D193" s="15"/>
    </row>
    <row r="194" spans="2:4" hidden="1">
      <c r="B194" s="15"/>
      <c r="C194" s="15"/>
      <c r="D194" s="15"/>
    </row>
    <row r="195" spans="2:4" hidden="1">
      <c r="B195" s="15"/>
      <c r="C195" s="15"/>
      <c r="D195" s="15"/>
    </row>
    <row r="196" spans="2:4" hidden="1">
      <c r="B196" s="15"/>
      <c r="C196" s="15"/>
      <c r="D196" s="15"/>
    </row>
    <row r="197" spans="2:4" hidden="1">
      <c r="B197" s="15"/>
      <c r="C197" s="15"/>
      <c r="D197" s="15"/>
    </row>
    <row r="198" spans="2:4" hidden="1">
      <c r="B198" s="15"/>
      <c r="C198" s="15"/>
      <c r="D198" s="15"/>
    </row>
    <row r="199" spans="2:4" hidden="1">
      <c r="B199" s="15"/>
      <c r="C199" s="15"/>
      <c r="D199" s="15"/>
    </row>
    <row r="200" spans="2:4" hidden="1">
      <c r="B200" s="15"/>
      <c r="C200" s="15"/>
      <c r="D200" s="15"/>
    </row>
    <row r="201" spans="2:4" hidden="1">
      <c r="B201" s="15"/>
      <c r="C201" s="15"/>
      <c r="D201" s="15"/>
    </row>
    <row r="202" spans="2:4" hidden="1">
      <c r="B202" s="15"/>
      <c r="C202" s="15"/>
      <c r="D202" s="15"/>
    </row>
    <row r="203" spans="2:4" hidden="1">
      <c r="B203" s="15"/>
      <c r="C203" s="15"/>
      <c r="D203" s="15"/>
    </row>
    <row r="204" spans="2:4" hidden="1">
      <c r="B204" s="15"/>
      <c r="C204" s="15"/>
      <c r="D204" s="15"/>
    </row>
    <row r="205" spans="2:4" hidden="1">
      <c r="B205" s="15"/>
      <c r="C205" s="15"/>
      <c r="D205" s="15"/>
    </row>
    <row r="206" spans="2:4" hidden="1">
      <c r="B206" s="15"/>
      <c r="C206" s="15"/>
      <c r="D206" s="15"/>
    </row>
    <row r="207" spans="2:4" hidden="1">
      <c r="B207" s="15"/>
      <c r="C207" s="15"/>
      <c r="D207" s="15"/>
    </row>
    <row r="208" spans="2:4" hidden="1">
      <c r="B208" s="15"/>
      <c r="C208" s="15"/>
      <c r="D208" s="15"/>
    </row>
    <row r="209" spans="2:4" hidden="1">
      <c r="B209" s="15"/>
      <c r="C209" s="15"/>
      <c r="D209" s="15"/>
    </row>
    <row r="210" spans="2:4" hidden="1">
      <c r="B210" s="15"/>
      <c r="C210" s="15"/>
      <c r="D210" s="15"/>
    </row>
    <row r="211" spans="2:4" hidden="1">
      <c r="B211" s="15"/>
      <c r="C211" s="15"/>
      <c r="D211" s="15"/>
    </row>
    <row r="212" spans="2:4" hidden="1">
      <c r="B212" s="15"/>
      <c r="C212" s="15"/>
      <c r="D212" s="15"/>
    </row>
    <row r="213" spans="2:4" hidden="1">
      <c r="B213" s="15"/>
      <c r="C213" s="15"/>
      <c r="D213" s="15"/>
    </row>
    <row r="214" spans="2:4" hidden="1">
      <c r="B214" s="15"/>
      <c r="C214" s="15"/>
      <c r="D214" s="15"/>
    </row>
    <row r="215" spans="2:4" hidden="1">
      <c r="B215" s="15"/>
      <c r="C215" s="15"/>
      <c r="D215" s="15"/>
    </row>
    <row r="216" spans="2:4" hidden="1">
      <c r="B216" s="15"/>
      <c r="C216" s="15"/>
      <c r="D216" s="15"/>
    </row>
    <row r="217" spans="2:4" hidden="1">
      <c r="B217" s="15"/>
      <c r="C217" s="15"/>
      <c r="D217" s="15"/>
    </row>
    <row r="218" spans="2:4" hidden="1">
      <c r="B218" s="15"/>
      <c r="C218" s="15"/>
      <c r="D218" s="15"/>
    </row>
    <row r="219" spans="2:4" hidden="1">
      <c r="B219" s="15"/>
      <c r="C219" s="15"/>
      <c r="D219" s="15"/>
    </row>
    <row r="220" spans="2:4" hidden="1">
      <c r="B220" s="15"/>
      <c r="C220" s="15"/>
      <c r="D220" s="15"/>
    </row>
    <row r="221" spans="2:4" hidden="1">
      <c r="B221" s="15"/>
      <c r="C221" s="15"/>
      <c r="D221" s="15"/>
    </row>
    <row r="222" spans="2:4" hidden="1">
      <c r="B222" s="15"/>
      <c r="C222" s="15"/>
      <c r="D222" s="15"/>
    </row>
    <row r="223" spans="2:4" hidden="1">
      <c r="B223" s="15"/>
      <c r="C223" s="15"/>
      <c r="D223" s="15"/>
    </row>
    <row r="224" spans="2:4" hidden="1">
      <c r="B224" s="15"/>
      <c r="C224" s="15"/>
      <c r="D224" s="15"/>
    </row>
    <row r="225" spans="2:4" hidden="1">
      <c r="B225" s="15"/>
      <c r="C225" s="15"/>
      <c r="D225" s="15"/>
    </row>
    <row r="226" spans="2:4" hidden="1">
      <c r="B226" s="15"/>
      <c r="C226" s="15"/>
      <c r="D226" s="15"/>
    </row>
    <row r="227" spans="2:4" hidden="1">
      <c r="B227" s="15"/>
      <c r="C227" s="15"/>
      <c r="D227" s="15"/>
    </row>
    <row r="228" spans="2:4" hidden="1">
      <c r="B228" s="15"/>
      <c r="C228" s="15"/>
      <c r="D228" s="15"/>
    </row>
    <row r="229" spans="2:4" hidden="1">
      <c r="B229" s="15"/>
      <c r="C229" s="15"/>
      <c r="D229" s="15"/>
    </row>
    <row r="230" spans="2:4" hidden="1">
      <c r="B230" s="15"/>
      <c r="C230" s="15"/>
      <c r="D230" s="15"/>
    </row>
    <row r="231" spans="2:4" hidden="1">
      <c r="B231" s="15"/>
      <c r="C231" s="15"/>
      <c r="D231" s="15"/>
    </row>
    <row r="232" spans="2:4" hidden="1">
      <c r="B232" s="15"/>
      <c r="C232" s="15"/>
      <c r="D232" s="15"/>
    </row>
    <row r="233" spans="2:4" hidden="1">
      <c r="B233" s="15"/>
      <c r="C233" s="15"/>
      <c r="D233" s="15"/>
    </row>
    <row r="234" spans="2:4" hidden="1">
      <c r="B234" s="15"/>
      <c r="C234" s="15"/>
      <c r="D234" s="15"/>
    </row>
    <row r="235" spans="2:4" hidden="1">
      <c r="B235" s="15"/>
      <c r="C235" s="15"/>
      <c r="D235" s="15"/>
    </row>
    <row r="236" spans="2:4" hidden="1">
      <c r="B236" s="15"/>
      <c r="C236" s="15"/>
      <c r="D236" s="15"/>
    </row>
    <row r="237" spans="2:4" hidden="1">
      <c r="B237" s="15"/>
      <c r="C237" s="15"/>
      <c r="D237" s="15"/>
    </row>
    <row r="238" spans="2:4" hidden="1">
      <c r="B238" s="15"/>
      <c r="C238" s="15"/>
      <c r="D238" s="15"/>
    </row>
    <row r="239" spans="2:4" hidden="1">
      <c r="B239" s="15"/>
      <c r="C239" s="15"/>
      <c r="D239" s="15"/>
    </row>
    <row r="240" spans="2:4" hidden="1">
      <c r="B240" s="15"/>
      <c r="C240" s="15"/>
      <c r="D240" s="15"/>
    </row>
    <row r="241" spans="2:4" hidden="1">
      <c r="B241" s="15"/>
      <c r="C241" s="15"/>
      <c r="D241" s="15"/>
    </row>
    <row r="242" spans="2:4" hidden="1">
      <c r="B242" s="15"/>
      <c r="C242" s="15"/>
      <c r="D242" s="15"/>
    </row>
    <row r="243" spans="2:4" hidden="1">
      <c r="B243" s="15"/>
      <c r="C243" s="15"/>
      <c r="D243" s="15"/>
    </row>
    <row r="244" spans="2:4" hidden="1">
      <c r="B244" s="15"/>
      <c r="C244" s="15"/>
      <c r="D244" s="15"/>
    </row>
    <row r="245" spans="2:4" hidden="1">
      <c r="B245" s="15"/>
      <c r="C245" s="15"/>
      <c r="D245" s="15"/>
    </row>
    <row r="246" spans="2:4" hidden="1">
      <c r="B246" s="15"/>
      <c r="C246" s="15"/>
      <c r="D246" s="15"/>
    </row>
    <row r="247" spans="2:4" hidden="1">
      <c r="B247" s="15"/>
      <c r="C247" s="15"/>
      <c r="D247" s="15"/>
    </row>
    <row r="248" spans="2:4" hidden="1">
      <c r="B248" s="15"/>
      <c r="C248" s="15"/>
      <c r="D248" s="15"/>
    </row>
    <row r="249" spans="2:4" hidden="1">
      <c r="B249" s="15"/>
      <c r="C249" s="15"/>
      <c r="D249" s="15"/>
    </row>
    <row r="250" spans="2:4" hidden="1">
      <c r="B250" s="15"/>
      <c r="C250" s="15"/>
      <c r="D250" s="15"/>
    </row>
    <row r="251" spans="2:4" hidden="1">
      <c r="B251" s="15"/>
      <c r="C251" s="15"/>
      <c r="D251" s="15"/>
    </row>
    <row r="252" spans="2:4" hidden="1">
      <c r="B252" s="15"/>
      <c r="C252" s="15"/>
      <c r="D252" s="15"/>
    </row>
    <row r="253" spans="2:4" hidden="1">
      <c r="B253" s="15"/>
      <c r="C253" s="15"/>
      <c r="D253" s="15"/>
    </row>
    <row r="254" spans="2:4" hidden="1">
      <c r="B254" s="15"/>
      <c r="C254" s="15"/>
      <c r="D254" s="15"/>
    </row>
    <row r="255" spans="2:4" hidden="1">
      <c r="B255" s="15"/>
      <c r="C255" s="15"/>
      <c r="D255" s="15"/>
    </row>
    <row r="256" spans="2:4" hidden="1">
      <c r="B256" s="15"/>
      <c r="C256" s="15"/>
      <c r="D256" s="15"/>
    </row>
    <row r="257" spans="2:4" hidden="1">
      <c r="B257" s="15"/>
      <c r="C257" s="15"/>
      <c r="D257" s="15"/>
    </row>
    <row r="258" spans="2:4" hidden="1">
      <c r="B258" s="15"/>
      <c r="C258" s="15"/>
      <c r="D258" s="15"/>
    </row>
    <row r="259" spans="2:4" hidden="1">
      <c r="B259" s="15"/>
      <c r="C259" s="15"/>
      <c r="D259" s="15"/>
    </row>
    <row r="260" spans="2:4" hidden="1">
      <c r="B260" s="15"/>
      <c r="C260" s="15"/>
      <c r="D260" s="15"/>
    </row>
    <row r="261" spans="2:4" hidden="1">
      <c r="B261" s="15"/>
      <c r="C261" s="15"/>
      <c r="D261" s="15"/>
    </row>
    <row r="262" spans="2:4" hidden="1">
      <c r="B262" s="15"/>
      <c r="C262" s="15"/>
      <c r="D262" s="15"/>
    </row>
    <row r="263" spans="2:4" hidden="1">
      <c r="B263" s="15"/>
      <c r="C263" s="15"/>
      <c r="D263" s="15"/>
    </row>
    <row r="264" spans="2:4" hidden="1">
      <c r="B264" s="15"/>
      <c r="C264" s="15"/>
      <c r="D264" s="15"/>
    </row>
    <row r="265" spans="2:4" hidden="1">
      <c r="B265" s="15"/>
      <c r="C265" s="15"/>
      <c r="D265" s="15"/>
    </row>
    <row r="266" spans="2:4" hidden="1">
      <c r="B266" s="15"/>
      <c r="C266" s="15"/>
      <c r="D266" s="15"/>
    </row>
    <row r="267" spans="2:4" hidden="1">
      <c r="B267" s="15"/>
      <c r="C267" s="15"/>
      <c r="D267" s="15"/>
    </row>
    <row r="268" spans="2:4" hidden="1">
      <c r="B268" s="15"/>
      <c r="C268" s="15"/>
      <c r="D268" s="15"/>
    </row>
    <row r="269" spans="2:4" hidden="1">
      <c r="B269" s="15"/>
      <c r="C269" s="15"/>
      <c r="D269" s="15"/>
    </row>
    <row r="270" spans="2:4" hidden="1">
      <c r="B270" s="15"/>
      <c r="C270" s="15"/>
      <c r="D270" s="15"/>
    </row>
    <row r="271" spans="2:4" hidden="1">
      <c r="B271" s="15"/>
      <c r="C271" s="15"/>
      <c r="D271" s="15"/>
    </row>
    <row r="272" spans="2:4" hidden="1">
      <c r="B272" s="15"/>
      <c r="C272" s="15"/>
      <c r="D272" s="15"/>
    </row>
    <row r="273" spans="2:4" hidden="1">
      <c r="B273" s="15"/>
      <c r="C273" s="15"/>
      <c r="D273" s="15"/>
    </row>
    <row r="274" spans="2:4" hidden="1">
      <c r="B274" s="15"/>
      <c r="C274" s="15"/>
      <c r="D274" s="15"/>
    </row>
    <row r="275" spans="2:4" hidden="1">
      <c r="B275" s="15"/>
      <c r="C275" s="15"/>
      <c r="D275" s="15"/>
    </row>
    <row r="276" spans="2:4" hidden="1">
      <c r="B276" s="15"/>
      <c r="C276" s="15"/>
      <c r="D276" s="15"/>
    </row>
    <row r="277" spans="2:4" hidden="1">
      <c r="B277" s="15"/>
      <c r="C277" s="15"/>
      <c r="D277" s="15"/>
    </row>
    <row r="278" spans="2:4" hidden="1">
      <c r="B278" s="15"/>
      <c r="C278" s="15"/>
      <c r="D278" s="15"/>
    </row>
    <row r="279" spans="2:4" hidden="1">
      <c r="B279" s="15"/>
      <c r="C279" s="15"/>
      <c r="D279" s="15"/>
    </row>
    <row r="280" spans="2:4" hidden="1">
      <c r="B280" s="15"/>
      <c r="C280" s="15"/>
      <c r="D280" s="15"/>
    </row>
    <row r="281" spans="2:4" hidden="1">
      <c r="B281" s="15"/>
      <c r="C281" s="15"/>
      <c r="D281" s="15"/>
    </row>
    <row r="282" spans="2:4" hidden="1">
      <c r="B282" s="15"/>
      <c r="C282" s="15"/>
      <c r="D282" s="15"/>
    </row>
    <row r="283" spans="2:4" hidden="1">
      <c r="B283" s="15"/>
      <c r="C283" s="15"/>
      <c r="D283" s="15"/>
    </row>
    <row r="284" spans="2:4" hidden="1">
      <c r="B284" s="15"/>
      <c r="C284" s="15"/>
      <c r="D284" s="15"/>
    </row>
    <row r="285" spans="2:4" hidden="1">
      <c r="B285" s="15"/>
      <c r="C285" s="15"/>
      <c r="D285" s="15"/>
    </row>
    <row r="286" spans="2:4" hidden="1">
      <c r="B286" s="15"/>
      <c r="C286" s="15"/>
      <c r="D286" s="15"/>
    </row>
    <row r="287" spans="2:4" hidden="1">
      <c r="B287" s="15"/>
      <c r="C287" s="15"/>
      <c r="D287" s="15"/>
    </row>
    <row r="288" spans="2:4" hidden="1">
      <c r="B288" s="15"/>
      <c r="C288" s="15"/>
      <c r="D288" s="15"/>
    </row>
    <row r="289" spans="2:4" hidden="1">
      <c r="B289" s="15"/>
      <c r="C289" s="15"/>
      <c r="D289" s="15"/>
    </row>
    <row r="290" spans="2:4" hidden="1">
      <c r="B290" s="15"/>
      <c r="C290" s="15"/>
      <c r="D290" s="15"/>
    </row>
    <row r="291" spans="2:4" hidden="1">
      <c r="B291" s="15"/>
      <c r="C291" s="15"/>
      <c r="D291" s="15"/>
    </row>
    <row r="292" spans="2:4" hidden="1">
      <c r="B292" s="15"/>
      <c r="C292" s="15"/>
      <c r="D292" s="15"/>
    </row>
    <row r="293" spans="2:4" hidden="1">
      <c r="B293" s="15"/>
      <c r="C293" s="15"/>
      <c r="D293" s="15"/>
    </row>
    <row r="294" spans="2:4" hidden="1">
      <c r="B294" s="15"/>
      <c r="C294" s="15"/>
      <c r="D294" s="15"/>
    </row>
    <row r="295" spans="2:4" hidden="1">
      <c r="B295" s="15"/>
      <c r="C295" s="15"/>
      <c r="D295" s="15"/>
    </row>
    <row r="296" spans="2:4" hidden="1">
      <c r="B296" s="15"/>
      <c r="C296" s="15"/>
      <c r="D296" s="15"/>
    </row>
    <row r="297" spans="2:4" hidden="1">
      <c r="B297" s="15"/>
      <c r="C297" s="15"/>
      <c r="D297" s="15"/>
    </row>
    <row r="298" spans="2:4" hidden="1">
      <c r="B298" s="15"/>
      <c r="C298" s="15"/>
      <c r="D298" s="15"/>
    </row>
    <row r="299" spans="2:4" hidden="1">
      <c r="B299" s="15"/>
      <c r="C299" s="15"/>
      <c r="D299" s="15"/>
    </row>
    <row r="300" spans="2:4" hidden="1">
      <c r="B300" s="15"/>
      <c r="C300" s="15"/>
      <c r="D300" s="15"/>
    </row>
    <row r="301" spans="2:4" hidden="1">
      <c r="B301" s="15"/>
      <c r="C301" s="15"/>
      <c r="D301" s="15"/>
    </row>
    <row r="302" spans="2:4" hidden="1">
      <c r="B302" s="15"/>
      <c r="C302" s="15"/>
      <c r="D302" s="15"/>
    </row>
    <row r="303" spans="2:4" hidden="1">
      <c r="B303" s="15"/>
      <c r="C303" s="15"/>
      <c r="D303" s="15"/>
    </row>
    <row r="304" spans="2:4" hidden="1">
      <c r="B304" s="15"/>
      <c r="C304" s="15"/>
      <c r="D304" s="15"/>
    </row>
    <row r="305" spans="2:4" hidden="1">
      <c r="B305" s="15"/>
      <c r="C305" s="15"/>
      <c r="D305" s="15"/>
    </row>
    <row r="306" spans="2:4" hidden="1">
      <c r="B306" s="15"/>
      <c r="C306" s="15"/>
      <c r="D306" s="15"/>
    </row>
    <row r="307" spans="2:4" hidden="1">
      <c r="B307" s="15"/>
      <c r="C307" s="15"/>
      <c r="D307" s="15"/>
    </row>
    <row r="308" spans="2:4" hidden="1">
      <c r="B308" s="15"/>
      <c r="C308" s="15"/>
      <c r="D308" s="15"/>
    </row>
    <row r="309" spans="2:4" hidden="1">
      <c r="B309" s="15"/>
      <c r="C309" s="15"/>
      <c r="D309" s="15"/>
    </row>
    <row r="310" spans="2:4" hidden="1">
      <c r="B310" s="15"/>
      <c r="C310" s="15"/>
      <c r="D310" s="15"/>
    </row>
    <row r="311" spans="2:4" hidden="1">
      <c r="B311" s="15"/>
      <c r="C311" s="15"/>
      <c r="D311" s="15"/>
    </row>
    <row r="312" spans="2:4" hidden="1">
      <c r="B312" s="15"/>
      <c r="C312" s="15"/>
      <c r="D312" s="15"/>
    </row>
    <row r="313" spans="2:4" hidden="1">
      <c r="B313" s="15"/>
      <c r="C313" s="15"/>
      <c r="D313" s="15"/>
    </row>
    <row r="314" spans="2:4" hidden="1">
      <c r="B314" s="15"/>
      <c r="C314" s="15"/>
      <c r="D314" s="15"/>
    </row>
    <row r="315" spans="2:4" hidden="1">
      <c r="B315" s="15"/>
      <c r="C315" s="15"/>
      <c r="D315" s="15"/>
    </row>
    <row r="316" spans="2:4" hidden="1">
      <c r="B316" s="15"/>
      <c r="C316" s="15"/>
      <c r="D316" s="15"/>
    </row>
    <row r="317" spans="2:4" hidden="1">
      <c r="B317" s="15"/>
      <c r="C317" s="15"/>
      <c r="D317" s="15"/>
    </row>
    <row r="318" spans="2:4" hidden="1">
      <c r="B318" s="15"/>
      <c r="C318" s="15"/>
      <c r="D318" s="15"/>
    </row>
    <row r="319" spans="2:4" hidden="1">
      <c r="B319" s="15"/>
      <c r="C319" s="15"/>
      <c r="D319" s="15"/>
    </row>
    <row r="320" spans="2:4" hidden="1">
      <c r="B320" s="15"/>
      <c r="C320" s="15"/>
      <c r="D320" s="15"/>
    </row>
    <row r="321" spans="2:4" hidden="1">
      <c r="B321" s="15"/>
      <c r="C321" s="15"/>
      <c r="D321" s="15"/>
    </row>
    <row r="322" spans="2:4" hidden="1">
      <c r="B322" s="15"/>
      <c r="C322" s="15"/>
      <c r="D322" s="15"/>
    </row>
    <row r="323" spans="2:4" hidden="1">
      <c r="B323" s="15"/>
      <c r="C323" s="15"/>
      <c r="D323" s="15"/>
    </row>
    <row r="324" spans="2:4" hidden="1">
      <c r="B324" s="15"/>
      <c r="C324" s="15"/>
      <c r="D324" s="15"/>
    </row>
    <row r="325" spans="2:4" hidden="1">
      <c r="B325" s="15"/>
      <c r="C325" s="15"/>
      <c r="D325" s="15"/>
    </row>
    <row r="326" spans="2:4" hidden="1">
      <c r="B326" s="15"/>
      <c r="C326" s="15"/>
      <c r="D326" s="15"/>
    </row>
    <row r="327" spans="2:4" hidden="1">
      <c r="B327" s="15"/>
      <c r="C327" s="15"/>
      <c r="D327" s="15"/>
    </row>
    <row r="328" spans="2:4" hidden="1">
      <c r="B328" s="15"/>
      <c r="C328" s="15"/>
      <c r="D328" s="15"/>
    </row>
    <row r="329" spans="2:4" hidden="1">
      <c r="B329" s="15"/>
      <c r="C329" s="15"/>
      <c r="D329" s="15"/>
    </row>
    <row r="330" spans="2:4" hidden="1">
      <c r="B330" s="15"/>
      <c r="C330" s="15"/>
      <c r="D330" s="15"/>
    </row>
    <row r="331" spans="2:4" hidden="1">
      <c r="B331" s="15"/>
      <c r="C331" s="15"/>
      <c r="D331" s="15"/>
    </row>
    <row r="332" spans="2:4" hidden="1">
      <c r="B332" s="15"/>
      <c r="C332" s="15"/>
      <c r="D332" s="15"/>
    </row>
    <row r="333" spans="2:4" hidden="1">
      <c r="B333" s="15"/>
      <c r="C333" s="15"/>
      <c r="D333" s="15"/>
    </row>
    <row r="334" spans="2:4" hidden="1">
      <c r="B334" s="15"/>
      <c r="C334" s="15"/>
      <c r="D334" s="15"/>
    </row>
    <row r="335" spans="2:4" hidden="1">
      <c r="B335" s="15"/>
      <c r="C335" s="15"/>
      <c r="D335" s="15"/>
    </row>
    <row r="336" spans="2:4" hidden="1">
      <c r="B336" s="15"/>
      <c r="C336" s="15"/>
      <c r="D336" s="15"/>
    </row>
    <row r="337" spans="2:4" hidden="1">
      <c r="B337" s="15"/>
      <c r="C337" s="15"/>
      <c r="D337" s="15"/>
    </row>
    <row r="338" spans="2:4" hidden="1">
      <c r="B338" s="15"/>
      <c r="C338" s="15"/>
      <c r="D338" s="15"/>
    </row>
    <row r="339" spans="2:4" hidden="1">
      <c r="B339" s="15"/>
      <c r="C339" s="15"/>
      <c r="D339" s="15"/>
    </row>
    <row r="340" spans="2:4" hidden="1">
      <c r="B340" s="15"/>
      <c r="C340" s="15"/>
      <c r="D340" s="15"/>
    </row>
    <row r="341" spans="2:4" hidden="1">
      <c r="B341" s="15"/>
      <c r="C341" s="15"/>
      <c r="D341" s="15"/>
    </row>
    <row r="342" spans="2:4" hidden="1">
      <c r="B342" s="15"/>
      <c r="C342" s="15"/>
      <c r="D342" s="15"/>
    </row>
    <row r="343" spans="2:4" hidden="1">
      <c r="B343" s="15"/>
      <c r="C343" s="15"/>
      <c r="D343" s="15"/>
    </row>
    <row r="344" spans="2:4" hidden="1">
      <c r="B344" s="15"/>
      <c r="C344" s="15"/>
      <c r="D344" s="15"/>
    </row>
    <row r="345" spans="2:4" hidden="1">
      <c r="B345" s="15"/>
      <c r="C345" s="15"/>
      <c r="D345" s="15"/>
    </row>
    <row r="346" spans="2:4" hidden="1">
      <c r="B346" s="15"/>
      <c r="C346" s="15"/>
      <c r="D346" s="15"/>
    </row>
    <row r="347" spans="2:4" hidden="1">
      <c r="B347" s="15"/>
      <c r="C347" s="15"/>
      <c r="D347" s="15"/>
    </row>
    <row r="348" spans="2:4" hidden="1">
      <c r="B348" s="15"/>
      <c r="C348" s="15"/>
      <c r="D348" s="15"/>
    </row>
    <row r="349" spans="2:4" hidden="1">
      <c r="B349" s="15"/>
      <c r="C349" s="15"/>
      <c r="D349" s="15"/>
    </row>
    <row r="350" spans="2:4" hidden="1">
      <c r="B350" s="15"/>
      <c r="C350" s="15"/>
      <c r="D350" s="15"/>
    </row>
    <row r="351" spans="2:4" hidden="1">
      <c r="B351" s="15"/>
      <c r="C351" s="15"/>
      <c r="D351" s="15"/>
    </row>
    <row r="352" spans="2:4" hidden="1">
      <c r="B352" s="15"/>
      <c r="C352" s="15"/>
      <c r="D352" s="15"/>
    </row>
    <row r="353" spans="2:4" hidden="1">
      <c r="B353" s="15"/>
      <c r="C353" s="15"/>
      <c r="D353" s="15"/>
    </row>
    <row r="354" spans="2:4" hidden="1">
      <c r="B354" s="15"/>
      <c r="C354" s="15"/>
      <c r="D354" s="15"/>
    </row>
    <row r="355" spans="2:4" hidden="1">
      <c r="B355" s="15"/>
      <c r="C355" s="15"/>
      <c r="D355" s="15"/>
    </row>
    <row r="356" spans="2:4" hidden="1">
      <c r="B356" s="15"/>
      <c r="C356" s="15"/>
      <c r="D356" s="15"/>
    </row>
    <row r="357" spans="2:4" hidden="1">
      <c r="B357" s="15"/>
      <c r="C357" s="15"/>
      <c r="D357" s="15"/>
    </row>
    <row r="358" spans="2:4" hidden="1">
      <c r="B358" s="15"/>
      <c r="C358" s="15"/>
      <c r="D358" s="15"/>
    </row>
    <row r="359" spans="2:4" hidden="1">
      <c r="B359" s="15"/>
      <c r="C359" s="15"/>
      <c r="D359" s="15"/>
    </row>
    <row r="360" spans="2:4" hidden="1">
      <c r="B360" s="15"/>
      <c r="C360" s="15"/>
      <c r="D360" s="15"/>
    </row>
    <row r="361" spans="2:4" hidden="1">
      <c r="B361" s="15"/>
      <c r="C361" s="15"/>
      <c r="D361" s="15"/>
    </row>
    <row r="362" spans="2:4" hidden="1">
      <c r="B362" s="15"/>
      <c r="C362" s="15"/>
      <c r="D362" s="15"/>
    </row>
    <row r="363" spans="2:4" hidden="1">
      <c r="B363" s="15"/>
      <c r="C363" s="15"/>
      <c r="D363" s="15"/>
    </row>
    <row r="364" spans="2:4" hidden="1">
      <c r="B364" s="15"/>
      <c r="C364" s="15"/>
      <c r="D364" s="15"/>
    </row>
    <row r="365" spans="2:4" hidden="1">
      <c r="B365" s="15"/>
      <c r="C365" s="15"/>
      <c r="D365" s="15"/>
    </row>
    <row r="366" spans="2:4" hidden="1">
      <c r="B366" s="15"/>
      <c r="C366" s="15"/>
      <c r="D366" s="15"/>
    </row>
    <row r="367" spans="2:4" hidden="1">
      <c r="B367" s="15"/>
      <c r="C367" s="15"/>
      <c r="D367" s="15"/>
    </row>
    <row r="368" spans="2:4" hidden="1">
      <c r="B368" s="15"/>
      <c r="C368" s="15"/>
      <c r="D368" s="15"/>
    </row>
    <row r="369" spans="2:4" hidden="1">
      <c r="B369" s="15"/>
      <c r="C369" s="15"/>
      <c r="D369" s="15"/>
    </row>
    <row r="370" spans="2:4" hidden="1">
      <c r="B370" s="15"/>
      <c r="C370" s="15"/>
      <c r="D370" s="15"/>
    </row>
    <row r="371" spans="2:4" hidden="1">
      <c r="B371" s="15"/>
      <c r="C371" s="15"/>
      <c r="D371" s="15"/>
    </row>
    <row r="372" spans="2:4" hidden="1">
      <c r="B372" s="15"/>
      <c r="C372" s="15"/>
      <c r="D372" s="15"/>
    </row>
    <row r="373" spans="2:4" hidden="1">
      <c r="B373" s="15"/>
      <c r="C373" s="15"/>
      <c r="D373" s="15"/>
    </row>
    <row r="374" spans="2:4" hidden="1">
      <c r="B374" s="15"/>
      <c r="C374" s="15"/>
      <c r="D374" s="15"/>
    </row>
    <row r="375" spans="2:4" hidden="1">
      <c r="B375" s="15"/>
      <c r="C375" s="15"/>
      <c r="D375" s="15"/>
    </row>
    <row r="376" spans="2:4" hidden="1">
      <c r="B376" s="15"/>
      <c r="C376" s="15"/>
      <c r="D376" s="15"/>
    </row>
    <row r="377" spans="2:4" hidden="1">
      <c r="B377" s="15"/>
      <c r="C377" s="15"/>
      <c r="D377" s="15"/>
    </row>
    <row r="378" spans="2:4" hidden="1">
      <c r="B378" s="15"/>
      <c r="C378" s="15"/>
      <c r="D378" s="15"/>
    </row>
    <row r="379" spans="2:4" hidden="1">
      <c r="B379" s="15"/>
      <c r="C379" s="15"/>
      <c r="D379" s="15"/>
    </row>
    <row r="380" spans="2:4" hidden="1">
      <c r="B380" s="15"/>
      <c r="C380" s="15"/>
      <c r="D380" s="15"/>
    </row>
    <row r="381" spans="2:4" hidden="1">
      <c r="B381" s="15"/>
      <c r="C381" s="15"/>
      <c r="D381" s="15"/>
    </row>
    <row r="382" spans="2:4" hidden="1">
      <c r="B382" s="15"/>
      <c r="C382" s="15"/>
      <c r="D382" s="15"/>
    </row>
    <row r="383" spans="2:4" hidden="1">
      <c r="B383" s="15"/>
      <c r="C383" s="15"/>
      <c r="D383" s="15"/>
    </row>
    <row r="384" spans="2:4" hidden="1">
      <c r="B384" s="15"/>
      <c r="C384" s="15"/>
      <c r="D384" s="15"/>
    </row>
    <row r="385" spans="1:4" hidden="1">
      <c r="B385" s="15"/>
      <c r="C385" s="15"/>
      <c r="D385" s="15"/>
    </row>
    <row r="386" spans="1:4" hidden="1">
      <c r="B386" s="15"/>
      <c r="C386" s="15"/>
      <c r="D386" s="15"/>
    </row>
    <row r="387" spans="1:4" hidden="1">
      <c r="A387" s="15"/>
      <c r="B387" s="15"/>
      <c r="C387" s="15"/>
      <c r="D387" s="15"/>
    </row>
    <row r="388" spans="1:4" hidden="1">
      <c r="A388" s="15"/>
      <c r="B388" s="15"/>
      <c r="C388" s="15"/>
      <c r="D388" s="15"/>
    </row>
    <row r="389" spans="1:4" hidden="1">
      <c r="A389" s="17"/>
      <c r="B389" s="15"/>
      <c r="C389" s="15"/>
      <c r="D389" s="15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A1:AY1048576 BA1:XFD1048576 AZ1:AZ9999 AZ10001:AZ1048576" xr:uid="{00000000-0002-0000-0F00-000000000000}"/>
  </dataValidations>
  <pageMargins left="0" right="0" top="0.5" bottom="0.5" header="0" footer="0.25"/>
  <pageSetup paperSize="9" scale="3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5703125" style="15" customWidth="1"/>
    <col min="4" max="4" width="15.140625" style="15" customWidth="1"/>
    <col min="5" max="5" width="15.42578125" style="15" bestFit="1" customWidth="1"/>
    <col min="6" max="6" width="11.7109375" style="15" customWidth="1"/>
    <col min="7" max="7" width="14.7109375" style="15" customWidth="1"/>
    <col min="8" max="8" width="22.7109375" style="15" customWidth="1"/>
    <col min="9" max="9" width="26.85546875" style="15" customWidth="1"/>
    <col min="10" max="10" width="25.42578125" style="15" customWidth="1"/>
    <col min="11" max="11" width="7.5703125" style="17" hidden="1"/>
    <col min="12" max="12" width="6.7109375" style="17" hidden="1"/>
    <col min="13" max="13" width="7.7109375" style="17" hidden="1"/>
    <col min="14" max="14" width="7.140625" style="17" hidden="1"/>
    <col min="15" max="15" width="6" style="17" hidden="1"/>
    <col min="16" max="16" width="7.85546875" style="17" hidden="1"/>
    <col min="17" max="17" width="8.140625" style="17" hidden="1"/>
    <col min="18" max="18" width="6.28515625" style="17" hidden="1"/>
    <col min="19" max="19" width="8" style="17" hidden="1"/>
    <col min="20" max="20" width="8.7109375" style="17" hidden="1"/>
    <col min="21" max="21" width="10" style="17" hidden="1"/>
    <col min="22" max="22" width="9.5703125" style="15" hidden="1"/>
    <col min="23" max="23" width="6.140625" style="15" hidden="1"/>
    <col min="24" max="25" width="5.7109375" style="15" hidden="1"/>
    <col min="26" max="26" width="6.85546875" style="15" hidden="1"/>
    <col min="27" max="27" width="6.42578125" style="15" hidden="1"/>
    <col min="28" max="28" width="6.7109375" style="15" hidden="1"/>
    <col min="29" max="29" width="7.28515625" style="15" hidden="1"/>
    <col min="30" max="34" width="5.7109375" style="15" hidden="1"/>
    <col min="35" max="42" width="9.140625" style="15" hidden="1"/>
    <col min="43" max="52" width="0" style="15" hidden="1"/>
    <col min="53" max="16384" width="9.140625" style="15" hidden="1"/>
  </cols>
  <sheetData>
    <row r="1" spans="1:20" s="1" customFormat="1">
      <c r="A1" s="2" t="s">
        <v>0</v>
      </c>
      <c r="B1" s="65" t="s">
        <v>4889</v>
      </c>
    </row>
    <row r="2" spans="1:20" s="1" customFormat="1">
      <c r="A2" s="2" t="s">
        <v>1</v>
      </c>
      <c r="B2" s="11" t="s">
        <v>3480</v>
      </c>
    </row>
    <row r="3" spans="1:20" s="1" customFormat="1">
      <c r="A3" s="2" t="s">
        <v>2</v>
      </c>
      <c r="B3" s="22" t="s">
        <v>3481</v>
      </c>
    </row>
    <row r="4" spans="1:20">
      <c r="A4" s="2" t="s">
        <v>3</v>
      </c>
      <c r="B4" s="110" t="s">
        <v>4890</v>
      </c>
    </row>
    <row r="5" spans="1:20" ht="18.75">
      <c r="A5" s="93" t="s">
        <v>121</v>
      </c>
      <c r="B5" s="94"/>
      <c r="C5" s="94"/>
      <c r="D5" s="94"/>
      <c r="E5" s="94"/>
      <c r="F5" s="94"/>
      <c r="G5" s="94"/>
      <c r="H5" s="94"/>
      <c r="I5" s="94"/>
      <c r="J5" s="95"/>
    </row>
    <row r="6" spans="1:20" s="17" customFormat="1">
      <c r="A6" s="36" t="s">
        <v>94</v>
      </c>
      <c r="B6" s="37" t="s">
        <v>48</v>
      </c>
      <c r="C6" s="37" t="s">
        <v>52</v>
      </c>
      <c r="D6" s="37" t="s">
        <v>69</v>
      </c>
      <c r="E6" s="37" t="s">
        <v>157</v>
      </c>
      <c r="F6" s="37" t="s">
        <v>158</v>
      </c>
      <c r="G6" s="37" t="s">
        <v>5</v>
      </c>
      <c r="H6" s="37" t="s">
        <v>71</v>
      </c>
      <c r="I6" s="37" t="s">
        <v>56</v>
      </c>
      <c r="J6" s="38" t="s">
        <v>153</v>
      </c>
    </row>
    <row r="7" spans="1:20" s="17" customFormat="1">
      <c r="A7" s="112" t="s">
        <v>4890</v>
      </c>
      <c r="B7" s="113" t="s">
        <v>4890</v>
      </c>
      <c r="C7" s="113" t="s">
        <v>4890</v>
      </c>
      <c r="D7" s="24" t="s">
        <v>72</v>
      </c>
      <c r="E7" s="24" t="s">
        <v>154</v>
      </c>
      <c r="F7" s="113" t="s">
        <v>4890</v>
      </c>
      <c r="G7" s="24" t="s">
        <v>6</v>
      </c>
      <c r="H7" s="24" t="s">
        <v>7</v>
      </c>
      <c r="I7" s="24" t="s">
        <v>7</v>
      </c>
      <c r="J7" s="25" t="s">
        <v>7</v>
      </c>
    </row>
    <row r="8" spans="1:20" s="19" customFormat="1" ht="20.25">
      <c r="A8" s="114" t="s">
        <v>4890</v>
      </c>
      <c r="B8" s="7" t="s">
        <v>9</v>
      </c>
      <c r="C8" s="7" t="s">
        <v>58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27" t="s">
        <v>65</v>
      </c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9" customFormat="1" ht="20.25">
      <c r="A9" s="20" t="s">
        <v>122</v>
      </c>
      <c r="B9" s="115" t="s">
        <v>4890</v>
      </c>
      <c r="C9" s="115" t="s">
        <v>4890</v>
      </c>
      <c r="D9" s="115" t="s">
        <v>4890</v>
      </c>
      <c r="E9" s="57">
        <v>1240525753.4070001</v>
      </c>
      <c r="F9" s="115" t="s">
        <v>4890</v>
      </c>
      <c r="G9" s="57">
        <v>3740932.7178252689</v>
      </c>
      <c r="H9" s="115" t="s">
        <v>4890</v>
      </c>
      <c r="I9" s="58">
        <v>1</v>
      </c>
      <c r="J9" s="58">
        <v>0.1295</v>
      </c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>
      <c r="A10" s="61" t="s">
        <v>175</v>
      </c>
      <c r="B10" s="119" t="s">
        <v>4890</v>
      </c>
      <c r="C10" s="119" t="s">
        <v>4890</v>
      </c>
      <c r="D10" s="119" t="s">
        <v>4890</v>
      </c>
      <c r="E10" s="63">
        <v>231418203.639</v>
      </c>
      <c r="F10" s="119" t="s">
        <v>4890</v>
      </c>
      <c r="G10" s="63">
        <v>384603.75473950402</v>
      </c>
      <c r="H10" s="119" t="s">
        <v>4890</v>
      </c>
      <c r="I10" s="62">
        <v>0.1028</v>
      </c>
      <c r="J10" s="62">
        <v>1.3299999999999999E-2</v>
      </c>
    </row>
    <row r="11" spans="1:20">
      <c r="A11" s="61" t="s">
        <v>2263</v>
      </c>
      <c r="B11" s="119" t="s">
        <v>4890</v>
      </c>
      <c r="C11" s="119" t="s">
        <v>4890</v>
      </c>
      <c r="D11" s="119" t="s">
        <v>4890</v>
      </c>
      <c r="E11" s="63">
        <v>11808282.506999999</v>
      </c>
      <c r="F11" s="119" t="s">
        <v>4890</v>
      </c>
      <c r="G11" s="63">
        <v>32365.902823024499</v>
      </c>
      <c r="H11" s="119" t="s">
        <v>4890</v>
      </c>
      <c r="I11" s="62">
        <v>8.6999999999999994E-3</v>
      </c>
      <c r="J11" s="62">
        <v>1.1000000000000001E-3</v>
      </c>
    </row>
    <row r="12" spans="1:20">
      <c r="A12" t="s">
        <v>2264</v>
      </c>
      <c r="B12" t="s">
        <v>2265</v>
      </c>
      <c r="C12" t="s">
        <v>100</v>
      </c>
      <c r="D12" t="s">
        <v>2266</v>
      </c>
      <c r="E12" s="59">
        <v>104716.49</v>
      </c>
      <c r="F12" s="59">
        <v>85.138082000000026</v>
      </c>
      <c r="G12" s="59">
        <v>89.153611123721802</v>
      </c>
      <c r="H12" s="60">
        <v>4.7000000000000002E-3</v>
      </c>
      <c r="I12" s="60">
        <v>0</v>
      </c>
      <c r="J12" s="60">
        <v>0</v>
      </c>
    </row>
    <row r="13" spans="1:20">
      <c r="A13" t="s">
        <v>2267</v>
      </c>
      <c r="B13" t="s">
        <v>2268</v>
      </c>
      <c r="C13" t="s">
        <v>100</v>
      </c>
      <c r="D13" t="s">
        <v>2269</v>
      </c>
      <c r="E13" s="59">
        <v>594749.11699999997</v>
      </c>
      <c r="F13" s="59">
        <v>57.808195000000012</v>
      </c>
      <c r="G13" s="59">
        <v>343.81372931613799</v>
      </c>
      <c r="H13" s="60">
        <v>4.2999999999999997E-2</v>
      </c>
      <c r="I13" s="60">
        <v>1E-4</v>
      </c>
      <c r="J13" s="60">
        <v>0</v>
      </c>
    </row>
    <row r="14" spans="1:20">
      <c r="A14" t="s">
        <v>2270</v>
      </c>
      <c r="B14" t="s">
        <v>2271</v>
      </c>
      <c r="C14" t="s">
        <v>102</v>
      </c>
      <c r="D14" t="s">
        <v>2272</v>
      </c>
      <c r="E14" s="59">
        <v>255224.01</v>
      </c>
      <c r="F14" s="59">
        <v>99.982100000000017</v>
      </c>
      <c r="G14" s="59">
        <v>925.53178442031401</v>
      </c>
      <c r="H14" s="60">
        <v>1.6999999999999999E-3</v>
      </c>
      <c r="I14" s="60">
        <v>2.0000000000000001E-4</v>
      </c>
      <c r="J14" s="60">
        <v>0</v>
      </c>
    </row>
    <row r="15" spans="1:20">
      <c r="A15" t="s">
        <v>2273</v>
      </c>
      <c r="B15" t="s">
        <v>2274</v>
      </c>
      <c r="C15" t="s">
        <v>102</v>
      </c>
      <c r="D15" t="s">
        <v>2275</v>
      </c>
      <c r="E15" s="59">
        <v>987500</v>
      </c>
      <c r="F15" s="59">
        <v>0.22589999999999999</v>
      </c>
      <c r="G15" s="59">
        <v>8.0909755874999991</v>
      </c>
      <c r="H15" s="60">
        <v>4.5600000000000002E-2</v>
      </c>
      <c r="I15" s="60">
        <v>0</v>
      </c>
      <c r="J15" s="60">
        <v>0</v>
      </c>
    </row>
    <row r="16" spans="1:20">
      <c r="A16" t="s">
        <v>2276</v>
      </c>
      <c r="B16" t="s">
        <v>2277</v>
      </c>
      <c r="C16" t="s">
        <v>102</v>
      </c>
      <c r="D16" t="s">
        <v>2278</v>
      </c>
      <c r="E16" s="59">
        <v>459254.98</v>
      </c>
      <c r="F16" s="59">
        <v>81.944800000000086</v>
      </c>
      <c r="G16" s="59">
        <v>1364.96912998473</v>
      </c>
      <c r="H16" s="60">
        <v>3.0999999999999999E-3</v>
      </c>
      <c r="I16" s="60">
        <v>4.0000000000000002E-4</v>
      </c>
      <c r="J16" s="60">
        <v>0</v>
      </c>
    </row>
    <row r="17" spans="1:10">
      <c r="A17" t="s">
        <v>2279</v>
      </c>
      <c r="B17" t="s">
        <v>2280</v>
      </c>
      <c r="C17" t="s">
        <v>102</v>
      </c>
      <c r="D17" t="s">
        <v>2281</v>
      </c>
      <c r="E17" s="59">
        <v>260548.67</v>
      </c>
      <c r="F17" s="59">
        <v>100.5746</v>
      </c>
      <c r="G17" s="59">
        <v>950.44005369991396</v>
      </c>
      <c r="H17" s="60">
        <v>2.87E-2</v>
      </c>
      <c r="I17" s="60">
        <v>2.9999999999999997E-4</v>
      </c>
      <c r="J17" s="60">
        <v>0</v>
      </c>
    </row>
    <row r="18" spans="1:10">
      <c r="A18" t="s">
        <v>2282</v>
      </c>
      <c r="B18" t="s">
        <v>2283</v>
      </c>
      <c r="C18" t="s">
        <v>102</v>
      </c>
      <c r="D18" t="s">
        <v>2284</v>
      </c>
      <c r="E18" s="59">
        <v>1000000</v>
      </c>
      <c r="F18" s="59">
        <v>1E-4</v>
      </c>
      <c r="G18" s="59">
        <v>3.627E-3</v>
      </c>
      <c r="H18" s="60">
        <v>0.1</v>
      </c>
      <c r="I18" s="60">
        <v>0</v>
      </c>
      <c r="J18" s="60">
        <v>0</v>
      </c>
    </row>
    <row r="19" spans="1:10">
      <c r="A19" t="s">
        <v>2285</v>
      </c>
      <c r="B19" t="s">
        <v>2286</v>
      </c>
      <c r="C19" t="s">
        <v>102</v>
      </c>
      <c r="D19" t="s">
        <v>2287</v>
      </c>
      <c r="E19" s="59">
        <v>380135.37</v>
      </c>
      <c r="F19" s="59">
        <v>108.9651999999999</v>
      </c>
      <c r="G19" s="59">
        <v>1502.3587704756201</v>
      </c>
      <c r="H19" s="60">
        <v>1.1000000000000001E-3</v>
      </c>
      <c r="I19" s="60">
        <v>4.0000000000000002E-4</v>
      </c>
      <c r="J19" s="60">
        <v>1E-4</v>
      </c>
    </row>
    <row r="20" spans="1:10">
      <c r="A20" t="s">
        <v>2288</v>
      </c>
      <c r="B20" t="s">
        <v>2289</v>
      </c>
      <c r="C20" t="s">
        <v>102</v>
      </c>
      <c r="D20" t="s">
        <v>2290</v>
      </c>
      <c r="E20" s="59">
        <v>2239242.5499999998</v>
      </c>
      <c r="F20" s="59">
        <v>109.81120000000006</v>
      </c>
      <c r="G20" s="59">
        <v>8918.5721703429208</v>
      </c>
      <c r="H20" s="60">
        <v>7.4999999999999997E-3</v>
      </c>
      <c r="I20" s="60">
        <v>2.3999999999999998E-3</v>
      </c>
      <c r="J20" s="60">
        <v>2.9999999999999997E-4</v>
      </c>
    </row>
    <row r="21" spans="1:10">
      <c r="A21" t="s">
        <v>2291</v>
      </c>
      <c r="B21" t="s">
        <v>2292</v>
      </c>
      <c r="C21" t="s">
        <v>102</v>
      </c>
      <c r="D21" t="s">
        <v>2293</v>
      </c>
      <c r="E21" s="59">
        <v>2410867</v>
      </c>
      <c r="F21" s="59">
        <v>113.81029999999956</v>
      </c>
      <c r="G21" s="59">
        <v>9951.8168791467197</v>
      </c>
      <c r="H21" s="60">
        <v>2.6800000000000001E-2</v>
      </c>
      <c r="I21" s="60">
        <v>2.7000000000000001E-3</v>
      </c>
      <c r="J21" s="60">
        <v>2.9999999999999997E-4</v>
      </c>
    </row>
    <row r="22" spans="1:10">
      <c r="A22" t="s">
        <v>2294</v>
      </c>
      <c r="B22" t="s">
        <v>2295</v>
      </c>
      <c r="C22" t="s">
        <v>102</v>
      </c>
      <c r="D22" t="s">
        <v>2296</v>
      </c>
      <c r="E22" s="59">
        <v>675663.22</v>
      </c>
      <c r="F22" s="59">
        <v>100.76259999999981</v>
      </c>
      <c r="G22" s="59">
        <v>2469.3190071249201</v>
      </c>
      <c r="H22" s="60">
        <v>0.1263</v>
      </c>
      <c r="I22" s="60">
        <v>6.9999999999999999E-4</v>
      </c>
      <c r="J22" s="60">
        <v>1E-4</v>
      </c>
    </row>
    <row r="23" spans="1:10">
      <c r="A23" t="s">
        <v>2297</v>
      </c>
      <c r="B23" t="s">
        <v>2298</v>
      </c>
      <c r="C23" t="s">
        <v>102</v>
      </c>
      <c r="D23" t="s">
        <v>2299</v>
      </c>
      <c r="E23" s="59">
        <v>2440381.1</v>
      </c>
      <c r="F23" s="59">
        <v>66</v>
      </c>
      <c r="G23" s="59">
        <v>5841.8330848019996</v>
      </c>
      <c r="H23" s="60">
        <v>4.07E-2</v>
      </c>
      <c r="I23" s="60">
        <v>1.6000000000000001E-3</v>
      </c>
      <c r="J23" s="60">
        <v>2.0000000000000001E-4</v>
      </c>
    </row>
    <row r="24" spans="1:10">
      <c r="A24" s="61" t="s">
        <v>2300</v>
      </c>
      <c r="B24" s="119" t="s">
        <v>4890</v>
      </c>
      <c r="C24" s="119" t="s">
        <v>4890</v>
      </c>
      <c r="D24" s="119" t="s">
        <v>4890</v>
      </c>
      <c r="E24" s="63">
        <v>3169.29</v>
      </c>
      <c r="F24" s="119" t="s">
        <v>4890</v>
      </c>
      <c r="G24" s="63">
        <v>7271.3391430441097</v>
      </c>
      <c r="H24" s="119" t="s">
        <v>4890</v>
      </c>
      <c r="I24" s="62">
        <v>1.9E-3</v>
      </c>
      <c r="J24" s="62">
        <v>2.9999999999999997E-4</v>
      </c>
    </row>
    <row r="25" spans="1:10">
      <c r="A25" t="s">
        <v>2301</v>
      </c>
      <c r="B25" t="s">
        <v>2302</v>
      </c>
      <c r="C25" t="s">
        <v>102</v>
      </c>
      <c r="D25" t="s">
        <v>2303</v>
      </c>
      <c r="E25" s="59">
        <v>301.24</v>
      </c>
      <c r="F25" s="59">
        <v>130662.52</v>
      </c>
      <c r="G25" s="59">
        <v>1427.6154008245001</v>
      </c>
      <c r="H25" s="60">
        <v>0</v>
      </c>
      <c r="I25" s="60">
        <v>4.0000000000000002E-4</v>
      </c>
      <c r="J25" s="60">
        <v>0</v>
      </c>
    </row>
    <row r="26" spans="1:10">
      <c r="A26" t="s">
        <v>2304</v>
      </c>
      <c r="B26" t="s">
        <v>2305</v>
      </c>
      <c r="C26" t="s">
        <v>102</v>
      </c>
      <c r="D26" t="s">
        <v>2303</v>
      </c>
      <c r="E26" s="59">
        <v>363.42</v>
      </c>
      <c r="F26" s="59">
        <v>130547.18</v>
      </c>
      <c r="G26" s="59">
        <v>1720.7741547636101</v>
      </c>
      <c r="H26" s="60">
        <v>0</v>
      </c>
      <c r="I26" s="60">
        <v>5.0000000000000001E-4</v>
      </c>
      <c r="J26" s="60">
        <v>1E-4</v>
      </c>
    </row>
    <row r="27" spans="1:10">
      <c r="A27" t="s">
        <v>2306</v>
      </c>
      <c r="B27" t="s">
        <v>2307</v>
      </c>
      <c r="C27" t="s">
        <v>100</v>
      </c>
      <c r="D27" t="s">
        <v>2308</v>
      </c>
      <c r="E27" s="59">
        <v>2504.63</v>
      </c>
      <c r="F27" s="59">
        <v>164613.12</v>
      </c>
      <c r="G27" s="59">
        <v>4122.9495874559998</v>
      </c>
      <c r="H27" s="60">
        <v>0</v>
      </c>
      <c r="I27" s="60">
        <v>1.1000000000000001E-3</v>
      </c>
      <c r="J27" s="60">
        <v>1E-4</v>
      </c>
    </row>
    <row r="28" spans="1:10">
      <c r="A28" s="61" t="s">
        <v>2309</v>
      </c>
      <c r="B28" s="119" t="s">
        <v>4890</v>
      </c>
      <c r="C28" s="119" t="s">
        <v>4890</v>
      </c>
      <c r="D28" s="119" t="s">
        <v>4890</v>
      </c>
      <c r="E28" s="63">
        <v>51643944.302000001</v>
      </c>
      <c r="F28" s="119" t="s">
        <v>4890</v>
      </c>
      <c r="G28" s="63">
        <v>46511.722403358901</v>
      </c>
      <c r="H28" s="119" t="s">
        <v>4890</v>
      </c>
      <c r="I28" s="62">
        <v>1.24E-2</v>
      </c>
      <c r="J28" s="62">
        <v>1.6000000000000001E-3</v>
      </c>
    </row>
    <row r="29" spans="1:10">
      <c r="A29" t="s">
        <v>2310</v>
      </c>
      <c r="B29" t="s">
        <v>2311</v>
      </c>
      <c r="C29" t="s">
        <v>100</v>
      </c>
      <c r="D29" t="s">
        <v>2312</v>
      </c>
      <c r="E29" s="59">
        <v>24613020.879999999</v>
      </c>
      <c r="F29" s="59">
        <v>94.613511000000045</v>
      </c>
      <c r="G29" s="59">
        <v>23287.2432177312</v>
      </c>
      <c r="H29" s="60">
        <v>7.2999999999999995E-2</v>
      </c>
      <c r="I29" s="60">
        <v>6.1999999999999998E-3</v>
      </c>
      <c r="J29" s="60">
        <v>8.0000000000000004E-4</v>
      </c>
    </row>
    <row r="30" spans="1:10">
      <c r="A30" t="s">
        <v>2313</v>
      </c>
      <c r="B30" t="s">
        <v>2314</v>
      </c>
      <c r="C30" t="s">
        <v>100</v>
      </c>
      <c r="D30" t="s">
        <v>2315</v>
      </c>
      <c r="E30" s="59">
        <v>14870335.33</v>
      </c>
      <c r="F30" s="59">
        <v>78.731003000000101</v>
      </c>
      <c r="G30" s="59">
        <v>11707.564154772401</v>
      </c>
      <c r="H30" s="60">
        <v>0.1118</v>
      </c>
      <c r="I30" s="60">
        <v>3.0999999999999999E-3</v>
      </c>
      <c r="J30" s="60">
        <v>4.0000000000000002E-4</v>
      </c>
    </row>
    <row r="31" spans="1:10">
      <c r="A31" t="s">
        <v>2316</v>
      </c>
      <c r="B31" t="s">
        <v>2317</v>
      </c>
      <c r="C31" t="s">
        <v>100</v>
      </c>
      <c r="D31" t="s">
        <v>2318</v>
      </c>
      <c r="E31" s="59">
        <v>12160588.092</v>
      </c>
      <c r="F31" s="59">
        <v>94.706891999999911</v>
      </c>
      <c r="G31" s="59">
        <v>11516.9150308553</v>
      </c>
      <c r="H31" s="60">
        <v>4.0500000000000001E-2</v>
      </c>
      <c r="I31" s="60">
        <v>3.0999999999999999E-3</v>
      </c>
      <c r="J31" s="60">
        <v>4.0000000000000002E-4</v>
      </c>
    </row>
    <row r="32" spans="1:10">
      <c r="A32" s="61" t="s">
        <v>2319</v>
      </c>
      <c r="B32" s="119" t="s">
        <v>4890</v>
      </c>
      <c r="C32" s="119" t="s">
        <v>4890</v>
      </c>
      <c r="D32" s="119" t="s">
        <v>4890</v>
      </c>
      <c r="E32" s="63">
        <v>167962807.53999999</v>
      </c>
      <c r="F32" s="119" t="s">
        <v>4890</v>
      </c>
      <c r="G32" s="63">
        <v>298454.79037007649</v>
      </c>
      <c r="H32" s="119" t="s">
        <v>4890</v>
      </c>
      <c r="I32" s="62">
        <v>7.9799999999999996E-2</v>
      </c>
      <c r="J32" s="62">
        <v>1.03E-2</v>
      </c>
    </row>
    <row r="33" spans="1:10">
      <c r="A33" t="s">
        <v>2320</v>
      </c>
      <c r="B33" t="s">
        <v>2321</v>
      </c>
      <c r="C33" t="s">
        <v>100</v>
      </c>
      <c r="D33" t="s">
        <v>2322</v>
      </c>
      <c r="E33" s="59">
        <v>12257182.4</v>
      </c>
      <c r="F33" s="59">
        <v>73.331985000000003</v>
      </c>
      <c r="G33" s="59">
        <v>8988.43515899064</v>
      </c>
      <c r="H33" s="60">
        <v>3.2000000000000001E-2</v>
      </c>
      <c r="I33" s="60">
        <v>2.3999999999999998E-3</v>
      </c>
      <c r="J33" s="60">
        <v>2.9999999999999997E-4</v>
      </c>
    </row>
    <row r="34" spans="1:10">
      <c r="A34" t="s">
        <v>2323</v>
      </c>
      <c r="B34" t="s">
        <v>2324</v>
      </c>
      <c r="C34" t="s">
        <v>100</v>
      </c>
      <c r="D34" t="s">
        <v>2325</v>
      </c>
      <c r="E34" s="59">
        <v>9544108.3900000006</v>
      </c>
      <c r="F34" s="59">
        <v>125.36008700000004</v>
      </c>
      <c r="G34" s="59">
        <v>11964.502581078201</v>
      </c>
      <c r="H34" s="60">
        <v>1.26E-2</v>
      </c>
      <c r="I34" s="60">
        <v>3.2000000000000002E-3</v>
      </c>
      <c r="J34" s="60">
        <v>4.0000000000000002E-4</v>
      </c>
    </row>
    <row r="35" spans="1:10">
      <c r="A35" t="s">
        <v>2326</v>
      </c>
      <c r="B35" t="s">
        <v>2327</v>
      </c>
      <c r="C35" t="s">
        <v>102</v>
      </c>
      <c r="D35" s="69">
        <v>42352</v>
      </c>
      <c r="E35" s="59">
        <v>4921935.79</v>
      </c>
      <c r="F35" s="59">
        <v>84.997500000000002</v>
      </c>
      <c r="G35" s="59">
        <v>15173.6356472528</v>
      </c>
      <c r="H35" s="60">
        <v>2.46E-2</v>
      </c>
      <c r="I35" s="60">
        <v>4.1000000000000003E-3</v>
      </c>
      <c r="J35" s="60">
        <v>5.0000000000000001E-4</v>
      </c>
    </row>
    <row r="36" spans="1:10">
      <c r="A36" t="s">
        <v>2328</v>
      </c>
      <c r="B36" t="s">
        <v>2329</v>
      </c>
      <c r="C36" t="s">
        <v>104</v>
      </c>
      <c r="D36" t="s">
        <v>2330</v>
      </c>
      <c r="E36" s="59">
        <v>1199003.6599999999</v>
      </c>
      <c r="F36" s="59">
        <v>100</v>
      </c>
      <c r="G36" s="59">
        <v>4809.923082456</v>
      </c>
      <c r="H36" s="60">
        <v>1E-4</v>
      </c>
      <c r="I36" s="60">
        <v>1.2999999999999999E-3</v>
      </c>
      <c r="J36" s="60">
        <v>2.0000000000000001E-4</v>
      </c>
    </row>
    <row r="37" spans="1:10">
      <c r="A37" t="s">
        <v>2331</v>
      </c>
      <c r="B37" t="s">
        <v>2332</v>
      </c>
      <c r="C37" t="s">
        <v>102</v>
      </c>
      <c r="D37" t="s">
        <v>2333</v>
      </c>
      <c r="E37" s="59">
        <v>497543.22</v>
      </c>
      <c r="F37" s="59">
        <v>111.11110000000005</v>
      </c>
      <c r="G37" s="59">
        <v>2005.09897609007</v>
      </c>
      <c r="H37" s="60">
        <v>5.0000000000000001E-4</v>
      </c>
      <c r="I37" s="60">
        <v>5.0000000000000001E-4</v>
      </c>
      <c r="J37" s="60">
        <v>1E-4</v>
      </c>
    </row>
    <row r="38" spans="1:10">
      <c r="A38" t="s">
        <v>2334</v>
      </c>
      <c r="B38" t="s">
        <v>2335</v>
      </c>
      <c r="C38" t="s">
        <v>102</v>
      </c>
      <c r="D38" t="s">
        <v>2336</v>
      </c>
      <c r="E38" s="59">
        <v>625320.94999999995</v>
      </c>
      <c r="F38" s="59">
        <v>100.45829999999987</v>
      </c>
      <c r="G38" s="59">
        <v>2278.4335087795298</v>
      </c>
      <c r="H38" s="60">
        <v>6.6199999999999995E-2</v>
      </c>
      <c r="I38" s="60">
        <v>5.9999999999999995E-4</v>
      </c>
      <c r="J38" s="60">
        <v>1E-4</v>
      </c>
    </row>
    <row r="39" spans="1:10">
      <c r="A39" t="s">
        <v>2337</v>
      </c>
      <c r="B39" t="s">
        <v>2338</v>
      </c>
      <c r="C39" t="s">
        <v>102</v>
      </c>
      <c r="D39" t="s">
        <v>2339</v>
      </c>
      <c r="E39" s="59">
        <v>4776091.7</v>
      </c>
      <c r="F39" s="59">
        <v>113.42319999999994</v>
      </c>
      <c r="G39" s="59">
        <v>19648.170040976798</v>
      </c>
      <c r="H39" s="60">
        <v>9.5500000000000002E-2</v>
      </c>
      <c r="I39" s="60">
        <v>5.3E-3</v>
      </c>
      <c r="J39" s="60">
        <v>6.9999999999999999E-4</v>
      </c>
    </row>
    <row r="40" spans="1:10">
      <c r="A40" t="s">
        <v>2340</v>
      </c>
      <c r="B40" t="s">
        <v>2341</v>
      </c>
      <c r="C40" t="s">
        <v>102</v>
      </c>
      <c r="D40" t="s">
        <v>2342</v>
      </c>
      <c r="E40" s="59">
        <v>4119097</v>
      </c>
      <c r="F40" s="59">
        <v>4.1492000000000004</v>
      </c>
      <c r="G40" s="59">
        <v>619.88902026994799</v>
      </c>
      <c r="H40" s="60">
        <v>4.5600000000000002E-2</v>
      </c>
      <c r="I40" s="60">
        <v>2.0000000000000001E-4</v>
      </c>
      <c r="J40" s="60">
        <v>0</v>
      </c>
    </row>
    <row r="41" spans="1:10">
      <c r="A41" t="s">
        <v>2343</v>
      </c>
      <c r="B41" t="s">
        <v>2344</v>
      </c>
      <c r="C41" t="s">
        <v>104</v>
      </c>
      <c r="D41" t="s">
        <v>2345</v>
      </c>
      <c r="E41" s="59">
        <v>610511.77</v>
      </c>
      <c r="F41" s="59">
        <v>89.972799999999978</v>
      </c>
      <c r="G41" s="59">
        <v>2203.54995178631</v>
      </c>
      <c r="H41" s="60">
        <v>3.0999999999999999E-3</v>
      </c>
      <c r="I41" s="60">
        <v>5.9999999999999995E-4</v>
      </c>
      <c r="J41" s="60">
        <v>1E-4</v>
      </c>
    </row>
    <row r="42" spans="1:10">
      <c r="A42" t="s">
        <v>2346</v>
      </c>
      <c r="B42" t="s">
        <v>2347</v>
      </c>
      <c r="C42" t="s">
        <v>102</v>
      </c>
      <c r="D42" t="s">
        <v>2348</v>
      </c>
      <c r="E42" s="59">
        <v>3853128.95</v>
      </c>
      <c r="F42" s="59">
        <v>117.45620000000044</v>
      </c>
      <c r="G42" s="59">
        <v>16414.854793607599</v>
      </c>
      <c r="H42" s="60">
        <v>5.8999999999999999E-3</v>
      </c>
      <c r="I42" s="60">
        <v>4.4000000000000003E-3</v>
      </c>
      <c r="J42" s="60">
        <v>5.9999999999999995E-4</v>
      </c>
    </row>
    <row r="43" spans="1:10">
      <c r="A43" t="s">
        <v>2349</v>
      </c>
      <c r="B43" t="s">
        <v>2350</v>
      </c>
      <c r="C43" t="s">
        <v>102</v>
      </c>
      <c r="D43" t="s">
        <v>2351</v>
      </c>
      <c r="E43" s="59">
        <v>427203.6</v>
      </c>
      <c r="F43" s="59">
        <v>173.94279999999989</v>
      </c>
      <c r="G43" s="59">
        <v>2695.1870801424802</v>
      </c>
      <c r="H43" s="60">
        <v>8.5400000000000004E-2</v>
      </c>
      <c r="I43" s="60">
        <v>6.9999999999999999E-4</v>
      </c>
      <c r="J43" s="60">
        <v>1E-4</v>
      </c>
    </row>
    <row r="44" spans="1:10">
      <c r="A44" t="s">
        <v>2352</v>
      </c>
      <c r="B44" t="s">
        <v>2353</v>
      </c>
      <c r="C44" t="s">
        <v>102</v>
      </c>
      <c r="D44" t="s">
        <v>2354</v>
      </c>
      <c r="E44" s="59">
        <v>1727140.14</v>
      </c>
      <c r="F44" s="59">
        <v>159.67690000000056</v>
      </c>
      <c r="G44" s="59">
        <v>10002.6995866712</v>
      </c>
      <c r="H44" s="60">
        <v>2.6800000000000001E-2</v>
      </c>
      <c r="I44" s="60">
        <v>2.7000000000000001E-3</v>
      </c>
      <c r="J44" s="60">
        <v>2.9999999999999997E-4</v>
      </c>
    </row>
    <row r="45" spans="1:10">
      <c r="A45" t="s">
        <v>2355</v>
      </c>
      <c r="B45" t="s">
        <v>2356</v>
      </c>
      <c r="C45" t="s">
        <v>102</v>
      </c>
      <c r="D45" t="s">
        <v>2357</v>
      </c>
      <c r="E45" s="59">
        <v>4997425</v>
      </c>
      <c r="F45" s="59">
        <v>1.9690000000000001</v>
      </c>
      <c r="G45" s="59">
        <v>356.89425475274999</v>
      </c>
      <c r="H45" s="60">
        <v>5.8400000000000001E-2</v>
      </c>
      <c r="I45" s="60">
        <v>1E-4</v>
      </c>
      <c r="J45" s="60">
        <v>0</v>
      </c>
    </row>
    <row r="46" spans="1:10">
      <c r="A46" t="s">
        <v>2358</v>
      </c>
      <c r="B46" t="s">
        <v>2359</v>
      </c>
      <c r="C46" t="s">
        <v>102</v>
      </c>
      <c r="D46" t="s">
        <v>2360</v>
      </c>
      <c r="E46" s="59">
        <v>1846932</v>
      </c>
      <c r="F46" s="59">
        <v>1.8100000000000002E-2</v>
      </c>
      <c r="G46" s="59">
        <v>1.2124868478840001</v>
      </c>
      <c r="H46" s="60">
        <v>1.46E-2</v>
      </c>
      <c r="I46" s="60">
        <v>0</v>
      </c>
      <c r="J46" s="60">
        <v>0</v>
      </c>
    </row>
    <row r="47" spans="1:10">
      <c r="A47" t="s">
        <v>2361</v>
      </c>
      <c r="B47" t="s">
        <v>2362</v>
      </c>
      <c r="C47" t="s">
        <v>100</v>
      </c>
      <c r="D47" t="s">
        <v>2363</v>
      </c>
      <c r="E47" s="59">
        <v>11841030</v>
      </c>
      <c r="F47" s="59">
        <v>107.819986</v>
      </c>
      <c r="G47" s="59">
        <v>12766.996888255801</v>
      </c>
      <c r="H47" s="60">
        <v>5.4000000000000003E-3</v>
      </c>
      <c r="I47" s="60">
        <v>3.3999999999999998E-3</v>
      </c>
      <c r="J47" s="60">
        <v>4.0000000000000002E-4</v>
      </c>
    </row>
    <row r="48" spans="1:10">
      <c r="A48" t="s">
        <v>2364</v>
      </c>
      <c r="B48" t="s">
        <v>2365</v>
      </c>
      <c r="C48" t="s">
        <v>102</v>
      </c>
      <c r="D48" t="s">
        <v>2366</v>
      </c>
      <c r="E48" s="59">
        <v>3450857.38</v>
      </c>
      <c r="F48" s="59">
        <v>112.22149999999995</v>
      </c>
      <c r="G48" s="59">
        <v>14045.934398604901</v>
      </c>
      <c r="H48" s="60">
        <v>8.6300000000000002E-2</v>
      </c>
      <c r="I48" s="60">
        <v>3.8E-3</v>
      </c>
      <c r="J48" s="60">
        <v>5.0000000000000001E-4</v>
      </c>
    </row>
    <row r="49" spans="1:10">
      <c r="A49" t="s">
        <v>2367</v>
      </c>
      <c r="B49" t="s">
        <v>2368</v>
      </c>
      <c r="C49" t="s">
        <v>102</v>
      </c>
      <c r="D49" t="s">
        <v>2369</v>
      </c>
      <c r="E49" s="59">
        <v>3597746.16</v>
      </c>
      <c r="F49" s="59">
        <v>119.39130000000003</v>
      </c>
      <c r="G49" s="59">
        <v>15579.400969647</v>
      </c>
      <c r="H49" s="60">
        <v>0.1308</v>
      </c>
      <c r="I49" s="60">
        <v>4.1999999999999997E-3</v>
      </c>
      <c r="J49" s="60">
        <v>5.0000000000000001E-4</v>
      </c>
    </row>
    <row r="50" spans="1:10">
      <c r="A50" t="s">
        <v>2370</v>
      </c>
      <c r="B50" t="s">
        <v>2371</v>
      </c>
      <c r="C50" t="s">
        <v>102</v>
      </c>
      <c r="D50" t="s">
        <v>2372</v>
      </c>
      <c r="E50" s="59">
        <v>499706</v>
      </c>
      <c r="F50" s="59">
        <v>1E-4</v>
      </c>
      <c r="G50" s="59">
        <v>1.812433662E-3</v>
      </c>
      <c r="H50" s="60">
        <v>2.3400000000000001E-2</v>
      </c>
      <c r="I50" s="60">
        <v>0</v>
      </c>
      <c r="J50" s="60">
        <v>0</v>
      </c>
    </row>
    <row r="51" spans="1:10">
      <c r="A51" t="s">
        <v>2373</v>
      </c>
      <c r="B51" t="s">
        <v>2374</v>
      </c>
      <c r="C51" t="s">
        <v>102</v>
      </c>
      <c r="D51" t="s">
        <v>2375</v>
      </c>
      <c r="E51" s="59">
        <v>3486922.61</v>
      </c>
      <c r="F51" s="59">
        <v>119.83789999999996</v>
      </c>
      <c r="G51" s="59">
        <v>15155.981070039201</v>
      </c>
      <c r="H51" s="60">
        <v>6.9699999999999998E-2</v>
      </c>
      <c r="I51" s="60">
        <v>4.1000000000000003E-3</v>
      </c>
      <c r="J51" s="60">
        <v>5.0000000000000001E-4</v>
      </c>
    </row>
    <row r="52" spans="1:10">
      <c r="A52" t="s">
        <v>2376</v>
      </c>
      <c r="B52" t="s">
        <v>2377</v>
      </c>
      <c r="C52" t="s">
        <v>102</v>
      </c>
      <c r="D52" t="s">
        <v>2378</v>
      </c>
      <c r="E52" s="59">
        <v>1393086</v>
      </c>
      <c r="F52" s="59">
        <v>137.90959999999995</v>
      </c>
      <c r="G52" s="59">
        <v>6968.1899708385099</v>
      </c>
      <c r="H52" s="60">
        <v>7.0000000000000007E-2</v>
      </c>
      <c r="I52" s="60">
        <v>1.9E-3</v>
      </c>
      <c r="J52" s="60">
        <v>2.0000000000000001E-4</v>
      </c>
    </row>
    <row r="53" spans="1:10">
      <c r="A53" t="s">
        <v>2379</v>
      </c>
      <c r="B53" t="s">
        <v>2380</v>
      </c>
      <c r="C53" t="s">
        <v>102</v>
      </c>
      <c r="D53" t="s">
        <v>2381</v>
      </c>
      <c r="E53" s="59">
        <v>4061272.55</v>
      </c>
      <c r="F53" s="59">
        <v>1E-4</v>
      </c>
      <c r="G53" s="59">
        <v>1.4730235538850001E-2</v>
      </c>
      <c r="H53" s="60">
        <v>6.9500000000000006E-2</v>
      </c>
      <c r="I53" s="60">
        <v>0</v>
      </c>
      <c r="J53" s="60">
        <v>0</v>
      </c>
    </row>
    <row r="54" spans="1:10">
      <c r="A54" t="s">
        <v>2382</v>
      </c>
      <c r="B54" t="s">
        <v>2383</v>
      </c>
      <c r="C54" t="s">
        <v>102</v>
      </c>
      <c r="D54" t="s">
        <v>2363</v>
      </c>
      <c r="E54" s="59">
        <v>1284202.03</v>
      </c>
      <c r="F54" s="59">
        <v>126.26669999999982</v>
      </c>
      <c r="G54" s="59">
        <v>5881.251315775</v>
      </c>
      <c r="H54" s="60">
        <v>1.1000000000000001E-3</v>
      </c>
      <c r="I54" s="60">
        <v>1.6000000000000001E-3</v>
      </c>
      <c r="J54" s="60">
        <v>2.0000000000000001E-4</v>
      </c>
    </row>
    <row r="55" spans="1:10">
      <c r="A55" t="s">
        <v>2384</v>
      </c>
      <c r="B55" t="s">
        <v>2385</v>
      </c>
      <c r="C55" t="s">
        <v>102</v>
      </c>
      <c r="D55" t="s">
        <v>2386</v>
      </c>
      <c r="E55" s="59">
        <v>1479000</v>
      </c>
      <c r="F55" s="59">
        <v>1E-4</v>
      </c>
      <c r="G55" s="59">
        <v>5.3643329999999998E-3</v>
      </c>
      <c r="H55" s="60">
        <v>3.8899999999999997E-2</v>
      </c>
      <c r="I55" s="60">
        <v>0</v>
      </c>
      <c r="J55" s="60">
        <v>0</v>
      </c>
    </row>
    <row r="56" spans="1:10">
      <c r="A56" t="s">
        <v>2387</v>
      </c>
      <c r="B56" t="s">
        <v>2388</v>
      </c>
      <c r="C56" t="s">
        <v>102</v>
      </c>
      <c r="D56" t="s">
        <v>2348</v>
      </c>
      <c r="E56" s="59">
        <v>2007249.93</v>
      </c>
      <c r="F56" s="59">
        <v>133.2048000000002</v>
      </c>
      <c r="G56" s="59">
        <v>9697.7030550023301</v>
      </c>
      <c r="H56" s="60">
        <v>3.44E-2</v>
      </c>
      <c r="I56" s="60">
        <v>2.5999999999999999E-3</v>
      </c>
      <c r="J56" s="60">
        <v>2.9999999999999997E-4</v>
      </c>
    </row>
    <row r="57" spans="1:10">
      <c r="A57" t="s">
        <v>2389</v>
      </c>
      <c r="B57" t="s">
        <v>2390</v>
      </c>
      <c r="C57" t="s">
        <v>102</v>
      </c>
      <c r="D57" t="s">
        <v>371</v>
      </c>
      <c r="E57" s="59">
        <v>139972.16</v>
      </c>
      <c r="F57" s="59">
        <v>1E-4</v>
      </c>
      <c r="G57" s="59">
        <v>5.0767902432000004E-4</v>
      </c>
      <c r="H57" s="60">
        <v>9.5999999999999992E-3</v>
      </c>
      <c r="I57" s="60">
        <v>0</v>
      </c>
      <c r="J57" s="60">
        <v>0</v>
      </c>
    </row>
    <row r="58" spans="1:10">
      <c r="A58" t="s">
        <v>2391</v>
      </c>
      <c r="B58" t="s">
        <v>2392</v>
      </c>
      <c r="C58" t="s">
        <v>100</v>
      </c>
      <c r="D58" t="s">
        <v>2393</v>
      </c>
      <c r="E58" s="59">
        <v>6779244.2599999998</v>
      </c>
      <c r="F58" s="59">
        <v>127.46997499999993</v>
      </c>
      <c r="G58" s="59">
        <v>8641.5009634109392</v>
      </c>
      <c r="H58" s="60">
        <v>7.6700000000000004E-2</v>
      </c>
      <c r="I58" s="60">
        <v>2.3E-3</v>
      </c>
      <c r="J58" s="60">
        <v>2.9999999999999997E-4</v>
      </c>
    </row>
    <row r="59" spans="1:10">
      <c r="A59" t="s">
        <v>2394</v>
      </c>
      <c r="B59" t="s">
        <v>2395</v>
      </c>
      <c r="C59" t="s">
        <v>100</v>
      </c>
      <c r="D59" t="s">
        <v>2396</v>
      </c>
      <c r="E59" s="59">
        <v>11998070.93</v>
      </c>
      <c r="F59" s="59">
        <v>73.258645000000001</v>
      </c>
      <c r="G59" s="59">
        <v>8789.6241894568902</v>
      </c>
      <c r="H59" s="60">
        <v>7.8799999999999995E-2</v>
      </c>
      <c r="I59" s="60">
        <v>2.3E-3</v>
      </c>
      <c r="J59" s="60">
        <v>2.9999999999999997E-4</v>
      </c>
    </row>
    <row r="60" spans="1:10">
      <c r="A60" t="s">
        <v>2397</v>
      </c>
      <c r="B60" t="s">
        <v>2398</v>
      </c>
      <c r="C60" t="s">
        <v>100</v>
      </c>
      <c r="D60" t="s">
        <v>2399</v>
      </c>
      <c r="E60" s="59">
        <v>28363174.969999999</v>
      </c>
      <c r="F60" s="59">
        <v>107.32780800000002</v>
      </c>
      <c r="G60" s="59">
        <v>30441.5739745057</v>
      </c>
      <c r="H60" s="60">
        <v>4.8899999999999999E-2</v>
      </c>
      <c r="I60" s="60">
        <v>8.0999999999999996E-3</v>
      </c>
      <c r="J60" s="60">
        <v>1.1000000000000001E-3</v>
      </c>
    </row>
    <row r="61" spans="1:10">
      <c r="A61" t="s">
        <v>2400</v>
      </c>
      <c r="B61" t="s">
        <v>2401</v>
      </c>
      <c r="C61" t="s">
        <v>100</v>
      </c>
      <c r="D61" t="s">
        <v>440</v>
      </c>
      <c r="E61" s="59">
        <v>18254807.030000001</v>
      </c>
      <c r="F61" s="59">
        <v>70.489953999999969</v>
      </c>
      <c r="G61" s="59">
        <v>12867.8050782357</v>
      </c>
      <c r="H61" s="60">
        <v>1.7899999999999999E-2</v>
      </c>
      <c r="I61" s="60">
        <v>3.3999999999999998E-3</v>
      </c>
      <c r="J61" s="60">
        <v>4.0000000000000002E-4</v>
      </c>
    </row>
    <row r="62" spans="1:10">
      <c r="A62" t="s">
        <v>2402</v>
      </c>
      <c r="B62" t="s">
        <v>2403</v>
      </c>
      <c r="C62" t="s">
        <v>102</v>
      </c>
      <c r="D62" t="s">
        <v>2404</v>
      </c>
      <c r="E62" s="59">
        <v>347401.87</v>
      </c>
      <c r="F62" s="59">
        <v>100.07509999999994</v>
      </c>
      <c r="G62" s="59">
        <v>1260.97286245345</v>
      </c>
      <c r="H62" s="60">
        <v>6.4899999999999999E-2</v>
      </c>
      <c r="I62" s="60">
        <v>2.9999999999999997E-4</v>
      </c>
      <c r="J62" s="60">
        <v>0</v>
      </c>
    </row>
    <row r="63" spans="1:10">
      <c r="A63" t="s">
        <v>2405</v>
      </c>
      <c r="B63" t="s">
        <v>2406</v>
      </c>
      <c r="C63" t="s">
        <v>102</v>
      </c>
      <c r="D63" t="s">
        <v>2407</v>
      </c>
      <c r="E63" s="59">
        <v>6504704.9900000002</v>
      </c>
      <c r="F63" s="59">
        <v>99.440800000000067</v>
      </c>
      <c r="G63" s="59">
        <v>23460.635375257101</v>
      </c>
      <c r="H63" s="60">
        <v>5.4000000000000003E-3</v>
      </c>
      <c r="I63" s="60">
        <v>6.3E-3</v>
      </c>
      <c r="J63" s="60">
        <v>8.0000000000000004E-4</v>
      </c>
    </row>
    <row r="64" spans="1:10">
      <c r="A64" t="s">
        <v>2408</v>
      </c>
      <c r="B64" t="s">
        <v>2409</v>
      </c>
      <c r="C64" t="s">
        <v>102</v>
      </c>
      <c r="D64" t="s">
        <v>2410</v>
      </c>
      <c r="E64" s="59">
        <v>218851.98</v>
      </c>
      <c r="F64" s="59">
        <v>98.447900000000004</v>
      </c>
      <c r="G64" s="59">
        <v>781.45593212360995</v>
      </c>
      <c r="H64" s="60">
        <v>1.5E-3</v>
      </c>
      <c r="I64" s="60">
        <v>2.0000000000000001E-4</v>
      </c>
      <c r="J64" s="60">
        <v>0</v>
      </c>
    </row>
    <row r="65" spans="1:10">
      <c r="A65" t="s">
        <v>2411</v>
      </c>
      <c r="B65" t="s">
        <v>2412</v>
      </c>
      <c r="C65" t="s">
        <v>100</v>
      </c>
      <c r="D65" t="s">
        <v>2413</v>
      </c>
      <c r="E65" s="59">
        <v>1619261.14</v>
      </c>
      <c r="F65" s="59">
        <v>101.042474</v>
      </c>
      <c r="G65" s="59">
        <v>1636.1415163765901</v>
      </c>
      <c r="H65" s="60">
        <v>7.7799999999999994E-2</v>
      </c>
      <c r="I65" s="60">
        <v>4.0000000000000002E-4</v>
      </c>
      <c r="J65" s="60">
        <v>1E-4</v>
      </c>
    </row>
    <row r="66" spans="1:10">
      <c r="A66" t="s">
        <v>2414</v>
      </c>
      <c r="B66" t="s">
        <v>2415</v>
      </c>
      <c r="C66" t="s">
        <v>100</v>
      </c>
      <c r="D66" t="s">
        <v>2413</v>
      </c>
      <c r="E66" s="59">
        <v>7196716.1299999999</v>
      </c>
      <c r="F66" s="59">
        <v>101.96075099999995</v>
      </c>
      <c r="G66" s="59">
        <v>7337.8258134861399</v>
      </c>
      <c r="H66" s="60">
        <v>7.7799999999999994E-2</v>
      </c>
      <c r="I66" s="60">
        <v>2E-3</v>
      </c>
      <c r="J66" s="60">
        <v>2.9999999999999997E-4</v>
      </c>
    </row>
    <row r="67" spans="1:10">
      <c r="A67" t="s">
        <v>2416</v>
      </c>
      <c r="B67" t="s">
        <v>2417</v>
      </c>
      <c r="C67" t="s">
        <v>104</v>
      </c>
      <c r="D67" t="s">
        <v>2418</v>
      </c>
      <c r="E67" s="59">
        <v>2036904.85</v>
      </c>
      <c r="F67" s="59">
        <v>317.9353999999995</v>
      </c>
      <c r="G67" s="59">
        <v>25979.288412224199</v>
      </c>
      <c r="H67" s="60">
        <v>2.6700000000000002E-2</v>
      </c>
      <c r="I67" s="60">
        <v>6.8999999999999999E-3</v>
      </c>
      <c r="J67" s="60">
        <v>8.9999999999999998E-4</v>
      </c>
    </row>
    <row r="68" spans="1:10">
      <c r="A68" s="61" t="s">
        <v>205</v>
      </c>
      <c r="B68" s="119" t="s">
        <v>4890</v>
      </c>
      <c r="C68" s="119" t="s">
        <v>4890</v>
      </c>
      <c r="D68" s="119" t="s">
        <v>4890</v>
      </c>
      <c r="E68" s="63">
        <v>1009107549.768</v>
      </c>
      <c r="F68" s="119" t="s">
        <v>4890</v>
      </c>
      <c r="G68" s="63">
        <v>3356328.9630857646</v>
      </c>
      <c r="H68" s="119" t="s">
        <v>4890</v>
      </c>
      <c r="I68" s="62">
        <v>0.8972</v>
      </c>
      <c r="J68" s="62">
        <v>0.1162</v>
      </c>
    </row>
    <row r="69" spans="1:10">
      <c r="A69" s="61" t="s">
        <v>2419</v>
      </c>
      <c r="B69" s="119" t="s">
        <v>4890</v>
      </c>
      <c r="C69" s="119" t="s">
        <v>4890</v>
      </c>
      <c r="D69" s="119" t="s">
        <v>4890</v>
      </c>
      <c r="E69" s="63">
        <v>26212881.18</v>
      </c>
      <c r="F69" s="119" t="s">
        <v>4890</v>
      </c>
      <c r="G69" s="63">
        <v>102484.31801416504</v>
      </c>
      <c r="H69" s="119" t="s">
        <v>4890</v>
      </c>
      <c r="I69" s="62">
        <v>2.7400000000000001E-2</v>
      </c>
      <c r="J69" s="62">
        <v>3.5000000000000001E-3</v>
      </c>
    </row>
    <row r="70" spans="1:10">
      <c r="A70" t="s">
        <v>2420</v>
      </c>
      <c r="B70" t="s">
        <v>2421</v>
      </c>
      <c r="C70" t="s">
        <v>102</v>
      </c>
      <c r="D70" t="s">
        <v>2422</v>
      </c>
      <c r="E70" s="59">
        <v>5629669.7199999997</v>
      </c>
      <c r="F70" s="59">
        <v>146.42549999999994</v>
      </c>
      <c r="G70" s="59">
        <v>29898.3476740591</v>
      </c>
      <c r="H70" s="60">
        <v>7.51E-2</v>
      </c>
      <c r="I70" s="60">
        <v>8.0000000000000002E-3</v>
      </c>
      <c r="J70" s="60">
        <v>1E-3</v>
      </c>
    </row>
    <row r="71" spans="1:10">
      <c r="A71" t="s">
        <v>2423</v>
      </c>
      <c r="B71" t="s">
        <v>2424</v>
      </c>
      <c r="C71" t="s">
        <v>102</v>
      </c>
      <c r="D71" t="s">
        <v>2425</v>
      </c>
      <c r="E71" s="59">
        <v>7876577.7400000002</v>
      </c>
      <c r="F71" s="59">
        <v>95.038200000000003</v>
      </c>
      <c r="G71" s="59">
        <v>27150.843198561899</v>
      </c>
      <c r="H71" s="60">
        <v>1E-3</v>
      </c>
      <c r="I71" s="60">
        <v>7.3000000000000001E-3</v>
      </c>
      <c r="J71" s="60">
        <v>8.9999999999999998E-4</v>
      </c>
    </row>
    <row r="72" spans="1:10">
      <c r="A72" t="s">
        <v>2426</v>
      </c>
      <c r="B72" t="s">
        <v>2427</v>
      </c>
      <c r="C72" t="s">
        <v>102</v>
      </c>
      <c r="D72" t="s">
        <v>2428</v>
      </c>
      <c r="E72" s="59">
        <v>4877303.6900000004</v>
      </c>
      <c r="F72" s="59">
        <v>90.722199999999916</v>
      </c>
      <c r="G72" s="59">
        <v>16048.7394743198</v>
      </c>
      <c r="H72" s="60">
        <v>3.4799999999999998E-2</v>
      </c>
      <c r="I72" s="60">
        <v>4.3E-3</v>
      </c>
      <c r="J72" s="60">
        <v>5.9999999999999995E-4</v>
      </c>
    </row>
    <row r="73" spans="1:10">
      <c r="A73" t="s">
        <v>2429</v>
      </c>
      <c r="B73" t="s">
        <v>2430</v>
      </c>
      <c r="C73" t="s">
        <v>102</v>
      </c>
      <c r="D73" t="s">
        <v>2431</v>
      </c>
      <c r="E73" s="59">
        <v>1548259.25</v>
      </c>
      <c r="F73" s="59">
        <v>123.37660000000004</v>
      </c>
      <c r="G73" s="59">
        <v>6928.2577583973598</v>
      </c>
      <c r="H73" s="60">
        <v>1.17E-2</v>
      </c>
      <c r="I73" s="60">
        <v>1.9E-3</v>
      </c>
      <c r="J73" s="60">
        <v>2.0000000000000001E-4</v>
      </c>
    </row>
    <row r="74" spans="1:10">
      <c r="A74" t="s">
        <v>2432</v>
      </c>
      <c r="B74" t="s">
        <v>2433</v>
      </c>
      <c r="C74" t="s">
        <v>102</v>
      </c>
      <c r="D74" t="s">
        <v>2434</v>
      </c>
      <c r="E74" s="59">
        <v>2152357.9500000002</v>
      </c>
      <c r="F74" s="59">
        <v>107.20260000000013</v>
      </c>
      <c r="G74" s="59">
        <v>8368.8806208042006</v>
      </c>
      <c r="H74" s="60">
        <v>1.43E-2</v>
      </c>
      <c r="I74" s="60">
        <v>2.2000000000000001E-3</v>
      </c>
      <c r="J74" s="60">
        <v>2.9999999999999997E-4</v>
      </c>
    </row>
    <row r="75" spans="1:10">
      <c r="A75" t="s">
        <v>2435</v>
      </c>
      <c r="B75" t="s">
        <v>2436</v>
      </c>
      <c r="C75" t="s">
        <v>102</v>
      </c>
      <c r="D75" t="s">
        <v>2437</v>
      </c>
      <c r="E75" s="59">
        <v>251715.20000000001</v>
      </c>
      <c r="F75" s="59">
        <v>89.915700000000001</v>
      </c>
      <c r="G75" s="59">
        <v>820.90429278137299</v>
      </c>
      <c r="H75" s="60">
        <v>8.9999999999999998E-4</v>
      </c>
      <c r="I75" s="60">
        <v>2.0000000000000001E-4</v>
      </c>
      <c r="J75" s="60">
        <v>0</v>
      </c>
    </row>
    <row r="76" spans="1:10">
      <c r="A76" t="s">
        <v>2438</v>
      </c>
      <c r="B76" t="s">
        <v>2439</v>
      </c>
      <c r="C76" t="s">
        <v>102</v>
      </c>
      <c r="D76" t="s">
        <v>2440</v>
      </c>
      <c r="E76" s="59">
        <v>3876997.63</v>
      </c>
      <c r="F76" s="59">
        <v>94.356900000000294</v>
      </c>
      <c r="G76" s="59">
        <v>13268.344995241299</v>
      </c>
      <c r="H76" s="60">
        <v>2.5000000000000001E-2</v>
      </c>
      <c r="I76" s="60">
        <v>3.5000000000000001E-3</v>
      </c>
      <c r="J76" s="60">
        <v>5.0000000000000001E-4</v>
      </c>
    </row>
    <row r="77" spans="1:10">
      <c r="A77" s="61" t="s">
        <v>2441</v>
      </c>
      <c r="B77" s="119" t="s">
        <v>4890</v>
      </c>
      <c r="C77" s="119" t="s">
        <v>4890</v>
      </c>
      <c r="D77" s="119" t="s">
        <v>4890</v>
      </c>
      <c r="E77" s="63">
        <v>3354.21</v>
      </c>
      <c r="F77" s="119" t="s">
        <v>4890</v>
      </c>
      <c r="G77" s="63">
        <v>5447.583808570148</v>
      </c>
      <c r="H77" s="119" t="s">
        <v>4890</v>
      </c>
      <c r="I77" s="62">
        <v>1.5E-3</v>
      </c>
      <c r="J77" s="62">
        <v>2.0000000000000001E-4</v>
      </c>
    </row>
    <row r="78" spans="1:10">
      <c r="A78" t="s">
        <v>2442</v>
      </c>
      <c r="B78" t="s">
        <v>2443</v>
      </c>
      <c r="C78" t="s">
        <v>106</v>
      </c>
      <c r="D78" t="s">
        <v>2444</v>
      </c>
      <c r="E78" s="59">
        <v>234.15</v>
      </c>
      <c r="F78" s="59">
        <v>14387.76</v>
      </c>
      <c r="G78" s="59">
        <v>155.673223030836</v>
      </c>
      <c r="H78" s="60">
        <v>0</v>
      </c>
      <c r="I78" s="60">
        <v>0</v>
      </c>
      <c r="J78" s="60">
        <v>0</v>
      </c>
    </row>
    <row r="79" spans="1:10">
      <c r="A79" t="s">
        <v>2442</v>
      </c>
      <c r="B79" t="s">
        <v>2445</v>
      </c>
      <c r="C79" t="s">
        <v>106</v>
      </c>
      <c r="D79" t="s">
        <v>2444</v>
      </c>
      <c r="E79" s="59">
        <v>1920.3</v>
      </c>
      <c r="F79" s="59">
        <v>14303.670000000011</v>
      </c>
      <c r="G79" s="59">
        <v>1269.2381985837101</v>
      </c>
      <c r="H79" s="60">
        <v>0</v>
      </c>
      <c r="I79" s="60">
        <v>2.9999999999999997E-4</v>
      </c>
      <c r="J79" s="60">
        <v>0</v>
      </c>
    </row>
    <row r="80" spans="1:10">
      <c r="A80" t="s">
        <v>2442</v>
      </c>
      <c r="B80" t="s">
        <v>2446</v>
      </c>
      <c r="C80" t="s">
        <v>106</v>
      </c>
      <c r="D80" t="s">
        <v>2444</v>
      </c>
      <c r="E80" s="59">
        <v>123.24</v>
      </c>
      <c r="F80" s="59">
        <v>14387.76</v>
      </c>
      <c r="G80" s="59">
        <v>81.935374786761599</v>
      </c>
      <c r="H80" s="60">
        <v>0</v>
      </c>
      <c r="I80" s="60">
        <v>0</v>
      </c>
      <c r="J80" s="60">
        <v>0</v>
      </c>
    </row>
    <row r="81" spans="1:10">
      <c r="A81" t="s">
        <v>2447</v>
      </c>
      <c r="B81" t="s">
        <v>2448</v>
      </c>
      <c r="C81" t="s">
        <v>102</v>
      </c>
      <c r="D81" t="s">
        <v>2449</v>
      </c>
      <c r="E81" s="59">
        <v>1076.52</v>
      </c>
      <c r="F81" s="59">
        <v>100927.1</v>
      </c>
      <c r="G81" s="59">
        <v>3940.73701216884</v>
      </c>
      <c r="H81" s="60">
        <v>0</v>
      </c>
      <c r="I81" s="60">
        <v>1.1000000000000001E-3</v>
      </c>
      <c r="J81" s="60">
        <v>1E-4</v>
      </c>
    </row>
    <row r="82" spans="1:10">
      <c r="A82" s="61" t="s">
        <v>2450</v>
      </c>
      <c r="B82" s="119" t="s">
        <v>4890</v>
      </c>
      <c r="C82" s="119" t="s">
        <v>4890</v>
      </c>
      <c r="D82" s="119" t="s">
        <v>4890</v>
      </c>
      <c r="E82" s="63">
        <v>67463222.370000005</v>
      </c>
      <c r="F82" s="119" t="s">
        <v>4890</v>
      </c>
      <c r="G82" s="63">
        <v>231983.95815020663</v>
      </c>
      <c r="H82" s="119" t="s">
        <v>4890</v>
      </c>
      <c r="I82" s="62">
        <v>6.2E-2</v>
      </c>
      <c r="J82" s="62">
        <v>8.0000000000000002E-3</v>
      </c>
    </row>
    <row r="83" spans="1:10">
      <c r="A83" t="s">
        <v>2451</v>
      </c>
      <c r="B83" t="s">
        <v>2452</v>
      </c>
      <c r="C83" t="s">
        <v>102</v>
      </c>
      <c r="D83" t="s">
        <v>2453</v>
      </c>
      <c r="E83" s="59">
        <v>305415.03999999998</v>
      </c>
      <c r="F83" s="59">
        <v>812.14089999999919</v>
      </c>
      <c r="G83" s="59">
        <v>8996.4124488028592</v>
      </c>
      <c r="H83" s="60">
        <v>1E-4</v>
      </c>
      <c r="I83" s="60">
        <v>2.3999999999999998E-3</v>
      </c>
      <c r="J83" s="60">
        <v>2.9999999999999997E-4</v>
      </c>
    </row>
    <row r="84" spans="1:10">
      <c r="A84" t="s">
        <v>2454</v>
      </c>
      <c r="B84" t="s">
        <v>2455</v>
      </c>
      <c r="C84" t="s">
        <v>102</v>
      </c>
      <c r="D84" t="s">
        <v>2456</v>
      </c>
      <c r="E84" s="59">
        <v>8082123.1699999999</v>
      </c>
      <c r="F84" s="59">
        <v>55.356800000000185</v>
      </c>
      <c r="G84" s="59">
        <v>16227.215260786301</v>
      </c>
      <c r="H84" s="60">
        <v>1.1000000000000001E-3</v>
      </c>
      <c r="I84" s="60">
        <v>4.3E-3</v>
      </c>
      <c r="J84" s="60">
        <v>5.9999999999999995E-4</v>
      </c>
    </row>
    <row r="85" spans="1:10">
      <c r="A85" t="s">
        <v>2457</v>
      </c>
      <c r="B85" t="s">
        <v>2458</v>
      </c>
      <c r="C85" t="s">
        <v>102</v>
      </c>
      <c r="D85" t="s">
        <v>2459</v>
      </c>
      <c r="E85" s="59">
        <v>6497880.96</v>
      </c>
      <c r="F85" s="59">
        <v>113.51719999999997</v>
      </c>
      <c r="G85" s="59">
        <v>26753.522828628698</v>
      </c>
      <c r="H85" s="60">
        <v>6.5000000000000002E-2</v>
      </c>
      <c r="I85" s="60">
        <v>7.1999999999999998E-3</v>
      </c>
      <c r="J85" s="60">
        <v>8.9999999999999998E-4</v>
      </c>
    </row>
    <row r="86" spans="1:10">
      <c r="A86" t="s">
        <v>2460</v>
      </c>
      <c r="B86" t="s">
        <v>2461</v>
      </c>
      <c r="C86" t="s">
        <v>102</v>
      </c>
      <c r="D86" t="s">
        <v>2462</v>
      </c>
      <c r="E86" s="59">
        <v>5054334.96</v>
      </c>
      <c r="F86" s="59">
        <v>77.903299999999959</v>
      </c>
      <c r="G86" s="59">
        <v>14281.289747443299</v>
      </c>
      <c r="H86" s="60">
        <v>6.7400000000000002E-2</v>
      </c>
      <c r="I86" s="60">
        <v>3.8E-3</v>
      </c>
      <c r="J86" s="60">
        <v>5.0000000000000001E-4</v>
      </c>
    </row>
    <row r="87" spans="1:10">
      <c r="A87" t="s">
        <v>2463</v>
      </c>
      <c r="B87" t="s">
        <v>2464</v>
      </c>
      <c r="C87" t="s">
        <v>102</v>
      </c>
      <c r="D87" t="s">
        <v>2465</v>
      </c>
      <c r="E87" s="59">
        <v>8294070.1200000001</v>
      </c>
      <c r="F87" s="59">
        <v>65.752699999999962</v>
      </c>
      <c r="G87" s="59">
        <v>19780.1166838381</v>
      </c>
      <c r="H87" s="60">
        <v>0.11360000000000001</v>
      </c>
      <c r="I87" s="60">
        <v>5.3E-3</v>
      </c>
      <c r="J87" s="60">
        <v>6.9999999999999999E-4</v>
      </c>
    </row>
    <row r="88" spans="1:10">
      <c r="A88" t="s">
        <v>2466</v>
      </c>
      <c r="B88" t="s">
        <v>2467</v>
      </c>
      <c r="C88" t="s">
        <v>102</v>
      </c>
      <c r="D88" t="s">
        <v>2468</v>
      </c>
      <c r="E88" s="59">
        <v>5287685.79</v>
      </c>
      <c r="F88" s="59">
        <v>113.70729999999998</v>
      </c>
      <c r="G88" s="59">
        <v>21807.282167549401</v>
      </c>
      <c r="H88" s="60">
        <v>2.9999999999999997E-4</v>
      </c>
      <c r="I88" s="60">
        <v>5.7999999999999996E-3</v>
      </c>
      <c r="J88" s="60">
        <v>8.0000000000000004E-4</v>
      </c>
    </row>
    <row r="89" spans="1:10">
      <c r="A89" t="s">
        <v>2469</v>
      </c>
      <c r="B89" t="s">
        <v>2470</v>
      </c>
      <c r="C89" t="s">
        <v>102</v>
      </c>
      <c r="D89" t="s">
        <v>2471</v>
      </c>
      <c r="E89" s="59">
        <v>4715954.78</v>
      </c>
      <c r="F89" s="59">
        <v>127.19560000000004</v>
      </c>
      <c r="G89" s="59">
        <v>21756.5122697488</v>
      </c>
      <c r="H89" s="60">
        <v>7.3700000000000002E-2</v>
      </c>
      <c r="I89" s="60">
        <v>5.7999999999999996E-3</v>
      </c>
      <c r="J89" s="60">
        <v>8.0000000000000004E-4</v>
      </c>
    </row>
    <row r="90" spans="1:10">
      <c r="A90" t="s">
        <v>2472</v>
      </c>
      <c r="B90" t="s">
        <v>2473</v>
      </c>
      <c r="C90" t="s">
        <v>102</v>
      </c>
      <c r="D90" t="s">
        <v>2474</v>
      </c>
      <c r="E90" s="59">
        <v>1882047.02</v>
      </c>
      <c r="F90" s="59">
        <v>171.48459999999926</v>
      </c>
      <c r="G90" s="59">
        <v>11705.8552563217</v>
      </c>
      <c r="H90" s="60">
        <v>8.8999999999999996E-2</v>
      </c>
      <c r="I90" s="60">
        <v>3.0999999999999999E-3</v>
      </c>
      <c r="J90" s="60">
        <v>4.0000000000000002E-4</v>
      </c>
    </row>
    <row r="91" spans="1:10">
      <c r="A91" t="s">
        <v>2475</v>
      </c>
      <c r="B91" t="s">
        <v>2476</v>
      </c>
      <c r="C91" t="s">
        <v>102</v>
      </c>
      <c r="D91" t="s">
        <v>2474</v>
      </c>
      <c r="E91" s="59">
        <v>14325.38</v>
      </c>
      <c r="F91" s="59">
        <v>113.65049999999999</v>
      </c>
      <c r="G91" s="59">
        <v>59.050700970756303</v>
      </c>
      <c r="H91" s="60">
        <v>0</v>
      </c>
      <c r="I91" s="60">
        <v>0</v>
      </c>
      <c r="J91" s="60">
        <v>0</v>
      </c>
    </row>
    <row r="92" spans="1:10">
      <c r="A92" t="s">
        <v>2477</v>
      </c>
      <c r="B92" t="s">
        <v>2478</v>
      </c>
      <c r="C92" t="s">
        <v>102</v>
      </c>
      <c r="D92" t="s">
        <v>2479</v>
      </c>
      <c r="E92" s="59">
        <v>5664576</v>
      </c>
      <c r="F92" s="59">
        <v>7.2138999999999998</v>
      </c>
      <c r="G92" s="59">
        <v>1482.12584792813</v>
      </c>
      <c r="H92" s="60">
        <v>5.5E-2</v>
      </c>
      <c r="I92" s="60">
        <v>4.0000000000000002E-4</v>
      </c>
      <c r="J92" s="60">
        <v>1E-4</v>
      </c>
    </row>
    <row r="93" spans="1:10">
      <c r="A93" t="s">
        <v>2480</v>
      </c>
      <c r="B93" t="s">
        <v>2481</v>
      </c>
      <c r="C93" t="s">
        <v>102</v>
      </c>
      <c r="D93" t="s">
        <v>2482</v>
      </c>
      <c r="E93" s="59">
        <v>1296873.7</v>
      </c>
      <c r="F93" s="59">
        <v>86.169500000000141</v>
      </c>
      <c r="G93" s="59">
        <v>4053.2072572562802</v>
      </c>
      <c r="H93" s="60">
        <v>2.9999999999999997E-4</v>
      </c>
      <c r="I93" s="60">
        <v>1.1000000000000001E-3</v>
      </c>
      <c r="J93" s="60">
        <v>1E-4</v>
      </c>
    </row>
    <row r="94" spans="1:10">
      <c r="A94" t="s">
        <v>2483</v>
      </c>
      <c r="B94" t="s">
        <v>2484</v>
      </c>
      <c r="C94" t="s">
        <v>102</v>
      </c>
      <c r="D94" t="s">
        <v>2485</v>
      </c>
      <c r="E94" s="59">
        <v>4232213.91</v>
      </c>
      <c r="F94" s="59">
        <v>104.83269999999986</v>
      </c>
      <c r="G94" s="59">
        <v>16092.0708928769</v>
      </c>
      <c r="H94" s="60">
        <v>3.3999999999999998E-3</v>
      </c>
      <c r="I94" s="60">
        <v>4.3E-3</v>
      </c>
      <c r="J94" s="60">
        <v>5.9999999999999995E-4</v>
      </c>
    </row>
    <row r="95" spans="1:10">
      <c r="A95" t="s">
        <v>2486</v>
      </c>
      <c r="B95" t="s">
        <v>2487</v>
      </c>
      <c r="C95" t="s">
        <v>104</v>
      </c>
      <c r="D95" t="s">
        <v>2488</v>
      </c>
      <c r="E95" s="59">
        <v>5298719.96</v>
      </c>
      <c r="F95" s="59">
        <v>108.5446000000001</v>
      </c>
      <c r="G95" s="59">
        <v>23072.614645682799</v>
      </c>
      <c r="H95" s="60">
        <v>1.12E-2</v>
      </c>
      <c r="I95" s="60">
        <v>6.1999999999999998E-3</v>
      </c>
      <c r="J95" s="60">
        <v>8.0000000000000004E-4</v>
      </c>
    </row>
    <row r="96" spans="1:10">
      <c r="A96" t="s">
        <v>2489</v>
      </c>
      <c r="B96" t="s">
        <v>2490</v>
      </c>
      <c r="C96" t="s">
        <v>102</v>
      </c>
      <c r="D96" t="s">
        <v>880</v>
      </c>
      <c r="E96" s="59">
        <v>6200662</v>
      </c>
      <c r="F96" s="59">
        <v>109.34459999999969</v>
      </c>
      <c r="G96" s="59">
        <v>24591.383025161002</v>
      </c>
      <c r="H96" s="60">
        <v>8.8999999999999999E-3</v>
      </c>
      <c r="I96" s="60">
        <v>6.6E-3</v>
      </c>
      <c r="J96" s="60">
        <v>8.9999999999999998E-4</v>
      </c>
    </row>
    <row r="97" spans="1:10">
      <c r="A97" t="s">
        <v>2491</v>
      </c>
      <c r="B97" t="s">
        <v>2492</v>
      </c>
      <c r="C97" t="s">
        <v>102</v>
      </c>
      <c r="D97" t="s">
        <v>2493</v>
      </c>
      <c r="E97" s="59">
        <v>4636339.58</v>
      </c>
      <c r="F97" s="59">
        <v>126.8154999999999</v>
      </c>
      <c r="G97" s="59">
        <v>21325.299117211602</v>
      </c>
      <c r="H97" s="60">
        <v>5.7999999999999996E-3</v>
      </c>
      <c r="I97" s="60">
        <v>5.7000000000000002E-3</v>
      </c>
      <c r="J97" s="60">
        <v>6.9999999999999999E-4</v>
      </c>
    </row>
    <row r="98" spans="1:10">
      <c r="A98" s="61" t="s">
        <v>2494</v>
      </c>
      <c r="B98" s="119" t="s">
        <v>4890</v>
      </c>
      <c r="C98" s="119" t="s">
        <v>4890</v>
      </c>
      <c r="D98" s="119" t="s">
        <v>4890</v>
      </c>
      <c r="E98" s="63">
        <v>915428092.00800002</v>
      </c>
      <c r="F98" s="119" t="s">
        <v>4890</v>
      </c>
      <c r="G98" s="63">
        <v>3016413.1031128229</v>
      </c>
      <c r="H98" s="119" t="s">
        <v>4890</v>
      </c>
      <c r="I98" s="62">
        <v>0.80630000000000002</v>
      </c>
      <c r="J98" s="62">
        <v>0.10440000000000001</v>
      </c>
    </row>
    <row r="99" spans="1:10">
      <c r="A99" t="s">
        <v>2495</v>
      </c>
      <c r="B99" t="s">
        <v>2496</v>
      </c>
      <c r="C99" t="s">
        <v>102</v>
      </c>
      <c r="D99" t="s">
        <v>2497</v>
      </c>
      <c r="E99" s="59">
        <v>16887686.170000002</v>
      </c>
      <c r="F99" s="59">
        <v>67.572000000000003</v>
      </c>
      <c r="G99" s="59">
        <v>41388.956652720102</v>
      </c>
      <c r="H99" s="60">
        <v>7.9399999999999998E-2</v>
      </c>
      <c r="I99" s="60">
        <v>1.11E-2</v>
      </c>
      <c r="J99" s="60">
        <v>1.4E-3</v>
      </c>
    </row>
    <row r="100" spans="1:10">
      <c r="A100" t="s">
        <v>2498</v>
      </c>
      <c r="B100" t="s">
        <v>2499</v>
      </c>
      <c r="C100" t="s">
        <v>102</v>
      </c>
      <c r="D100" t="s">
        <v>2500</v>
      </c>
      <c r="E100" s="59">
        <v>55071692.299999997</v>
      </c>
      <c r="F100" s="59">
        <v>89.492799999999988</v>
      </c>
      <c r="G100" s="59">
        <v>178757.41839301499</v>
      </c>
      <c r="H100" s="60">
        <v>1.6999999999999999E-3</v>
      </c>
      <c r="I100" s="60">
        <v>4.7800000000000002E-2</v>
      </c>
      <c r="J100" s="60">
        <v>6.1999999999999998E-3</v>
      </c>
    </row>
    <row r="101" spans="1:10">
      <c r="A101" t="s">
        <v>2501</v>
      </c>
      <c r="B101" t="s">
        <v>2502</v>
      </c>
      <c r="C101" t="s">
        <v>102</v>
      </c>
      <c r="D101" t="s">
        <v>612</v>
      </c>
      <c r="E101" s="59">
        <v>691196.36</v>
      </c>
      <c r="F101" s="59">
        <v>106.13510000000001</v>
      </c>
      <c r="G101" s="59">
        <v>2660.77426496931</v>
      </c>
      <c r="H101" s="60">
        <v>8.9999999999999998E-4</v>
      </c>
      <c r="I101" s="60">
        <v>6.9999999999999999E-4</v>
      </c>
      <c r="J101" s="60">
        <v>1E-4</v>
      </c>
    </row>
    <row r="102" spans="1:10">
      <c r="A102" t="s">
        <v>2503</v>
      </c>
      <c r="B102" t="s">
        <v>2504</v>
      </c>
      <c r="C102" t="s">
        <v>104</v>
      </c>
      <c r="D102" t="s">
        <v>2505</v>
      </c>
      <c r="E102" s="59">
        <v>3588835.46</v>
      </c>
      <c r="F102" s="59">
        <v>100.85209999999996</v>
      </c>
      <c r="G102" s="59">
        <v>14519.648932571299</v>
      </c>
      <c r="H102" s="60">
        <v>3.5900000000000001E-2</v>
      </c>
      <c r="I102" s="60">
        <v>3.8999999999999998E-3</v>
      </c>
      <c r="J102" s="60">
        <v>5.0000000000000001E-4</v>
      </c>
    </row>
    <row r="103" spans="1:10">
      <c r="A103" t="s">
        <v>2506</v>
      </c>
      <c r="B103" t="s">
        <v>2507</v>
      </c>
      <c r="C103" t="s">
        <v>100</v>
      </c>
      <c r="D103" t="s">
        <v>250</v>
      </c>
      <c r="E103" s="59">
        <v>12330484.02</v>
      </c>
      <c r="F103" s="59">
        <v>106.45387700000001</v>
      </c>
      <c r="G103" s="59">
        <v>13126.278292155501</v>
      </c>
      <c r="H103" s="60">
        <v>4.1000000000000003E-3</v>
      </c>
      <c r="I103" s="60">
        <v>3.5000000000000001E-3</v>
      </c>
      <c r="J103" s="60">
        <v>5.0000000000000001E-4</v>
      </c>
    </row>
    <row r="104" spans="1:10">
      <c r="A104" t="s">
        <v>2508</v>
      </c>
      <c r="B104" t="s">
        <v>2509</v>
      </c>
      <c r="C104" t="s">
        <v>102</v>
      </c>
      <c r="D104" t="s">
        <v>2510</v>
      </c>
      <c r="E104" s="59">
        <v>1847068.07</v>
      </c>
      <c r="F104" s="59">
        <v>89.941899999999961</v>
      </c>
      <c r="G104" s="59">
        <v>6025.4919983689797</v>
      </c>
      <c r="H104" s="60">
        <v>4.5999999999999999E-3</v>
      </c>
      <c r="I104" s="60">
        <v>1.6000000000000001E-3</v>
      </c>
      <c r="J104" s="60">
        <v>2.0000000000000001E-4</v>
      </c>
    </row>
    <row r="105" spans="1:10">
      <c r="A105" t="s">
        <v>2511</v>
      </c>
      <c r="B105" t="s">
        <v>2512</v>
      </c>
      <c r="C105" t="s">
        <v>102</v>
      </c>
      <c r="D105" t="s">
        <v>435</v>
      </c>
      <c r="E105" s="59">
        <v>1578940.65</v>
      </c>
      <c r="F105" s="59">
        <v>70.628300000000024</v>
      </c>
      <c r="G105" s="59">
        <v>4044.7540121300299</v>
      </c>
      <c r="H105" s="60">
        <v>4.19E-2</v>
      </c>
      <c r="I105" s="60">
        <v>1.1000000000000001E-3</v>
      </c>
      <c r="J105" s="60">
        <v>1E-4</v>
      </c>
    </row>
    <row r="106" spans="1:10">
      <c r="A106" t="s">
        <v>2513</v>
      </c>
      <c r="B106" t="s">
        <v>2514</v>
      </c>
      <c r="C106" t="s">
        <v>102</v>
      </c>
      <c r="D106" t="s">
        <v>2354</v>
      </c>
      <c r="E106" s="59">
        <v>10214155.27</v>
      </c>
      <c r="F106" s="59">
        <v>132.08369999999991</v>
      </c>
      <c r="G106" s="59">
        <v>48932.706459217203</v>
      </c>
      <c r="H106" s="60">
        <v>1.5E-3</v>
      </c>
      <c r="I106" s="60">
        <v>1.3100000000000001E-2</v>
      </c>
      <c r="J106" s="60">
        <v>1.6999999999999999E-3</v>
      </c>
    </row>
    <row r="107" spans="1:10">
      <c r="A107" t="s">
        <v>2515</v>
      </c>
      <c r="B107" t="s">
        <v>2516</v>
      </c>
      <c r="C107" t="s">
        <v>102</v>
      </c>
      <c r="D107" t="s">
        <v>2517</v>
      </c>
      <c r="E107" s="59">
        <v>1377988.7</v>
      </c>
      <c r="F107" s="59">
        <v>74.983399999999875</v>
      </c>
      <c r="G107" s="59">
        <v>3747.6440989825301</v>
      </c>
      <c r="H107" s="60">
        <v>6.8900000000000003E-2</v>
      </c>
      <c r="I107" s="60">
        <v>1E-3</v>
      </c>
      <c r="J107" s="60">
        <v>1E-4</v>
      </c>
    </row>
    <row r="108" spans="1:10">
      <c r="A108" t="s">
        <v>2518</v>
      </c>
      <c r="B108" t="s">
        <v>2519</v>
      </c>
      <c r="C108" t="s">
        <v>102</v>
      </c>
      <c r="D108" t="s">
        <v>2520</v>
      </c>
      <c r="E108" s="59">
        <v>1884452.37</v>
      </c>
      <c r="F108" s="59">
        <v>151.66829999999959</v>
      </c>
      <c r="G108" s="59">
        <v>10366.389901594301</v>
      </c>
      <c r="H108" s="60">
        <v>3.5999999999999999E-3</v>
      </c>
      <c r="I108" s="60">
        <v>2.8E-3</v>
      </c>
      <c r="J108" s="60">
        <v>4.0000000000000002E-4</v>
      </c>
    </row>
    <row r="109" spans="1:10">
      <c r="A109" t="s">
        <v>2521</v>
      </c>
      <c r="B109" t="s">
        <v>2522</v>
      </c>
      <c r="C109" t="s">
        <v>102</v>
      </c>
      <c r="D109" t="s">
        <v>368</v>
      </c>
      <c r="E109" s="59">
        <v>1578571.75</v>
      </c>
      <c r="F109" s="59">
        <v>144.42389999999986</v>
      </c>
      <c r="G109" s="59">
        <v>8268.9611302462108</v>
      </c>
      <c r="H109" s="60">
        <v>2.0000000000000001E-4</v>
      </c>
      <c r="I109" s="60">
        <v>2.2000000000000001E-3</v>
      </c>
      <c r="J109" s="60">
        <v>2.9999999999999997E-4</v>
      </c>
    </row>
    <row r="110" spans="1:10">
      <c r="A110" t="s">
        <v>2523</v>
      </c>
      <c r="B110" t="s">
        <v>2524</v>
      </c>
      <c r="C110" t="s">
        <v>102</v>
      </c>
      <c r="D110" t="s">
        <v>2525</v>
      </c>
      <c r="E110" s="59">
        <v>1286914.28</v>
      </c>
      <c r="F110" s="59">
        <v>264.09580000000011</v>
      </c>
      <c r="G110" s="59">
        <v>12327.0361642921</v>
      </c>
      <c r="H110" s="60">
        <v>5.1499999999999997E-2</v>
      </c>
      <c r="I110" s="60">
        <v>3.3E-3</v>
      </c>
      <c r="J110" s="60">
        <v>4.0000000000000002E-4</v>
      </c>
    </row>
    <row r="111" spans="1:10">
      <c r="A111" t="s">
        <v>2526</v>
      </c>
      <c r="B111" t="s">
        <v>2527</v>
      </c>
      <c r="C111" t="s">
        <v>102</v>
      </c>
      <c r="D111" t="s">
        <v>2315</v>
      </c>
      <c r="E111" s="59">
        <v>6076339.7800000003</v>
      </c>
      <c r="F111" s="59">
        <v>52.587399999999946</v>
      </c>
      <c r="G111" s="59">
        <v>11589.676285531399</v>
      </c>
      <c r="H111" s="60">
        <v>0.1013</v>
      </c>
      <c r="I111" s="60">
        <v>3.0999999999999999E-3</v>
      </c>
      <c r="J111" s="60">
        <v>4.0000000000000002E-4</v>
      </c>
    </row>
    <row r="112" spans="1:10">
      <c r="A112" t="s">
        <v>2528</v>
      </c>
      <c r="B112" t="s">
        <v>2529</v>
      </c>
      <c r="C112" t="s">
        <v>102</v>
      </c>
      <c r="D112" t="s">
        <v>2530</v>
      </c>
      <c r="E112" s="59">
        <v>1922627.12</v>
      </c>
      <c r="F112" s="59">
        <v>16.411100000000019</v>
      </c>
      <c r="G112" s="59">
        <v>1144.4064884459899</v>
      </c>
      <c r="H112" s="60">
        <v>9.3899999999999997E-2</v>
      </c>
      <c r="I112" s="60">
        <v>2.9999999999999997E-4</v>
      </c>
      <c r="J112" s="60">
        <v>0</v>
      </c>
    </row>
    <row r="113" spans="1:10">
      <c r="A113" t="s">
        <v>2531</v>
      </c>
      <c r="B113" t="s">
        <v>2532</v>
      </c>
      <c r="C113" t="s">
        <v>102</v>
      </c>
      <c r="D113" t="s">
        <v>2533</v>
      </c>
      <c r="E113" s="59">
        <v>11590848.98</v>
      </c>
      <c r="F113" s="59">
        <v>99.36740000000006</v>
      </c>
      <c r="G113" s="59">
        <v>41774.0641519415</v>
      </c>
      <c r="H113" s="60">
        <v>3.8999999999999998E-3</v>
      </c>
      <c r="I113" s="60">
        <v>1.12E-2</v>
      </c>
      <c r="J113" s="60">
        <v>1.4E-3</v>
      </c>
    </row>
    <row r="114" spans="1:10">
      <c r="A114" t="s">
        <v>2534</v>
      </c>
      <c r="B114" t="s">
        <v>2535</v>
      </c>
      <c r="C114" t="s">
        <v>102</v>
      </c>
      <c r="D114" t="s">
        <v>2536</v>
      </c>
      <c r="E114" s="59">
        <v>17806020.149999999</v>
      </c>
      <c r="F114" s="59">
        <v>99.217800000000054</v>
      </c>
      <c r="G114" s="59">
        <v>64077.271276822597</v>
      </c>
      <c r="H114" s="60">
        <v>7.1000000000000004E-3</v>
      </c>
      <c r="I114" s="60">
        <v>1.7100000000000001E-2</v>
      </c>
      <c r="J114" s="60">
        <v>2.2000000000000001E-3</v>
      </c>
    </row>
    <row r="115" spans="1:10">
      <c r="A115" t="s">
        <v>2537</v>
      </c>
      <c r="B115" t="s">
        <v>2538</v>
      </c>
      <c r="C115" t="s">
        <v>104</v>
      </c>
      <c r="D115" t="s">
        <v>2539</v>
      </c>
      <c r="E115" s="59">
        <v>756898.52</v>
      </c>
      <c r="F115" s="59">
        <v>68.828200000000038</v>
      </c>
      <c r="G115" s="59">
        <v>2089.8816402454099</v>
      </c>
      <c r="H115" s="60">
        <v>2.9999999999999997E-4</v>
      </c>
      <c r="I115" s="60">
        <v>5.9999999999999995E-4</v>
      </c>
      <c r="J115" s="60">
        <v>1E-4</v>
      </c>
    </row>
    <row r="116" spans="1:10">
      <c r="A116" t="s">
        <v>2540</v>
      </c>
      <c r="B116" t="s">
        <v>2541</v>
      </c>
      <c r="C116" t="s">
        <v>171</v>
      </c>
      <c r="D116" t="s">
        <v>2542</v>
      </c>
      <c r="E116" s="59">
        <v>62513519.719999999</v>
      </c>
      <c r="F116" s="59">
        <v>48.326700000000038</v>
      </c>
      <c r="G116" s="59">
        <v>16259.4101146015</v>
      </c>
      <c r="H116" s="60">
        <v>5.6099999999999997E-2</v>
      </c>
      <c r="I116" s="60">
        <v>4.3E-3</v>
      </c>
      <c r="J116" s="60">
        <v>5.9999999999999995E-4</v>
      </c>
    </row>
    <row r="117" spans="1:10">
      <c r="A117" t="s">
        <v>2543</v>
      </c>
      <c r="B117" t="s">
        <v>2544</v>
      </c>
      <c r="C117" t="s">
        <v>104</v>
      </c>
      <c r="D117" t="s">
        <v>2545</v>
      </c>
      <c r="E117" s="59">
        <v>6386611.7000000002</v>
      </c>
      <c r="F117" s="59">
        <v>104.85389999999974</v>
      </c>
      <c r="G117" s="59">
        <v>26864.126473990698</v>
      </c>
      <c r="H117" s="60">
        <v>8.9999999999999998E-4</v>
      </c>
      <c r="I117" s="60">
        <v>7.1999999999999998E-3</v>
      </c>
      <c r="J117" s="60">
        <v>8.9999999999999998E-4</v>
      </c>
    </row>
    <row r="118" spans="1:10">
      <c r="A118" t="s">
        <v>2546</v>
      </c>
      <c r="B118" t="s">
        <v>2547</v>
      </c>
      <c r="C118" t="s">
        <v>102</v>
      </c>
      <c r="D118" t="s">
        <v>2548</v>
      </c>
      <c r="E118" s="59">
        <v>5265752.12</v>
      </c>
      <c r="F118" s="59">
        <v>101.4433999999997</v>
      </c>
      <c r="G118" s="59">
        <v>19374.556215584998</v>
      </c>
      <c r="H118" s="60">
        <v>1.4E-2</v>
      </c>
      <c r="I118" s="60">
        <v>5.1999999999999998E-3</v>
      </c>
      <c r="J118" s="60">
        <v>6.9999999999999999E-4</v>
      </c>
    </row>
    <row r="119" spans="1:10">
      <c r="A119" t="s">
        <v>2549</v>
      </c>
      <c r="B119" t="s">
        <v>2550</v>
      </c>
      <c r="C119" t="s">
        <v>102</v>
      </c>
      <c r="D119" t="s">
        <v>2551</v>
      </c>
      <c r="E119" s="59">
        <v>5735820.7599999998</v>
      </c>
      <c r="F119" s="59">
        <v>133.60480000000013</v>
      </c>
      <c r="G119" s="59">
        <v>27794.9046372017</v>
      </c>
      <c r="H119" s="60">
        <v>5.74E-2</v>
      </c>
      <c r="I119" s="60">
        <v>7.4000000000000003E-3</v>
      </c>
      <c r="J119" s="60">
        <v>1E-3</v>
      </c>
    </row>
    <row r="120" spans="1:10">
      <c r="A120" t="s">
        <v>2552</v>
      </c>
      <c r="B120" t="s">
        <v>2553</v>
      </c>
      <c r="C120" t="s">
        <v>102</v>
      </c>
      <c r="D120" t="s">
        <v>2554</v>
      </c>
      <c r="E120" s="59">
        <v>5164441.55</v>
      </c>
      <c r="F120" s="59">
        <v>123.64589999999994</v>
      </c>
      <c r="G120" s="59">
        <v>23160.644590428001</v>
      </c>
      <c r="H120" s="60">
        <v>5.16E-2</v>
      </c>
      <c r="I120" s="60">
        <v>6.1999999999999998E-3</v>
      </c>
      <c r="J120" s="60">
        <v>8.0000000000000004E-4</v>
      </c>
    </row>
    <row r="121" spans="1:10">
      <c r="A121" t="s">
        <v>2555</v>
      </c>
      <c r="B121" t="s">
        <v>2556</v>
      </c>
      <c r="C121" t="s">
        <v>104</v>
      </c>
      <c r="D121" t="s">
        <v>2557</v>
      </c>
      <c r="E121" s="59">
        <v>5917041.0099999998</v>
      </c>
      <c r="F121" s="59">
        <v>116.73229999999997</v>
      </c>
      <c r="G121" s="59">
        <v>27708.5145891949</v>
      </c>
      <c r="H121" s="60">
        <v>1.12E-2</v>
      </c>
      <c r="I121" s="60">
        <v>7.4000000000000003E-3</v>
      </c>
      <c r="J121" s="60">
        <v>1E-3</v>
      </c>
    </row>
    <row r="122" spans="1:10">
      <c r="A122" t="s">
        <v>2558</v>
      </c>
      <c r="B122" t="s">
        <v>2559</v>
      </c>
      <c r="C122" t="s">
        <v>102</v>
      </c>
      <c r="D122" t="s">
        <v>2348</v>
      </c>
      <c r="E122" s="59">
        <v>4873405.34</v>
      </c>
      <c r="F122" s="59">
        <v>90.757200000000324</v>
      </c>
      <c r="G122" s="59">
        <v>16042.098520687499</v>
      </c>
      <c r="H122" s="60">
        <v>4.87E-2</v>
      </c>
      <c r="I122" s="60">
        <v>4.3E-3</v>
      </c>
      <c r="J122" s="60">
        <v>5.9999999999999995E-4</v>
      </c>
    </row>
    <row r="123" spans="1:10">
      <c r="A123" t="s">
        <v>2560</v>
      </c>
      <c r="B123" t="s">
        <v>2561</v>
      </c>
      <c r="C123" t="s">
        <v>102</v>
      </c>
      <c r="D123" t="s">
        <v>2562</v>
      </c>
      <c r="E123" s="59">
        <v>146997.22700000001</v>
      </c>
      <c r="F123" s="59">
        <v>127.52210000000001</v>
      </c>
      <c r="G123" s="59">
        <v>679.89547959572997</v>
      </c>
      <c r="H123" s="60">
        <v>1.4E-3</v>
      </c>
      <c r="I123" s="60">
        <v>2.0000000000000001E-4</v>
      </c>
      <c r="J123" s="60">
        <v>0</v>
      </c>
    </row>
    <row r="124" spans="1:10">
      <c r="A124" t="s">
        <v>2563</v>
      </c>
      <c r="B124" t="s">
        <v>2564</v>
      </c>
      <c r="C124" t="s">
        <v>102</v>
      </c>
      <c r="D124" t="s">
        <v>2565</v>
      </c>
      <c r="E124" s="59">
        <v>3950065.45</v>
      </c>
      <c r="F124" s="59">
        <v>113.46839999999995</v>
      </c>
      <c r="G124" s="59">
        <v>16256.4898880009</v>
      </c>
      <c r="H124" s="60">
        <v>1.32E-2</v>
      </c>
      <c r="I124" s="60">
        <v>4.3E-3</v>
      </c>
      <c r="J124" s="60">
        <v>5.9999999999999995E-4</v>
      </c>
    </row>
    <row r="125" spans="1:10">
      <c r="A125" t="s">
        <v>2566</v>
      </c>
      <c r="B125" t="s">
        <v>2567</v>
      </c>
      <c r="C125" t="s">
        <v>102</v>
      </c>
      <c r="D125" t="s">
        <v>2278</v>
      </c>
      <c r="E125" s="59">
        <v>4970421</v>
      </c>
      <c r="F125" s="59">
        <v>107.4051</v>
      </c>
      <c r="G125" s="59">
        <v>19362.687436123299</v>
      </c>
      <c r="H125" s="60">
        <v>0.10580000000000001</v>
      </c>
      <c r="I125" s="60">
        <v>5.1999999999999998E-3</v>
      </c>
      <c r="J125" s="60">
        <v>6.9999999999999999E-4</v>
      </c>
    </row>
    <row r="126" spans="1:10">
      <c r="A126" t="s">
        <v>2568</v>
      </c>
      <c r="B126" t="s">
        <v>2569</v>
      </c>
      <c r="C126" t="s">
        <v>102</v>
      </c>
      <c r="D126" t="s">
        <v>2278</v>
      </c>
      <c r="E126" s="59">
        <v>7316251.9800000004</v>
      </c>
      <c r="F126" s="59">
        <v>102.52099999999996</v>
      </c>
      <c r="G126" s="59">
        <v>27205.019649392001</v>
      </c>
      <c r="H126" s="60">
        <v>6.1000000000000004E-3</v>
      </c>
      <c r="I126" s="60">
        <v>7.3000000000000001E-3</v>
      </c>
      <c r="J126" s="60">
        <v>8.9999999999999998E-4</v>
      </c>
    </row>
    <row r="127" spans="1:10">
      <c r="A127" t="s">
        <v>2570</v>
      </c>
      <c r="B127" t="s">
        <v>2571</v>
      </c>
      <c r="C127" t="s">
        <v>104</v>
      </c>
      <c r="D127" t="s">
        <v>2572</v>
      </c>
      <c r="E127" s="59">
        <v>1672051</v>
      </c>
      <c r="F127" s="59">
        <v>104.37209999999979</v>
      </c>
      <c r="G127" s="59">
        <v>7000.86276208854</v>
      </c>
      <c r="H127" s="60">
        <v>1E-4</v>
      </c>
      <c r="I127" s="60">
        <v>1.9E-3</v>
      </c>
      <c r="J127" s="60">
        <v>2.0000000000000001E-4</v>
      </c>
    </row>
    <row r="128" spans="1:10">
      <c r="A128" t="s">
        <v>2573</v>
      </c>
      <c r="B128" t="s">
        <v>2574</v>
      </c>
      <c r="C128" t="s">
        <v>102</v>
      </c>
      <c r="D128" t="s">
        <v>2575</v>
      </c>
      <c r="E128" s="59">
        <v>883473.34</v>
      </c>
      <c r="F128" s="59">
        <v>109.55669999999996</v>
      </c>
      <c r="G128" s="59">
        <v>3510.5886664520599</v>
      </c>
      <c r="H128" s="60">
        <v>5.9999999999999995E-4</v>
      </c>
      <c r="I128" s="60">
        <v>8.9999999999999998E-4</v>
      </c>
      <c r="J128" s="60">
        <v>1E-4</v>
      </c>
    </row>
    <row r="129" spans="1:10">
      <c r="A129" t="s">
        <v>2576</v>
      </c>
      <c r="B129" t="s">
        <v>2577</v>
      </c>
      <c r="C129" t="s">
        <v>104</v>
      </c>
      <c r="D129" t="s">
        <v>2578</v>
      </c>
      <c r="E129" s="59">
        <v>1248918</v>
      </c>
      <c r="F129" s="59">
        <v>102.571</v>
      </c>
      <c r="G129" s="59">
        <v>5138.9706482286501</v>
      </c>
      <c r="H129" s="60">
        <v>1E-3</v>
      </c>
      <c r="I129" s="60">
        <v>1.4E-3</v>
      </c>
      <c r="J129" s="60">
        <v>2.0000000000000001E-4</v>
      </c>
    </row>
    <row r="130" spans="1:10">
      <c r="A130" t="s">
        <v>2579</v>
      </c>
      <c r="B130" t="s">
        <v>2580</v>
      </c>
      <c r="C130" t="s">
        <v>102</v>
      </c>
      <c r="D130" t="s">
        <v>2581</v>
      </c>
      <c r="E130" s="59">
        <v>2395407.6</v>
      </c>
      <c r="F130" s="59">
        <v>101.63749999999996</v>
      </c>
      <c r="G130" s="59">
        <v>8830.4117128051494</v>
      </c>
      <c r="H130" s="60">
        <v>2.18E-2</v>
      </c>
      <c r="I130" s="60">
        <v>2.3999999999999998E-3</v>
      </c>
      <c r="J130" s="60">
        <v>2.9999999999999997E-4</v>
      </c>
    </row>
    <row r="131" spans="1:10">
      <c r="A131" t="s">
        <v>2582</v>
      </c>
      <c r="B131" t="s">
        <v>2583</v>
      </c>
      <c r="C131" t="s">
        <v>102</v>
      </c>
      <c r="D131" t="s">
        <v>2584</v>
      </c>
      <c r="E131" s="59">
        <v>831630.87</v>
      </c>
      <c r="F131" s="59">
        <v>8.2995000000000143</v>
      </c>
      <c r="G131" s="59">
        <v>250.33990710984301</v>
      </c>
      <c r="H131" s="60">
        <v>1.12E-2</v>
      </c>
      <c r="I131" s="60">
        <v>1E-4</v>
      </c>
      <c r="J131" s="60">
        <v>0</v>
      </c>
    </row>
    <row r="132" spans="1:10">
      <c r="A132" t="s">
        <v>2585</v>
      </c>
      <c r="B132" t="s">
        <v>2586</v>
      </c>
      <c r="C132" t="s">
        <v>104</v>
      </c>
      <c r="D132" t="s">
        <v>2562</v>
      </c>
      <c r="E132" s="59">
        <v>3195022.64</v>
      </c>
      <c r="F132" s="59">
        <v>106.01500000000021</v>
      </c>
      <c r="G132" s="59">
        <v>13588.104564904899</v>
      </c>
      <c r="H132" s="60">
        <v>7.1000000000000004E-3</v>
      </c>
      <c r="I132" s="60">
        <v>3.5999999999999999E-3</v>
      </c>
      <c r="J132" s="60">
        <v>5.0000000000000001E-4</v>
      </c>
    </row>
    <row r="133" spans="1:10">
      <c r="A133" t="s">
        <v>2587</v>
      </c>
      <c r="B133" t="s">
        <v>2588</v>
      </c>
      <c r="C133" t="s">
        <v>104</v>
      </c>
      <c r="D133" t="s">
        <v>2589</v>
      </c>
      <c r="E133" s="59">
        <v>6814516.3200000003</v>
      </c>
      <c r="F133" s="59">
        <v>70.760600000000025</v>
      </c>
      <c r="G133" s="59">
        <v>19343.905655087201</v>
      </c>
      <c r="H133" s="60">
        <v>3.8999999999999998E-3</v>
      </c>
      <c r="I133" s="60">
        <v>5.1999999999999998E-3</v>
      </c>
      <c r="J133" s="60">
        <v>6.9999999999999999E-4</v>
      </c>
    </row>
    <row r="134" spans="1:10">
      <c r="A134" t="s">
        <v>2590</v>
      </c>
      <c r="B134" t="s">
        <v>2591</v>
      </c>
      <c r="C134" t="s">
        <v>102</v>
      </c>
      <c r="D134" t="s">
        <v>2589</v>
      </c>
      <c r="E134" s="59">
        <v>641756.15</v>
      </c>
      <c r="F134" s="59">
        <v>101.85389999999998</v>
      </c>
      <c r="G134" s="59">
        <v>2370.80185116961</v>
      </c>
      <c r="H134" s="60">
        <v>2.7000000000000001E-3</v>
      </c>
      <c r="I134" s="60">
        <v>5.9999999999999995E-4</v>
      </c>
      <c r="J134" s="60">
        <v>1E-4</v>
      </c>
    </row>
    <row r="135" spans="1:10">
      <c r="A135" t="s">
        <v>2592</v>
      </c>
      <c r="B135" t="s">
        <v>2593</v>
      </c>
      <c r="C135" t="s">
        <v>104</v>
      </c>
      <c r="D135" t="s">
        <v>2594</v>
      </c>
      <c r="E135" s="59">
        <v>5014429.57</v>
      </c>
      <c r="F135" s="59">
        <v>98.095699999999951</v>
      </c>
      <c r="G135" s="59">
        <v>19732.818852331398</v>
      </c>
      <c r="H135" s="60">
        <v>5.9999999999999995E-4</v>
      </c>
      <c r="I135" s="60">
        <v>5.3E-3</v>
      </c>
      <c r="J135" s="60">
        <v>6.9999999999999999E-4</v>
      </c>
    </row>
    <row r="136" spans="1:10">
      <c r="A136" t="s">
        <v>2595</v>
      </c>
      <c r="B136" t="s">
        <v>2596</v>
      </c>
      <c r="C136" t="s">
        <v>102</v>
      </c>
      <c r="D136" t="s">
        <v>2597</v>
      </c>
      <c r="E136" s="59">
        <v>6210333</v>
      </c>
      <c r="F136" s="59">
        <v>110.40489999999983</v>
      </c>
      <c r="G136" s="59">
        <v>24868.5688002758</v>
      </c>
      <c r="H136" s="60">
        <v>9.5999999999999992E-3</v>
      </c>
      <c r="I136" s="60">
        <v>6.6E-3</v>
      </c>
      <c r="J136" s="60">
        <v>8.9999999999999998E-4</v>
      </c>
    </row>
    <row r="137" spans="1:10">
      <c r="A137" t="s">
        <v>2598</v>
      </c>
      <c r="B137" t="s">
        <v>2599</v>
      </c>
      <c r="C137" t="s">
        <v>102</v>
      </c>
      <c r="D137" t="s">
        <v>2440</v>
      </c>
      <c r="E137" s="59">
        <v>847031.44</v>
      </c>
      <c r="F137" s="59">
        <v>118.4411999999995</v>
      </c>
      <c r="G137" s="59">
        <v>3638.7304503394698</v>
      </c>
      <c r="H137" s="60">
        <v>2.0000000000000001E-4</v>
      </c>
      <c r="I137" s="60">
        <v>1E-3</v>
      </c>
      <c r="J137" s="60">
        <v>1E-4</v>
      </c>
    </row>
    <row r="138" spans="1:10">
      <c r="A138" t="s">
        <v>2600</v>
      </c>
      <c r="B138" t="s">
        <v>2601</v>
      </c>
      <c r="C138" t="s">
        <v>102</v>
      </c>
      <c r="D138" t="s">
        <v>2602</v>
      </c>
      <c r="E138" s="59">
        <v>791872</v>
      </c>
      <c r="F138" s="59">
        <v>79.889200000000002</v>
      </c>
      <c r="G138" s="59">
        <v>2294.51348652366</v>
      </c>
      <c r="H138" s="60">
        <v>2.3999999999999998E-3</v>
      </c>
      <c r="I138" s="60">
        <v>5.9999999999999995E-4</v>
      </c>
      <c r="J138" s="60">
        <v>1E-4</v>
      </c>
    </row>
    <row r="139" spans="1:10">
      <c r="A139" t="s">
        <v>2603</v>
      </c>
      <c r="B139" t="s">
        <v>2604</v>
      </c>
      <c r="C139" t="s">
        <v>102</v>
      </c>
      <c r="D139" t="s">
        <v>2605</v>
      </c>
      <c r="E139" s="59">
        <v>626843.4</v>
      </c>
      <c r="F139" s="59">
        <v>98.33949999999983</v>
      </c>
      <c r="G139" s="59">
        <v>2235.8085311990599</v>
      </c>
      <c r="H139" s="60">
        <v>6.1400000000000003E-2</v>
      </c>
      <c r="I139" s="60">
        <v>5.9999999999999995E-4</v>
      </c>
      <c r="J139" s="60">
        <v>1E-4</v>
      </c>
    </row>
    <row r="140" spans="1:10">
      <c r="A140" t="s">
        <v>2606</v>
      </c>
      <c r="B140" t="s">
        <v>2607</v>
      </c>
      <c r="C140" t="s">
        <v>102</v>
      </c>
      <c r="D140" t="s">
        <v>2608</v>
      </c>
      <c r="E140" s="59">
        <v>468685.66</v>
      </c>
      <c r="F140" s="59">
        <v>99.34589999999973</v>
      </c>
      <c r="G140" s="59">
        <v>1688.8036932042201</v>
      </c>
      <c r="H140" s="60">
        <v>6.25E-2</v>
      </c>
      <c r="I140" s="60">
        <v>5.0000000000000001E-4</v>
      </c>
      <c r="J140" s="60">
        <v>1E-4</v>
      </c>
    </row>
    <row r="141" spans="1:10">
      <c r="A141" t="s">
        <v>2609</v>
      </c>
      <c r="B141" t="s">
        <v>2610</v>
      </c>
      <c r="C141" t="s">
        <v>102</v>
      </c>
      <c r="D141" t="s">
        <v>2605</v>
      </c>
      <c r="E141" s="59">
        <v>615234.59</v>
      </c>
      <c r="F141" s="59">
        <v>1E-4</v>
      </c>
      <c r="G141" s="59">
        <v>2.2314558579299999E-3</v>
      </c>
      <c r="H141" s="60">
        <v>6.0299999999999999E-2</v>
      </c>
      <c r="I141" s="60">
        <v>0</v>
      </c>
      <c r="J141" s="60">
        <v>0</v>
      </c>
    </row>
    <row r="142" spans="1:10">
      <c r="A142" t="s">
        <v>2611</v>
      </c>
      <c r="B142" t="s">
        <v>2612</v>
      </c>
      <c r="C142" t="s">
        <v>102</v>
      </c>
      <c r="D142" t="s">
        <v>2605</v>
      </c>
      <c r="E142" s="59">
        <v>413919.87</v>
      </c>
      <c r="F142" s="59">
        <v>100.55020000000002</v>
      </c>
      <c r="G142" s="59">
        <v>1509.54745159144</v>
      </c>
      <c r="H142" s="60">
        <v>2.76E-2</v>
      </c>
      <c r="I142" s="60">
        <v>4.0000000000000002E-4</v>
      </c>
      <c r="J142" s="60">
        <v>1E-4</v>
      </c>
    </row>
    <row r="143" spans="1:10">
      <c r="A143" t="s">
        <v>2613</v>
      </c>
      <c r="B143" t="s">
        <v>2614</v>
      </c>
      <c r="C143" t="s">
        <v>102</v>
      </c>
      <c r="D143" t="s">
        <v>2615</v>
      </c>
      <c r="E143" s="59">
        <v>2851233.21</v>
      </c>
      <c r="F143" s="59">
        <v>88.864900000000034</v>
      </c>
      <c r="G143" s="59">
        <v>9189.8950766023499</v>
      </c>
      <c r="H143" s="60">
        <v>4.07E-2</v>
      </c>
      <c r="I143" s="60">
        <v>2.5000000000000001E-3</v>
      </c>
      <c r="J143" s="60">
        <v>2.9999999999999997E-4</v>
      </c>
    </row>
    <row r="144" spans="1:10">
      <c r="A144" t="s">
        <v>2616</v>
      </c>
      <c r="B144" t="s">
        <v>2617</v>
      </c>
      <c r="C144" t="s">
        <v>104</v>
      </c>
      <c r="D144" t="s">
        <v>2618</v>
      </c>
      <c r="E144" s="59">
        <v>3721875.11</v>
      </c>
      <c r="F144" s="59">
        <v>112.82239999999989</v>
      </c>
      <c r="G144" s="59">
        <v>16845.144958778201</v>
      </c>
      <c r="H144" s="60">
        <v>0.10630000000000001</v>
      </c>
      <c r="I144" s="60">
        <v>4.4999999999999997E-3</v>
      </c>
      <c r="J144" s="60">
        <v>5.9999999999999995E-4</v>
      </c>
    </row>
    <row r="145" spans="1:10">
      <c r="A145" t="s">
        <v>2619</v>
      </c>
      <c r="B145" t="s">
        <v>2620</v>
      </c>
      <c r="C145" t="s">
        <v>104</v>
      </c>
      <c r="D145" t="s">
        <v>2621</v>
      </c>
      <c r="E145" s="59">
        <v>3397274.16</v>
      </c>
      <c r="F145" s="59">
        <v>136.87729999999999</v>
      </c>
      <c r="G145" s="59">
        <v>18654.329702090999</v>
      </c>
      <c r="H145" s="60">
        <v>6.7900000000000002E-2</v>
      </c>
      <c r="I145" s="60">
        <v>5.0000000000000001E-3</v>
      </c>
      <c r="J145" s="60">
        <v>5.9999999999999995E-4</v>
      </c>
    </row>
    <row r="146" spans="1:10">
      <c r="A146" t="s">
        <v>2622</v>
      </c>
      <c r="B146" t="s">
        <v>2623</v>
      </c>
      <c r="C146" t="s">
        <v>102</v>
      </c>
      <c r="D146" t="s">
        <v>2624</v>
      </c>
      <c r="E146" s="59">
        <v>7019605.2800000003</v>
      </c>
      <c r="F146" s="59">
        <v>22.753199999999985</v>
      </c>
      <c r="G146" s="59">
        <v>5792.9893732196197</v>
      </c>
      <c r="H146" s="60">
        <v>2.8E-3</v>
      </c>
      <c r="I146" s="60">
        <v>1.5E-3</v>
      </c>
      <c r="J146" s="60">
        <v>2.0000000000000001E-4</v>
      </c>
    </row>
    <row r="147" spans="1:10">
      <c r="A147" t="s">
        <v>2625</v>
      </c>
      <c r="B147" t="s">
        <v>2626</v>
      </c>
      <c r="C147" t="s">
        <v>102</v>
      </c>
      <c r="D147" t="s">
        <v>2627</v>
      </c>
      <c r="E147" s="59">
        <v>5886318.7000000002</v>
      </c>
      <c r="F147" s="59">
        <v>112.99770000000014</v>
      </c>
      <c r="G147" s="59">
        <v>24124.645012544701</v>
      </c>
      <c r="H147" s="60">
        <v>6.93E-2</v>
      </c>
      <c r="I147" s="60">
        <v>6.4000000000000003E-3</v>
      </c>
      <c r="J147" s="60">
        <v>8.0000000000000004E-4</v>
      </c>
    </row>
    <row r="148" spans="1:10">
      <c r="A148" t="s">
        <v>2628</v>
      </c>
      <c r="B148" t="s">
        <v>2629</v>
      </c>
      <c r="C148" t="s">
        <v>104</v>
      </c>
      <c r="D148" t="s">
        <v>2630</v>
      </c>
      <c r="E148" s="59">
        <v>11159647.34</v>
      </c>
      <c r="F148" s="59">
        <v>97.934500000000057</v>
      </c>
      <c r="G148" s="59">
        <v>43843.357376729902</v>
      </c>
      <c r="H148" s="60">
        <v>2.8E-3</v>
      </c>
      <c r="I148" s="60">
        <v>1.17E-2</v>
      </c>
      <c r="J148" s="60">
        <v>1.5E-3</v>
      </c>
    </row>
    <row r="149" spans="1:10">
      <c r="A149" t="s">
        <v>2631</v>
      </c>
      <c r="B149" t="s">
        <v>2632</v>
      </c>
      <c r="C149" t="s">
        <v>102</v>
      </c>
      <c r="D149" t="s">
        <v>2605</v>
      </c>
      <c r="E149" s="59">
        <v>8157576.2300000004</v>
      </c>
      <c r="F149" s="59">
        <v>77.599299999999673</v>
      </c>
      <c r="G149" s="59">
        <v>22959.715380596099</v>
      </c>
      <c r="H149" s="60">
        <v>6.5299999999999997E-2</v>
      </c>
      <c r="I149" s="60">
        <v>6.1000000000000004E-3</v>
      </c>
      <c r="J149" s="60">
        <v>8.0000000000000004E-4</v>
      </c>
    </row>
    <row r="150" spans="1:10">
      <c r="A150" t="s">
        <v>2633</v>
      </c>
      <c r="B150" t="s">
        <v>2634</v>
      </c>
      <c r="C150" t="s">
        <v>104</v>
      </c>
      <c r="D150" t="s">
        <v>2635</v>
      </c>
      <c r="E150" s="59">
        <v>1169510.6000000001</v>
      </c>
      <c r="F150" s="59">
        <v>298.1180999999998</v>
      </c>
      <c r="G150" s="59">
        <v>13986.534784322601</v>
      </c>
      <c r="H150" s="60">
        <v>4.0000000000000001E-3</v>
      </c>
      <c r="I150" s="60">
        <v>3.7000000000000002E-3</v>
      </c>
      <c r="J150" s="60">
        <v>5.0000000000000001E-4</v>
      </c>
    </row>
    <row r="151" spans="1:10">
      <c r="A151" t="s">
        <v>2636</v>
      </c>
      <c r="B151" t="s">
        <v>2637</v>
      </c>
      <c r="C151" t="s">
        <v>102</v>
      </c>
      <c r="D151" t="s">
        <v>2638</v>
      </c>
      <c r="E151" s="59">
        <v>9693810.25</v>
      </c>
      <c r="F151" s="59">
        <v>34.284599999999998</v>
      </c>
      <c r="G151" s="59">
        <v>12054.276718159699</v>
      </c>
      <c r="H151" s="60">
        <v>6.4600000000000005E-2</v>
      </c>
      <c r="I151" s="60">
        <v>3.2000000000000002E-3</v>
      </c>
      <c r="J151" s="60">
        <v>4.0000000000000002E-4</v>
      </c>
    </row>
    <row r="152" spans="1:10">
      <c r="A152" t="s">
        <v>2639</v>
      </c>
      <c r="B152" t="s">
        <v>2640</v>
      </c>
      <c r="C152" t="s">
        <v>106</v>
      </c>
      <c r="D152" t="s">
        <v>2641</v>
      </c>
      <c r="E152" s="59">
        <v>5653878.4699999997</v>
      </c>
      <c r="F152" s="59">
        <v>40.900599999999997</v>
      </c>
      <c r="G152" s="59">
        <v>10685.693628049499</v>
      </c>
      <c r="H152" s="60">
        <v>0.1338</v>
      </c>
      <c r="I152" s="60">
        <v>2.8999999999999998E-3</v>
      </c>
      <c r="J152" s="60">
        <v>4.0000000000000002E-4</v>
      </c>
    </row>
    <row r="153" spans="1:10">
      <c r="A153" t="s">
        <v>2642</v>
      </c>
      <c r="B153" t="s">
        <v>2643</v>
      </c>
      <c r="C153" t="s">
        <v>104</v>
      </c>
      <c r="D153" t="s">
        <v>2644</v>
      </c>
      <c r="E153" s="59">
        <v>6144976.6500000004</v>
      </c>
      <c r="F153" s="59">
        <v>56.852400000000053</v>
      </c>
      <c r="G153" s="59">
        <v>14014.792193636</v>
      </c>
      <c r="H153" s="60">
        <v>6.83E-2</v>
      </c>
      <c r="I153" s="60">
        <v>3.7000000000000002E-3</v>
      </c>
      <c r="J153" s="60">
        <v>5.0000000000000001E-4</v>
      </c>
    </row>
    <row r="154" spans="1:10">
      <c r="A154" t="s">
        <v>2645</v>
      </c>
      <c r="B154" t="s">
        <v>2646</v>
      </c>
      <c r="C154" t="s">
        <v>106</v>
      </c>
      <c r="D154" t="s">
        <v>2647</v>
      </c>
      <c r="E154" s="59">
        <v>7417678.1500000004</v>
      </c>
      <c r="F154" s="59">
        <v>107.16429999999994</v>
      </c>
      <c r="G154" s="59">
        <v>36732.009432115199</v>
      </c>
      <c r="H154" s="60">
        <v>8.2000000000000007E-3</v>
      </c>
      <c r="I154" s="60">
        <v>9.7999999999999997E-3</v>
      </c>
      <c r="J154" s="60">
        <v>1.2999999999999999E-3</v>
      </c>
    </row>
    <row r="155" spans="1:10">
      <c r="A155" t="s">
        <v>2648</v>
      </c>
      <c r="B155" t="s">
        <v>2649</v>
      </c>
      <c r="C155" t="s">
        <v>102</v>
      </c>
      <c r="D155" t="s">
        <v>2650</v>
      </c>
      <c r="E155" s="59">
        <v>544072.64</v>
      </c>
      <c r="F155" s="59">
        <v>0.53449999999999998</v>
      </c>
      <c r="G155" s="59">
        <v>10.547563581921599</v>
      </c>
      <c r="H155" s="60">
        <v>2.8999999999999998E-3</v>
      </c>
      <c r="I155" s="60">
        <v>0</v>
      </c>
      <c r="J155" s="60">
        <v>0</v>
      </c>
    </row>
    <row r="156" spans="1:10">
      <c r="A156" t="s">
        <v>2651</v>
      </c>
      <c r="B156" t="s">
        <v>2652</v>
      </c>
      <c r="C156" t="s">
        <v>102</v>
      </c>
      <c r="D156" t="s">
        <v>2578</v>
      </c>
      <c r="E156" s="59">
        <v>885923.04</v>
      </c>
      <c r="F156" s="59">
        <v>126.01040000000026</v>
      </c>
      <c r="G156" s="59">
        <v>4049.0201885188699</v>
      </c>
      <c r="H156" s="60">
        <v>0</v>
      </c>
      <c r="I156" s="60">
        <v>1.1000000000000001E-3</v>
      </c>
      <c r="J156" s="60">
        <v>1E-4</v>
      </c>
    </row>
    <row r="157" spans="1:10">
      <c r="A157" t="s">
        <v>2653</v>
      </c>
      <c r="B157" t="s">
        <v>2654</v>
      </c>
      <c r="C157" t="s">
        <v>102</v>
      </c>
      <c r="D157" t="s">
        <v>2655</v>
      </c>
      <c r="E157" s="59">
        <v>914774.24</v>
      </c>
      <c r="F157" s="59">
        <v>138.72409999999988</v>
      </c>
      <c r="G157" s="59">
        <v>4602.7077262483599</v>
      </c>
      <c r="H157" s="60">
        <v>9.1499999999999998E-2</v>
      </c>
      <c r="I157" s="60">
        <v>1.1999999999999999E-3</v>
      </c>
      <c r="J157" s="60">
        <v>2.0000000000000001E-4</v>
      </c>
    </row>
    <row r="158" spans="1:10">
      <c r="A158" t="s">
        <v>2656</v>
      </c>
      <c r="B158" t="s">
        <v>2657</v>
      </c>
      <c r="C158" t="s">
        <v>102</v>
      </c>
      <c r="D158" t="s">
        <v>2658</v>
      </c>
      <c r="E158" s="59">
        <v>5282186.58</v>
      </c>
      <c r="F158" s="59">
        <v>111.18010000000017</v>
      </c>
      <c r="G158" s="59">
        <v>21300.429147279501</v>
      </c>
      <c r="H158" s="60">
        <v>7.0400000000000004E-2</v>
      </c>
      <c r="I158" s="60">
        <v>5.7000000000000002E-3</v>
      </c>
      <c r="J158" s="60">
        <v>6.9999999999999999E-4</v>
      </c>
    </row>
    <row r="159" spans="1:10">
      <c r="A159" t="s">
        <v>2659</v>
      </c>
      <c r="B159" t="s">
        <v>2660</v>
      </c>
      <c r="C159" t="s">
        <v>102</v>
      </c>
      <c r="D159" t="s">
        <v>2661</v>
      </c>
      <c r="E159" s="59">
        <v>6876393.4500000002</v>
      </c>
      <c r="F159" s="59">
        <v>52.26479999999998</v>
      </c>
      <c r="G159" s="59">
        <v>13035.196020544199</v>
      </c>
      <c r="H159" s="60">
        <v>7.2400000000000006E-2</v>
      </c>
      <c r="I159" s="60">
        <v>3.5000000000000001E-3</v>
      </c>
      <c r="J159" s="60">
        <v>5.0000000000000001E-4</v>
      </c>
    </row>
    <row r="160" spans="1:10">
      <c r="A160" t="s">
        <v>2662</v>
      </c>
      <c r="B160" t="s">
        <v>2663</v>
      </c>
      <c r="C160" t="s">
        <v>102</v>
      </c>
      <c r="D160" t="s">
        <v>342</v>
      </c>
      <c r="E160" s="59">
        <v>7977290</v>
      </c>
      <c r="F160" s="59">
        <v>83.801399999999703</v>
      </c>
      <c r="G160" s="59">
        <v>24246.787706371601</v>
      </c>
      <c r="H160" s="60">
        <v>2.9999999999999997E-4</v>
      </c>
      <c r="I160" s="60">
        <v>6.4999999999999997E-3</v>
      </c>
      <c r="J160" s="60">
        <v>8.0000000000000004E-4</v>
      </c>
    </row>
    <row r="161" spans="1:10">
      <c r="A161" t="s">
        <v>2664</v>
      </c>
      <c r="B161" t="s">
        <v>2665</v>
      </c>
      <c r="C161" t="s">
        <v>104</v>
      </c>
      <c r="D161" t="s">
        <v>2666</v>
      </c>
      <c r="E161" s="59">
        <v>6647619.9699999997</v>
      </c>
      <c r="F161" s="59">
        <v>116.84749999999985</v>
      </c>
      <c r="G161" s="59">
        <v>31160.4148796187</v>
      </c>
      <c r="H161" s="60">
        <v>2.9999999999999997E-4</v>
      </c>
      <c r="I161" s="60">
        <v>8.3000000000000001E-3</v>
      </c>
      <c r="J161" s="60">
        <v>1.1000000000000001E-3</v>
      </c>
    </row>
    <row r="162" spans="1:10">
      <c r="A162" t="s">
        <v>2667</v>
      </c>
      <c r="B162" t="s">
        <v>2668</v>
      </c>
      <c r="C162" t="s">
        <v>102</v>
      </c>
      <c r="D162" t="s">
        <v>2669</v>
      </c>
      <c r="E162" s="59">
        <v>3896545</v>
      </c>
      <c r="F162" s="59">
        <v>123.3293</v>
      </c>
      <c r="G162" s="59">
        <v>17429.844726828502</v>
      </c>
      <c r="H162" s="60">
        <v>2.9999999999999997E-4</v>
      </c>
      <c r="I162" s="60">
        <v>4.7000000000000002E-3</v>
      </c>
      <c r="J162" s="60">
        <v>5.9999999999999995E-4</v>
      </c>
    </row>
    <row r="163" spans="1:10">
      <c r="A163" t="s">
        <v>2670</v>
      </c>
      <c r="B163" t="s">
        <v>2671</v>
      </c>
      <c r="C163" t="s">
        <v>104</v>
      </c>
      <c r="D163" t="s">
        <v>2672</v>
      </c>
      <c r="E163" s="59">
        <v>6208216.1100000003</v>
      </c>
      <c r="F163" s="59">
        <v>44.16449999999999</v>
      </c>
      <c r="G163" s="59">
        <v>10999.115615809</v>
      </c>
      <c r="H163" s="60">
        <v>6.9000000000000006E-2</v>
      </c>
      <c r="I163" s="60">
        <v>2.8999999999999998E-3</v>
      </c>
      <c r="J163" s="60">
        <v>4.0000000000000002E-4</v>
      </c>
    </row>
    <row r="164" spans="1:10">
      <c r="A164" t="s">
        <v>2673</v>
      </c>
      <c r="B164" t="s">
        <v>2674</v>
      </c>
      <c r="C164" t="s">
        <v>102</v>
      </c>
      <c r="D164" t="s">
        <v>2605</v>
      </c>
      <c r="E164" s="59">
        <v>760920.52</v>
      </c>
      <c r="F164" s="59">
        <v>1E-4</v>
      </c>
      <c r="G164" s="59">
        <v>2.7598587260399998E-3</v>
      </c>
      <c r="H164" s="60">
        <v>5.0000000000000001E-4</v>
      </c>
      <c r="I164" s="60">
        <v>0</v>
      </c>
      <c r="J164" s="60">
        <v>0</v>
      </c>
    </row>
    <row r="165" spans="1:10">
      <c r="A165" t="s">
        <v>2675</v>
      </c>
      <c r="B165" t="s">
        <v>2676</v>
      </c>
      <c r="C165" t="s">
        <v>102</v>
      </c>
      <c r="D165" t="s">
        <v>2605</v>
      </c>
      <c r="E165" s="59">
        <v>525561.64</v>
      </c>
      <c r="F165" s="59">
        <v>97.136199999999945</v>
      </c>
      <c r="G165" s="59">
        <v>1851.6219670686</v>
      </c>
      <c r="H165" s="60">
        <v>0.1051</v>
      </c>
      <c r="I165" s="60">
        <v>5.0000000000000001E-4</v>
      </c>
      <c r="J165" s="60">
        <v>1E-4</v>
      </c>
    </row>
    <row r="166" spans="1:10">
      <c r="A166" t="s">
        <v>2677</v>
      </c>
      <c r="B166" t="s">
        <v>2678</v>
      </c>
      <c r="C166" t="s">
        <v>102</v>
      </c>
      <c r="D166" t="s">
        <v>2679</v>
      </c>
      <c r="E166" s="59">
        <v>10191085.83</v>
      </c>
      <c r="F166" s="59">
        <v>75.871899999999997</v>
      </c>
      <c r="G166" s="59">
        <v>28044.5822216124</v>
      </c>
      <c r="H166" s="60">
        <v>8.4900000000000003E-2</v>
      </c>
      <c r="I166" s="60">
        <v>7.4999999999999997E-3</v>
      </c>
      <c r="J166" s="60">
        <v>1E-3</v>
      </c>
    </row>
    <row r="167" spans="1:10">
      <c r="A167" t="s">
        <v>2680</v>
      </c>
      <c r="B167" t="s">
        <v>2681</v>
      </c>
      <c r="C167" t="s">
        <v>102</v>
      </c>
      <c r="D167" t="s">
        <v>2682</v>
      </c>
      <c r="E167" s="59">
        <v>6315793.6399999997</v>
      </c>
      <c r="F167" s="59">
        <v>114.36559999999997</v>
      </c>
      <c r="G167" s="59">
        <v>26198.166620993201</v>
      </c>
      <c r="H167" s="60">
        <v>8.9999999999999998E-4</v>
      </c>
      <c r="I167" s="60">
        <v>7.0000000000000001E-3</v>
      </c>
      <c r="J167" s="60">
        <v>8.9999999999999998E-4</v>
      </c>
    </row>
    <row r="168" spans="1:10">
      <c r="A168" t="s">
        <v>2683</v>
      </c>
      <c r="B168" t="s">
        <v>2684</v>
      </c>
      <c r="C168" t="s">
        <v>102</v>
      </c>
      <c r="D168" t="s">
        <v>2685</v>
      </c>
      <c r="E168" s="59">
        <v>1771718.6</v>
      </c>
      <c r="F168" s="59">
        <v>102.47839999999992</v>
      </c>
      <c r="G168" s="59">
        <v>6585.2859252087601</v>
      </c>
      <c r="H168" s="60">
        <v>5.8999999999999999E-3</v>
      </c>
      <c r="I168" s="60">
        <v>1.8E-3</v>
      </c>
      <c r="J168" s="60">
        <v>2.0000000000000001E-4</v>
      </c>
    </row>
    <row r="169" spans="1:10">
      <c r="A169" t="s">
        <v>2686</v>
      </c>
      <c r="B169" t="s">
        <v>2687</v>
      </c>
      <c r="C169" t="s">
        <v>106</v>
      </c>
      <c r="D169" t="s">
        <v>2688</v>
      </c>
      <c r="E169" s="59">
        <v>6358901.1200000001</v>
      </c>
      <c r="F169" s="59">
        <v>135.77610000000016</v>
      </c>
      <c r="G169" s="59">
        <v>39896.2403805457</v>
      </c>
      <c r="H169" s="60">
        <v>2.5999999999999999E-3</v>
      </c>
      <c r="I169" s="60">
        <v>1.0699999999999999E-2</v>
      </c>
      <c r="J169" s="60">
        <v>1.4E-3</v>
      </c>
    </row>
    <row r="170" spans="1:10">
      <c r="A170" t="s">
        <v>2689</v>
      </c>
      <c r="B170" t="s">
        <v>2690</v>
      </c>
      <c r="C170" t="s">
        <v>102</v>
      </c>
      <c r="D170" t="s">
        <v>2691</v>
      </c>
      <c r="E170" s="59">
        <v>643381.27</v>
      </c>
      <c r="F170" s="59">
        <v>117.6644</v>
      </c>
      <c r="G170" s="59">
        <v>2745.7503890069102</v>
      </c>
      <c r="H170" s="60">
        <v>2.5000000000000001E-3</v>
      </c>
      <c r="I170" s="60">
        <v>6.9999999999999999E-4</v>
      </c>
      <c r="J170" s="60">
        <v>1E-4</v>
      </c>
    </row>
    <row r="171" spans="1:10">
      <c r="A171" t="s">
        <v>2692</v>
      </c>
      <c r="B171" t="s">
        <v>2693</v>
      </c>
      <c r="C171" t="s">
        <v>102</v>
      </c>
      <c r="D171" t="s">
        <v>2694</v>
      </c>
      <c r="E171" s="59">
        <v>4905499.1500000004</v>
      </c>
      <c r="F171" s="59">
        <v>100.98160000000026</v>
      </c>
      <c r="G171" s="59">
        <v>17966.8940980638</v>
      </c>
      <c r="H171" s="60">
        <v>4.9099999999999998E-2</v>
      </c>
      <c r="I171" s="60">
        <v>4.7999999999999996E-3</v>
      </c>
      <c r="J171" s="60">
        <v>5.9999999999999995E-4</v>
      </c>
    </row>
    <row r="172" spans="1:10">
      <c r="A172" t="s">
        <v>2695</v>
      </c>
      <c r="B172" t="s">
        <v>2696</v>
      </c>
      <c r="C172" t="s">
        <v>102</v>
      </c>
      <c r="D172" t="s">
        <v>2697</v>
      </c>
      <c r="E172" s="59">
        <v>11159211.43</v>
      </c>
      <c r="F172" s="59">
        <v>110.37249999999997</v>
      </c>
      <c r="G172" s="59">
        <v>44672.673205237101</v>
      </c>
      <c r="H172" s="60">
        <v>6.2E-2</v>
      </c>
      <c r="I172" s="60">
        <v>1.1900000000000001E-2</v>
      </c>
      <c r="J172" s="60">
        <v>1.5E-3</v>
      </c>
    </row>
    <row r="173" spans="1:10">
      <c r="A173" t="s">
        <v>2698</v>
      </c>
      <c r="B173" t="s">
        <v>2699</v>
      </c>
      <c r="C173" t="s">
        <v>102</v>
      </c>
      <c r="D173" t="s">
        <v>2700</v>
      </c>
      <c r="E173" s="59">
        <v>9454936.3900000006</v>
      </c>
      <c r="F173" s="59">
        <v>138.17559999999983</v>
      </c>
      <c r="G173" s="59">
        <v>47384.633518738403</v>
      </c>
      <c r="H173" s="60">
        <v>6.3E-2</v>
      </c>
      <c r="I173" s="60">
        <v>1.2699999999999999E-2</v>
      </c>
      <c r="J173" s="60">
        <v>1.6000000000000001E-3</v>
      </c>
    </row>
    <row r="174" spans="1:10">
      <c r="A174" t="s">
        <v>2701</v>
      </c>
      <c r="B174" t="s">
        <v>2702</v>
      </c>
      <c r="C174" t="s">
        <v>102</v>
      </c>
      <c r="D174" t="s">
        <v>2703</v>
      </c>
      <c r="E174" s="59">
        <v>3904437.27</v>
      </c>
      <c r="F174" s="59">
        <v>105.36</v>
      </c>
      <c r="G174" s="59">
        <v>14920.444695526399</v>
      </c>
      <c r="H174" s="60">
        <v>3.8999999999999998E-3</v>
      </c>
      <c r="I174" s="60">
        <v>4.0000000000000001E-3</v>
      </c>
      <c r="J174" s="60">
        <v>5.0000000000000001E-4</v>
      </c>
    </row>
    <row r="175" spans="1:10">
      <c r="A175" t="s">
        <v>2704</v>
      </c>
      <c r="B175" t="s">
        <v>2705</v>
      </c>
      <c r="C175" t="s">
        <v>102</v>
      </c>
      <c r="D175" t="s">
        <v>2706</v>
      </c>
      <c r="E175" s="59">
        <v>1402128.14</v>
      </c>
      <c r="F175" s="59">
        <v>120.16339999999994</v>
      </c>
      <c r="G175" s="59">
        <v>6110.93225419602</v>
      </c>
      <c r="H175" s="60">
        <v>8.0000000000000004E-4</v>
      </c>
      <c r="I175" s="60">
        <v>1.6000000000000001E-3</v>
      </c>
      <c r="J175" s="60">
        <v>2.0000000000000001E-4</v>
      </c>
    </row>
    <row r="176" spans="1:10">
      <c r="A176" t="s">
        <v>2707</v>
      </c>
      <c r="B176" t="s">
        <v>2708</v>
      </c>
      <c r="C176" t="s">
        <v>102</v>
      </c>
      <c r="D176" t="s">
        <v>2709</v>
      </c>
      <c r="E176" s="59">
        <v>1408018.27</v>
      </c>
      <c r="F176" s="59">
        <v>151.73839999999998</v>
      </c>
      <c r="G176" s="59">
        <v>7749.1014392347997</v>
      </c>
      <c r="H176" s="60">
        <v>6.4000000000000003E-3</v>
      </c>
      <c r="I176" s="60">
        <v>2.0999999999999999E-3</v>
      </c>
      <c r="J176" s="60">
        <v>2.9999999999999997E-4</v>
      </c>
    </row>
    <row r="177" spans="1:10">
      <c r="A177" t="s">
        <v>2710</v>
      </c>
      <c r="B177" t="s">
        <v>2711</v>
      </c>
      <c r="C177" t="s">
        <v>102</v>
      </c>
      <c r="D177" t="s">
        <v>2712</v>
      </c>
      <c r="E177" s="59">
        <v>5874412.8899999997</v>
      </c>
      <c r="F177" s="59">
        <v>249.27640000000022</v>
      </c>
      <c r="G177" s="59">
        <v>53112.065078260603</v>
      </c>
      <c r="H177" s="60">
        <v>2.35E-2</v>
      </c>
      <c r="I177" s="60">
        <v>1.4200000000000001E-2</v>
      </c>
      <c r="J177" s="60">
        <v>1.8E-3</v>
      </c>
    </row>
    <row r="178" spans="1:10">
      <c r="A178" t="s">
        <v>2713</v>
      </c>
      <c r="B178" t="s">
        <v>2714</v>
      </c>
      <c r="C178" t="s">
        <v>102</v>
      </c>
      <c r="D178" t="s">
        <v>2715</v>
      </c>
      <c r="E178" s="59">
        <v>3715595.49</v>
      </c>
      <c r="F178" s="59">
        <v>155.51730000000006</v>
      </c>
      <c r="G178" s="59">
        <v>20958.234258085198</v>
      </c>
      <c r="H178" s="60">
        <v>6.1899999999999997E-2</v>
      </c>
      <c r="I178" s="60">
        <v>5.5999999999999999E-3</v>
      </c>
      <c r="J178" s="60">
        <v>6.9999999999999999E-4</v>
      </c>
    </row>
    <row r="179" spans="1:10">
      <c r="A179" t="s">
        <v>2716</v>
      </c>
      <c r="B179" t="s">
        <v>2717</v>
      </c>
      <c r="C179" t="s">
        <v>102</v>
      </c>
      <c r="D179" t="s">
        <v>2666</v>
      </c>
      <c r="E179" s="59">
        <v>5065920</v>
      </c>
      <c r="F179" s="59">
        <v>97.112700000000004</v>
      </c>
      <c r="G179" s="59">
        <v>17843.576686303699</v>
      </c>
      <c r="H179" s="60">
        <v>1.6899999999999998E-2</v>
      </c>
      <c r="I179" s="60">
        <v>4.7999999999999996E-3</v>
      </c>
      <c r="J179" s="60">
        <v>5.9999999999999995E-4</v>
      </c>
    </row>
    <row r="180" spans="1:10">
      <c r="A180" t="s">
        <v>2718</v>
      </c>
      <c r="B180" t="s">
        <v>2719</v>
      </c>
      <c r="C180" t="s">
        <v>102</v>
      </c>
      <c r="D180" t="s">
        <v>2720</v>
      </c>
      <c r="E180" s="59">
        <v>985550.78</v>
      </c>
      <c r="F180" s="59">
        <v>120.09969999999994</v>
      </c>
      <c r="G180" s="59">
        <v>4293.0750837730202</v>
      </c>
      <c r="H180" s="60">
        <v>6.9999999999999999E-4</v>
      </c>
      <c r="I180" s="60">
        <v>1.1000000000000001E-3</v>
      </c>
      <c r="J180" s="60">
        <v>1E-4</v>
      </c>
    </row>
    <row r="181" spans="1:10">
      <c r="A181" t="s">
        <v>2721</v>
      </c>
      <c r="B181" t="s">
        <v>2722</v>
      </c>
      <c r="C181" t="s">
        <v>102</v>
      </c>
      <c r="D181" t="s">
        <v>215</v>
      </c>
      <c r="E181" s="59">
        <v>3499501.98</v>
      </c>
      <c r="F181" s="59">
        <v>195.47140000000016</v>
      </c>
      <c r="G181" s="59">
        <v>24810.586036861401</v>
      </c>
      <c r="H181" s="60">
        <v>7.0000000000000007E-2</v>
      </c>
      <c r="I181" s="60">
        <v>6.6E-3</v>
      </c>
      <c r="J181" s="60">
        <v>8.9999999999999998E-4</v>
      </c>
    </row>
    <row r="182" spans="1:10">
      <c r="A182" t="s">
        <v>2723</v>
      </c>
      <c r="B182" t="s">
        <v>2724</v>
      </c>
      <c r="C182" t="s">
        <v>106</v>
      </c>
      <c r="D182" t="s">
        <v>2725</v>
      </c>
      <c r="E182" s="59">
        <v>6892551.4299999997</v>
      </c>
      <c r="F182" s="59">
        <v>93.928799999999967</v>
      </c>
      <c r="G182" s="59">
        <v>29916.126397590899</v>
      </c>
      <c r="H182" s="60">
        <v>6.8900000000000003E-2</v>
      </c>
      <c r="I182" s="60">
        <v>8.0000000000000002E-3</v>
      </c>
      <c r="J182" s="60">
        <v>1E-3</v>
      </c>
    </row>
    <row r="183" spans="1:10">
      <c r="A183" t="s">
        <v>2726</v>
      </c>
      <c r="B183" t="s">
        <v>2727</v>
      </c>
      <c r="C183" t="s">
        <v>104</v>
      </c>
      <c r="D183" t="s">
        <v>435</v>
      </c>
      <c r="E183" s="59">
        <v>12752168.9</v>
      </c>
      <c r="F183" s="59">
        <v>93.663800000000052</v>
      </c>
      <c r="G183" s="59">
        <v>47915.2162219331</v>
      </c>
      <c r="H183" s="60">
        <v>3.0000000000000001E-3</v>
      </c>
      <c r="I183" s="60">
        <v>1.2800000000000001E-2</v>
      </c>
      <c r="J183" s="60">
        <v>1.6999999999999999E-3</v>
      </c>
    </row>
    <row r="184" spans="1:10">
      <c r="A184" t="s">
        <v>2728</v>
      </c>
      <c r="B184" t="s">
        <v>2729</v>
      </c>
      <c r="C184" t="s">
        <v>104</v>
      </c>
      <c r="D184" t="s">
        <v>2730</v>
      </c>
      <c r="E184" s="59">
        <v>1722677.23</v>
      </c>
      <c r="F184" s="59">
        <v>152.58290000000008</v>
      </c>
      <c r="G184" s="59">
        <v>10544.534226846699</v>
      </c>
      <c r="H184" s="60">
        <v>8.6099999999999996E-2</v>
      </c>
      <c r="I184" s="60">
        <v>2.8E-3</v>
      </c>
      <c r="J184" s="60">
        <v>4.0000000000000002E-4</v>
      </c>
    </row>
    <row r="185" spans="1:10">
      <c r="A185" t="s">
        <v>2731</v>
      </c>
      <c r="B185" t="s">
        <v>2732</v>
      </c>
      <c r="C185" t="s">
        <v>104</v>
      </c>
      <c r="D185" t="s">
        <v>2733</v>
      </c>
      <c r="E185" s="59">
        <v>524836.93999999994</v>
      </c>
      <c r="F185" s="59">
        <v>139.03790000000015</v>
      </c>
      <c r="G185" s="59">
        <v>2927.3538174147302</v>
      </c>
      <c r="H185" s="60">
        <v>1.6000000000000001E-3</v>
      </c>
      <c r="I185" s="60">
        <v>8.0000000000000004E-4</v>
      </c>
      <c r="J185" s="60">
        <v>1E-4</v>
      </c>
    </row>
    <row r="186" spans="1:10">
      <c r="A186" t="s">
        <v>2734</v>
      </c>
      <c r="B186" t="s">
        <v>2735</v>
      </c>
      <c r="C186" t="s">
        <v>104</v>
      </c>
      <c r="D186" t="s">
        <v>2354</v>
      </c>
      <c r="E186" s="59">
        <v>6344649.8600000003</v>
      </c>
      <c r="F186" s="59">
        <v>145.56790000000001</v>
      </c>
      <c r="G186" s="59">
        <v>37050.229227556898</v>
      </c>
      <c r="H186" s="60">
        <v>1.6000000000000001E-3</v>
      </c>
      <c r="I186" s="60">
        <v>9.9000000000000008E-3</v>
      </c>
      <c r="J186" s="60">
        <v>1.2999999999999999E-3</v>
      </c>
    </row>
    <row r="187" spans="1:10">
      <c r="A187" t="s">
        <v>2736</v>
      </c>
      <c r="B187" t="s">
        <v>2737</v>
      </c>
      <c r="C187" t="s">
        <v>104</v>
      </c>
      <c r="D187" t="s">
        <v>2738</v>
      </c>
      <c r="E187" s="59">
        <v>8880329.4299999997</v>
      </c>
      <c r="F187" s="59">
        <v>106.41430000000001</v>
      </c>
      <c r="G187" s="59">
        <v>37909.380911161097</v>
      </c>
      <c r="H187" s="60">
        <v>1.5E-3</v>
      </c>
      <c r="I187" s="60">
        <v>1.01E-2</v>
      </c>
      <c r="J187" s="60">
        <v>1.2999999999999999E-3</v>
      </c>
    </row>
    <row r="188" spans="1:10">
      <c r="A188" t="s">
        <v>2739</v>
      </c>
      <c r="B188" t="s">
        <v>2740</v>
      </c>
      <c r="C188" t="s">
        <v>104</v>
      </c>
      <c r="D188" t="s">
        <v>2741</v>
      </c>
      <c r="E188" s="59">
        <v>9316033.8000000007</v>
      </c>
      <c r="F188" s="59">
        <v>92.157700000000077</v>
      </c>
      <c r="G188" s="59">
        <v>34441.361057993599</v>
      </c>
      <c r="H188" s="60">
        <v>9.3200000000000005E-2</v>
      </c>
      <c r="I188" s="60">
        <v>9.1999999999999998E-3</v>
      </c>
      <c r="J188" s="60">
        <v>1.1999999999999999E-3</v>
      </c>
    </row>
    <row r="189" spans="1:10">
      <c r="A189" t="s">
        <v>2742</v>
      </c>
      <c r="B189" t="s">
        <v>2743</v>
      </c>
      <c r="C189" t="s">
        <v>104</v>
      </c>
      <c r="D189" t="s">
        <v>384</v>
      </c>
      <c r="E189" s="59">
        <v>5150928.17</v>
      </c>
      <c r="F189" s="59">
        <v>53.851300000000037</v>
      </c>
      <c r="G189" s="59">
        <v>11127.543691111499</v>
      </c>
      <c r="H189" s="60">
        <v>5.7200000000000001E-2</v>
      </c>
      <c r="I189" s="60">
        <v>3.0000000000000001E-3</v>
      </c>
      <c r="J189" s="60">
        <v>4.0000000000000002E-4</v>
      </c>
    </row>
    <row r="190" spans="1:10">
      <c r="A190" t="s">
        <v>2744</v>
      </c>
      <c r="B190" t="s">
        <v>2745</v>
      </c>
      <c r="C190" t="s">
        <v>104</v>
      </c>
      <c r="D190" t="s">
        <v>2746</v>
      </c>
      <c r="E190" s="59">
        <v>2641276.14</v>
      </c>
      <c r="F190" s="59">
        <v>63.311200000000127</v>
      </c>
      <c r="G190" s="59">
        <v>6708.2922721774703</v>
      </c>
      <c r="H190" s="60">
        <v>4.4000000000000003E-3</v>
      </c>
      <c r="I190" s="60">
        <v>1.8E-3</v>
      </c>
      <c r="J190" s="60">
        <v>2.0000000000000001E-4</v>
      </c>
    </row>
    <row r="191" spans="1:10">
      <c r="A191" t="s">
        <v>2747</v>
      </c>
      <c r="B191" t="s">
        <v>2748</v>
      </c>
      <c r="C191" t="s">
        <v>104</v>
      </c>
      <c r="D191" t="s">
        <v>2749</v>
      </c>
      <c r="E191" s="59">
        <v>3904342.03</v>
      </c>
      <c r="F191" s="59">
        <v>92.204800000000091</v>
      </c>
      <c r="G191" s="59">
        <v>14441.722933126701</v>
      </c>
      <c r="H191" s="60">
        <v>5.21E-2</v>
      </c>
      <c r="I191" s="60">
        <v>3.8999999999999998E-3</v>
      </c>
      <c r="J191" s="60">
        <v>5.0000000000000001E-4</v>
      </c>
    </row>
    <row r="192" spans="1:10">
      <c r="A192" t="s">
        <v>2750</v>
      </c>
      <c r="B192" t="s">
        <v>2751</v>
      </c>
      <c r="C192" t="s">
        <v>104</v>
      </c>
      <c r="D192" t="s">
        <v>453</v>
      </c>
      <c r="E192" s="59">
        <v>1970883.6</v>
      </c>
      <c r="F192" s="59">
        <v>119.00850000000005</v>
      </c>
      <c r="G192" s="59">
        <v>9409.2840569296404</v>
      </c>
      <c r="H192" s="60">
        <v>1.2999999999999999E-3</v>
      </c>
      <c r="I192" s="60">
        <v>2.5000000000000001E-3</v>
      </c>
      <c r="J192" s="60">
        <v>2.9999999999999997E-4</v>
      </c>
    </row>
    <row r="193" spans="1:10">
      <c r="A193" t="s">
        <v>2752</v>
      </c>
      <c r="B193" t="s">
        <v>2753</v>
      </c>
      <c r="C193" t="s">
        <v>104</v>
      </c>
      <c r="D193" t="s">
        <v>2754</v>
      </c>
      <c r="E193" s="59">
        <v>638254.43000000005</v>
      </c>
      <c r="F193" s="59">
        <v>101.19010000000014</v>
      </c>
      <c r="G193" s="59">
        <v>2590.8930473189798</v>
      </c>
      <c r="H193" s="60">
        <v>2.9999999999999997E-4</v>
      </c>
      <c r="I193" s="60">
        <v>6.9999999999999999E-4</v>
      </c>
      <c r="J193" s="60">
        <v>1E-4</v>
      </c>
    </row>
    <row r="194" spans="1:10">
      <c r="A194" t="s">
        <v>2755</v>
      </c>
      <c r="B194" t="s">
        <v>2756</v>
      </c>
      <c r="C194" t="s">
        <v>104</v>
      </c>
      <c r="D194" t="s">
        <v>222</v>
      </c>
      <c r="E194" s="59">
        <v>2062754.39</v>
      </c>
      <c r="F194" s="59">
        <v>94.475400000000107</v>
      </c>
      <c r="G194" s="59">
        <v>7817.7878712274796</v>
      </c>
      <c r="H194" s="60">
        <v>4.1300000000000003E-2</v>
      </c>
      <c r="I194" s="60">
        <v>2.0999999999999999E-3</v>
      </c>
      <c r="J194" s="60">
        <v>2.9999999999999997E-4</v>
      </c>
    </row>
    <row r="195" spans="1:10">
      <c r="A195" t="s">
        <v>2757</v>
      </c>
      <c r="B195" t="s">
        <v>2758</v>
      </c>
      <c r="C195" t="s">
        <v>104</v>
      </c>
      <c r="D195" t="s">
        <v>453</v>
      </c>
      <c r="E195" s="59">
        <v>2660692.85</v>
      </c>
      <c r="F195" s="59">
        <v>103.75270000000015</v>
      </c>
      <c r="G195" s="59">
        <v>11074.1849541066</v>
      </c>
      <c r="H195" s="60">
        <v>5.3E-3</v>
      </c>
      <c r="I195" s="60">
        <v>3.0000000000000001E-3</v>
      </c>
      <c r="J195" s="60">
        <v>4.0000000000000002E-4</v>
      </c>
    </row>
    <row r="196" spans="1:10">
      <c r="A196" t="s">
        <v>2759</v>
      </c>
      <c r="B196" t="s">
        <v>2760</v>
      </c>
      <c r="C196" t="s">
        <v>102</v>
      </c>
      <c r="D196" t="s">
        <v>2761</v>
      </c>
      <c r="E196" s="59">
        <v>771761</v>
      </c>
      <c r="F196" s="59">
        <v>120.33150000000001</v>
      </c>
      <c r="G196" s="59">
        <v>3368.2918486423</v>
      </c>
      <c r="H196" s="60">
        <v>1.9E-3</v>
      </c>
      <c r="I196" s="60">
        <v>8.9999999999999998E-4</v>
      </c>
      <c r="J196" s="60">
        <v>1E-4</v>
      </c>
    </row>
    <row r="197" spans="1:10">
      <c r="A197" t="s">
        <v>2762</v>
      </c>
      <c r="B197" t="s">
        <v>2763</v>
      </c>
      <c r="C197" t="s">
        <v>100</v>
      </c>
      <c r="D197" t="s">
        <v>2764</v>
      </c>
      <c r="E197" s="59">
        <v>15107210.66</v>
      </c>
      <c r="F197" s="59">
        <v>95.538199999999634</v>
      </c>
      <c r="G197" s="59">
        <v>14433.1571347721</v>
      </c>
      <c r="H197" s="60">
        <v>6.8699999999999997E-2</v>
      </c>
      <c r="I197" s="60">
        <v>3.8999999999999998E-3</v>
      </c>
      <c r="J197" s="60">
        <v>5.0000000000000001E-4</v>
      </c>
    </row>
    <row r="198" spans="1:10">
      <c r="A198" t="s">
        <v>2765</v>
      </c>
      <c r="B198" t="s">
        <v>2766</v>
      </c>
      <c r="C198" t="s">
        <v>100</v>
      </c>
      <c r="D198" t="s">
        <v>2767</v>
      </c>
      <c r="E198" s="59">
        <v>22047041.879999999</v>
      </c>
      <c r="F198" s="59">
        <v>5.9362279999999998</v>
      </c>
      <c r="G198" s="59">
        <v>1308.7626732522799</v>
      </c>
      <c r="H198" s="60">
        <v>2.92E-2</v>
      </c>
      <c r="I198" s="60">
        <v>2.9999999999999997E-4</v>
      </c>
      <c r="J198" s="60">
        <v>0</v>
      </c>
    </row>
    <row r="199" spans="1:10">
      <c r="A199" t="s">
        <v>2768</v>
      </c>
      <c r="B199" t="s">
        <v>2769</v>
      </c>
      <c r="C199" t="s">
        <v>104</v>
      </c>
      <c r="D199" t="s">
        <v>222</v>
      </c>
      <c r="E199" s="59">
        <v>10605230.5</v>
      </c>
      <c r="F199" s="59">
        <v>91.874099999999885</v>
      </c>
      <c r="G199" s="59">
        <v>39086.8644360697</v>
      </c>
      <c r="H199" s="60">
        <v>7.0699999999999999E-2</v>
      </c>
      <c r="I199" s="60">
        <v>1.04E-2</v>
      </c>
      <c r="J199" s="60">
        <v>1.4E-3</v>
      </c>
    </row>
    <row r="200" spans="1:10">
      <c r="A200" t="s">
        <v>2770</v>
      </c>
      <c r="B200" t="s">
        <v>2771</v>
      </c>
      <c r="C200" t="s">
        <v>104</v>
      </c>
      <c r="D200" t="s">
        <v>2772</v>
      </c>
      <c r="E200" s="59">
        <v>5969650</v>
      </c>
      <c r="F200" s="59">
        <v>103.34989999999991</v>
      </c>
      <c r="G200" s="59">
        <v>24750.076898142001</v>
      </c>
      <c r="H200" s="60">
        <v>5.9700000000000003E-2</v>
      </c>
      <c r="I200" s="60">
        <v>6.6E-3</v>
      </c>
      <c r="J200" s="60">
        <v>8.9999999999999998E-4</v>
      </c>
    </row>
    <row r="201" spans="1:10">
      <c r="A201" t="s">
        <v>2773</v>
      </c>
      <c r="B201" t="s">
        <v>2774</v>
      </c>
      <c r="C201" t="s">
        <v>102</v>
      </c>
      <c r="D201" t="s">
        <v>2775</v>
      </c>
      <c r="E201" s="59">
        <v>1876478.8</v>
      </c>
      <c r="F201" s="59">
        <v>105.53429999999994</v>
      </c>
      <c r="G201" s="59">
        <v>7182.6524351103999</v>
      </c>
      <c r="H201" s="60">
        <v>5.7700000000000001E-2</v>
      </c>
      <c r="I201" s="60">
        <v>1.9E-3</v>
      </c>
      <c r="J201" s="60">
        <v>2.0000000000000001E-4</v>
      </c>
    </row>
    <row r="202" spans="1:10">
      <c r="A202" t="s">
        <v>2776</v>
      </c>
      <c r="B202" t="s">
        <v>2777</v>
      </c>
      <c r="C202" t="s">
        <v>102</v>
      </c>
      <c r="D202" t="s">
        <v>290</v>
      </c>
      <c r="E202" s="59">
        <v>9655808.0099999998</v>
      </c>
      <c r="F202" s="59">
        <v>117.13580000000016</v>
      </c>
      <c r="G202" s="59">
        <v>41022.849667211703</v>
      </c>
      <c r="H202" s="60">
        <v>3.8999999999999998E-3</v>
      </c>
      <c r="I202" s="60">
        <v>1.0999999999999999E-2</v>
      </c>
      <c r="J202" s="60">
        <v>1.4E-3</v>
      </c>
    </row>
    <row r="203" spans="1:10">
      <c r="A203" t="s">
        <v>2778</v>
      </c>
      <c r="B203" t="s">
        <v>2779</v>
      </c>
      <c r="C203" t="s">
        <v>104</v>
      </c>
      <c r="D203" t="s">
        <v>2780</v>
      </c>
      <c r="E203" s="59">
        <v>5804757.0800000001</v>
      </c>
      <c r="F203" s="59">
        <v>110.84489999999975</v>
      </c>
      <c r="G203" s="59">
        <v>25811.746337570301</v>
      </c>
      <c r="H203" s="60">
        <v>4.36E-2</v>
      </c>
      <c r="I203" s="60">
        <v>6.8999999999999999E-3</v>
      </c>
      <c r="J203" s="60">
        <v>8.9999999999999998E-4</v>
      </c>
    </row>
    <row r="204" spans="1:10">
      <c r="A204" t="s">
        <v>2781</v>
      </c>
      <c r="B204" t="s">
        <v>2782</v>
      </c>
      <c r="C204" t="s">
        <v>102</v>
      </c>
      <c r="D204" t="s">
        <v>2578</v>
      </c>
      <c r="E204" s="59">
        <v>657975.27</v>
      </c>
      <c r="F204" s="59">
        <v>133.55060000000003</v>
      </c>
      <c r="G204" s="59">
        <v>3187.15342323712</v>
      </c>
      <c r="H204" s="60">
        <v>6.5799999999999997E-2</v>
      </c>
      <c r="I204" s="60">
        <v>8.9999999999999998E-4</v>
      </c>
      <c r="J204" s="60">
        <v>1E-4</v>
      </c>
    </row>
    <row r="205" spans="1:10">
      <c r="A205" t="s">
        <v>2783</v>
      </c>
      <c r="B205" t="s">
        <v>2784</v>
      </c>
      <c r="C205" t="s">
        <v>102</v>
      </c>
      <c r="D205" t="s">
        <v>2785</v>
      </c>
      <c r="E205" s="59">
        <v>7120382.3499999996</v>
      </c>
      <c r="F205" s="59">
        <v>100.19809999999968</v>
      </c>
      <c r="G205" s="59">
        <v>25876.787350107999</v>
      </c>
      <c r="H205" s="60">
        <v>1.4200000000000001E-2</v>
      </c>
      <c r="I205" s="60">
        <v>6.8999999999999999E-3</v>
      </c>
      <c r="J205" s="60">
        <v>8.9999999999999998E-4</v>
      </c>
    </row>
    <row r="206" spans="1:10">
      <c r="A206" t="s">
        <v>2786</v>
      </c>
      <c r="B206" t="s">
        <v>2787</v>
      </c>
      <c r="C206" t="s">
        <v>102</v>
      </c>
      <c r="D206" t="s">
        <v>222</v>
      </c>
      <c r="E206" s="59">
        <v>1085948</v>
      </c>
      <c r="F206" s="59">
        <v>113.1297</v>
      </c>
      <c r="G206" s="59">
        <v>4455.8772746945997</v>
      </c>
      <c r="H206" s="60">
        <v>1.1000000000000001E-3</v>
      </c>
      <c r="I206" s="60">
        <v>1.1999999999999999E-3</v>
      </c>
      <c r="J206" s="60">
        <v>2.0000000000000001E-4</v>
      </c>
    </row>
    <row r="207" spans="1:10">
      <c r="A207" t="s">
        <v>2788</v>
      </c>
      <c r="B207" t="s">
        <v>2789</v>
      </c>
      <c r="C207" t="s">
        <v>102</v>
      </c>
      <c r="D207" t="s">
        <v>2790</v>
      </c>
      <c r="E207" s="59">
        <v>5083076.0199999996</v>
      </c>
      <c r="F207" s="59">
        <v>140.6428999999998</v>
      </c>
      <c r="G207" s="59">
        <v>25929.370494578201</v>
      </c>
      <c r="H207" s="60">
        <v>5.6500000000000002E-2</v>
      </c>
      <c r="I207" s="60">
        <v>6.8999999999999999E-3</v>
      </c>
      <c r="J207" s="60">
        <v>8.9999999999999998E-4</v>
      </c>
    </row>
    <row r="208" spans="1:10">
      <c r="A208" t="s">
        <v>2791</v>
      </c>
      <c r="B208" t="s">
        <v>2792</v>
      </c>
      <c r="C208" t="s">
        <v>102</v>
      </c>
      <c r="D208" t="s">
        <v>2627</v>
      </c>
      <c r="E208" s="59">
        <v>3367024.7</v>
      </c>
      <c r="F208" s="59">
        <v>145.5621000000001</v>
      </c>
      <c r="G208" s="59">
        <v>17776.332719262002</v>
      </c>
      <c r="H208" s="60">
        <v>4.4900000000000002E-2</v>
      </c>
      <c r="I208" s="60">
        <v>4.7999999999999996E-3</v>
      </c>
      <c r="J208" s="60">
        <v>5.9999999999999995E-4</v>
      </c>
    </row>
    <row r="209" spans="1:10">
      <c r="A209" t="s">
        <v>2793</v>
      </c>
      <c r="B209" t="s">
        <v>2794</v>
      </c>
      <c r="C209" t="s">
        <v>104</v>
      </c>
      <c r="D209" t="s">
        <v>2795</v>
      </c>
      <c r="E209" s="59">
        <v>5861056.4699999997</v>
      </c>
      <c r="F209" s="59">
        <v>93.620599999999854</v>
      </c>
      <c r="G209" s="59">
        <v>22012.275946520502</v>
      </c>
      <c r="H209" s="60">
        <v>2.3E-3</v>
      </c>
      <c r="I209" s="60">
        <v>5.8999999999999999E-3</v>
      </c>
      <c r="J209" s="60">
        <v>8.0000000000000004E-4</v>
      </c>
    </row>
    <row r="210" spans="1:10">
      <c r="A210" t="s">
        <v>2796</v>
      </c>
      <c r="B210" t="s">
        <v>2797</v>
      </c>
      <c r="C210" t="s">
        <v>104</v>
      </c>
      <c r="D210" t="s">
        <v>2798</v>
      </c>
      <c r="E210" s="59">
        <v>4936367.76</v>
      </c>
      <c r="F210" s="59">
        <v>25.115900000000018</v>
      </c>
      <c r="G210" s="59">
        <v>4973.6345939420798</v>
      </c>
      <c r="H210" s="60">
        <v>6.1699999999999998E-2</v>
      </c>
      <c r="I210" s="60">
        <v>1.2999999999999999E-3</v>
      </c>
      <c r="J210" s="60">
        <v>2.0000000000000001E-4</v>
      </c>
    </row>
    <row r="211" spans="1:10">
      <c r="A211" t="s">
        <v>2799</v>
      </c>
      <c r="B211" t="s">
        <v>2800</v>
      </c>
      <c r="C211" t="s">
        <v>104</v>
      </c>
      <c r="D211" t="s">
        <v>2801</v>
      </c>
      <c r="E211" s="59">
        <v>8373158.5700000003</v>
      </c>
      <c r="F211" s="59">
        <v>117.49439999999971</v>
      </c>
      <c r="G211" s="59">
        <v>39466.0904035856</v>
      </c>
      <c r="H211" s="60">
        <v>6.9800000000000001E-2</v>
      </c>
      <c r="I211" s="60">
        <v>1.0500000000000001E-2</v>
      </c>
      <c r="J211" s="60">
        <v>1.4E-3</v>
      </c>
    </row>
    <row r="212" spans="1:10">
      <c r="A212" t="s">
        <v>2802</v>
      </c>
      <c r="B212" t="s">
        <v>2803</v>
      </c>
      <c r="C212" t="s">
        <v>104</v>
      </c>
      <c r="D212" t="s">
        <v>2572</v>
      </c>
      <c r="E212" s="59">
        <v>1867817.56</v>
      </c>
      <c r="F212" s="59">
        <v>112.74549999999977</v>
      </c>
      <c r="G212" s="59">
        <v>8447.9491993056799</v>
      </c>
      <c r="H212" s="60">
        <v>1E-4</v>
      </c>
      <c r="I212" s="60">
        <v>2.3E-3</v>
      </c>
      <c r="J212" s="60">
        <v>2.9999999999999997E-4</v>
      </c>
    </row>
    <row r="213" spans="1:10">
      <c r="A213" t="s">
        <v>2804</v>
      </c>
      <c r="B213" t="s">
        <v>2805</v>
      </c>
      <c r="C213" t="s">
        <v>102</v>
      </c>
      <c r="D213" t="s">
        <v>562</v>
      </c>
      <c r="E213" s="59">
        <v>4346027.29</v>
      </c>
      <c r="F213" s="59">
        <v>149.9674</v>
      </c>
      <c r="G213" s="59">
        <v>23639.4227198853</v>
      </c>
      <c r="H213" s="60">
        <v>7.2400000000000006E-2</v>
      </c>
      <c r="I213" s="60">
        <v>6.3E-3</v>
      </c>
      <c r="J213" s="60">
        <v>8.0000000000000004E-4</v>
      </c>
    </row>
    <row r="214" spans="1:10">
      <c r="A214" t="s">
        <v>2806</v>
      </c>
      <c r="B214" t="s">
        <v>2807</v>
      </c>
      <c r="C214" t="s">
        <v>102</v>
      </c>
      <c r="D214" t="s">
        <v>2635</v>
      </c>
      <c r="E214" s="59">
        <v>880746.61</v>
      </c>
      <c r="F214" s="59">
        <v>78.764499999999998</v>
      </c>
      <c r="G214" s="59">
        <v>2516.10671199852</v>
      </c>
      <c r="H214" s="60">
        <v>5.9999999999999995E-4</v>
      </c>
      <c r="I214" s="60">
        <v>6.9999999999999999E-4</v>
      </c>
      <c r="J214" s="60">
        <v>1E-4</v>
      </c>
    </row>
    <row r="215" spans="1:10">
      <c r="A215" t="s">
        <v>2808</v>
      </c>
      <c r="B215" t="s">
        <v>2809</v>
      </c>
      <c r="C215" t="s">
        <v>106</v>
      </c>
      <c r="D215" t="s">
        <v>483</v>
      </c>
      <c r="E215" s="59">
        <v>4830403.4400000004</v>
      </c>
      <c r="F215" s="59">
        <v>101.83749999999989</v>
      </c>
      <c r="G215" s="59">
        <v>22730.956162723101</v>
      </c>
      <c r="H215" s="60">
        <v>3.7199999999999997E-2</v>
      </c>
      <c r="I215" s="60">
        <v>6.1000000000000004E-3</v>
      </c>
      <c r="J215" s="60">
        <v>8.0000000000000004E-4</v>
      </c>
    </row>
    <row r="216" spans="1:10">
      <c r="A216" t="s">
        <v>2810</v>
      </c>
      <c r="B216" t="s">
        <v>2811</v>
      </c>
      <c r="C216" t="s">
        <v>104</v>
      </c>
      <c r="D216" t="s">
        <v>2812</v>
      </c>
      <c r="E216" s="59">
        <v>5263493.46</v>
      </c>
      <c r="F216" s="59">
        <v>103.09719999999999</v>
      </c>
      <c r="G216" s="59">
        <v>21769.005084574001</v>
      </c>
      <c r="H216" s="60">
        <v>0.11700000000000001</v>
      </c>
      <c r="I216" s="60">
        <v>5.7999999999999996E-3</v>
      </c>
      <c r="J216" s="60">
        <v>8.0000000000000004E-4</v>
      </c>
    </row>
    <row r="217" spans="1:10">
      <c r="A217" t="s">
        <v>2813</v>
      </c>
      <c r="B217" t="s">
        <v>2814</v>
      </c>
      <c r="C217" t="s">
        <v>102</v>
      </c>
      <c r="D217" t="s">
        <v>2815</v>
      </c>
      <c r="E217" s="59">
        <v>2508115.33</v>
      </c>
      <c r="F217" s="59">
        <v>1E-4</v>
      </c>
      <c r="G217" s="59">
        <v>9.0969343019099997E-3</v>
      </c>
      <c r="H217" s="60">
        <v>7.7000000000000002E-3</v>
      </c>
      <c r="I217" s="60">
        <v>0</v>
      </c>
      <c r="J217" s="60">
        <v>0</v>
      </c>
    </row>
    <row r="218" spans="1:10">
      <c r="A218" t="s">
        <v>2816</v>
      </c>
      <c r="B218" t="s">
        <v>2817</v>
      </c>
      <c r="C218" t="s">
        <v>102</v>
      </c>
      <c r="D218" t="s">
        <v>2818</v>
      </c>
      <c r="E218" s="59">
        <v>6162967.0999999996</v>
      </c>
      <c r="F218" s="59">
        <v>79.245099999999994</v>
      </c>
      <c r="G218" s="59">
        <v>17713.7219238203</v>
      </c>
      <c r="H218" s="60">
        <v>2.5000000000000001E-3</v>
      </c>
      <c r="I218" s="60">
        <v>4.7000000000000002E-3</v>
      </c>
      <c r="J218" s="60">
        <v>5.9999999999999995E-4</v>
      </c>
    </row>
    <row r="219" spans="1:10">
      <c r="A219" t="s">
        <v>2819</v>
      </c>
      <c r="B219" t="s">
        <v>2820</v>
      </c>
      <c r="C219" t="s">
        <v>102</v>
      </c>
      <c r="D219" t="s">
        <v>2821</v>
      </c>
      <c r="E219" s="59">
        <v>2764365.09</v>
      </c>
      <c r="F219" s="59">
        <v>169.01189999999957</v>
      </c>
      <c r="G219" s="59">
        <v>16945.728322526302</v>
      </c>
      <c r="H219" s="60">
        <v>5.67E-2</v>
      </c>
      <c r="I219" s="60">
        <v>4.4999999999999997E-3</v>
      </c>
      <c r="J219" s="60">
        <v>5.9999999999999995E-4</v>
      </c>
    </row>
    <row r="220" spans="1:10">
      <c r="A220" t="s">
        <v>2822</v>
      </c>
      <c r="B220" t="s">
        <v>2823</v>
      </c>
      <c r="C220" t="s">
        <v>102</v>
      </c>
      <c r="D220" t="s">
        <v>2824</v>
      </c>
      <c r="E220" s="59">
        <v>2960156.55</v>
      </c>
      <c r="F220" s="59">
        <v>262.4916000000004</v>
      </c>
      <c r="G220" s="59">
        <v>28182.378628005499</v>
      </c>
      <c r="H220" s="60">
        <v>6.7500000000000004E-2</v>
      </c>
      <c r="I220" s="60">
        <v>7.4999999999999997E-3</v>
      </c>
      <c r="J220" s="60">
        <v>1E-3</v>
      </c>
    </row>
    <row r="221" spans="1:10">
      <c r="A221" t="s">
        <v>2825</v>
      </c>
      <c r="B221" t="s">
        <v>2826</v>
      </c>
      <c r="C221" t="s">
        <v>104</v>
      </c>
      <c r="D221" t="s">
        <v>2827</v>
      </c>
      <c r="E221" s="59">
        <v>6490734.1399999997</v>
      </c>
      <c r="F221" s="59">
        <v>63.56479999999975</v>
      </c>
      <c r="G221" s="59">
        <v>16551.148235716199</v>
      </c>
      <c r="H221" s="60">
        <v>4.3E-3</v>
      </c>
      <c r="I221" s="60">
        <v>4.4000000000000003E-3</v>
      </c>
      <c r="J221" s="60">
        <v>5.9999999999999995E-4</v>
      </c>
    </row>
    <row r="222" spans="1:10">
      <c r="A222" t="s">
        <v>2828</v>
      </c>
      <c r="B222" t="s">
        <v>2829</v>
      </c>
      <c r="C222" t="s">
        <v>102</v>
      </c>
      <c r="D222" t="s">
        <v>2557</v>
      </c>
      <c r="E222" s="59">
        <v>4863449</v>
      </c>
      <c r="F222" s="59">
        <v>102.9421</v>
      </c>
      <c r="G222" s="59">
        <v>18158.708005296299</v>
      </c>
      <c r="H222" s="60">
        <v>2.9999999999999997E-4</v>
      </c>
      <c r="I222" s="60">
        <v>4.8999999999999998E-3</v>
      </c>
      <c r="J222" s="60">
        <v>5.9999999999999995E-4</v>
      </c>
    </row>
    <row r="223" spans="1:10">
      <c r="A223" t="s">
        <v>2830</v>
      </c>
      <c r="B223" t="s">
        <v>2831</v>
      </c>
      <c r="C223" t="s">
        <v>102</v>
      </c>
      <c r="D223" t="s">
        <v>2832</v>
      </c>
      <c r="E223" s="59">
        <v>9255953.4100000001</v>
      </c>
      <c r="F223" s="59">
        <v>119.07479999999993</v>
      </c>
      <c r="G223" s="59">
        <v>39975.009556080797</v>
      </c>
      <c r="H223" s="60">
        <v>8.0000000000000004E-4</v>
      </c>
      <c r="I223" s="60">
        <v>1.0699999999999999E-2</v>
      </c>
      <c r="J223" s="60">
        <v>1.4E-3</v>
      </c>
    </row>
    <row r="224" spans="1:10">
      <c r="A224" t="s">
        <v>2833</v>
      </c>
      <c r="B224" t="s">
        <v>2834</v>
      </c>
      <c r="C224" t="s">
        <v>102</v>
      </c>
      <c r="D224" t="s">
        <v>2835</v>
      </c>
      <c r="E224" s="59">
        <v>5047995.2300000004</v>
      </c>
      <c r="F224" s="59">
        <v>106.55720000000015</v>
      </c>
      <c r="G224" s="59">
        <v>19509.641607674599</v>
      </c>
      <c r="H224" s="60">
        <v>6.9999999999999999E-4</v>
      </c>
      <c r="I224" s="60">
        <v>5.1999999999999998E-3</v>
      </c>
      <c r="J224" s="60">
        <v>6.9999999999999999E-4</v>
      </c>
    </row>
    <row r="225" spans="1:10">
      <c r="A225" t="s">
        <v>2836</v>
      </c>
      <c r="B225" t="s">
        <v>2837</v>
      </c>
      <c r="C225" t="s">
        <v>102</v>
      </c>
      <c r="D225" t="s">
        <v>2838</v>
      </c>
      <c r="E225" s="59">
        <v>4718797.4000000004</v>
      </c>
      <c r="F225" s="59">
        <v>98.198700000000002</v>
      </c>
      <c r="G225" s="59">
        <v>16806.7842667275</v>
      </c>
      <c r="H225" s="60">
        <v>6.2899999999999998E-2</v>
      </c>
      <c r="I225" s="60">
        <v>4.4999999999999997E-3</v>
      </c>
      <c r="J225" s="60">
        <v>5.9999999999999995E-4</v>
      </c>
    </row>
    <row r="226" spans="1:10">
      <c r="A226" t="s">
        <v>2839</v>
      </c>
      <c r="B226" t="s">
        <v>2840</v>
      </c>
      <c r="C226" t="s">
        <v>104</v>
      </c>
      <c r="D226" t="s">
        <v>2841</v>
      </c>
      <c r="E226" s="59">
        <v>4580495.97</v>
      </c>
      <c r="F226" s="59">
        <v>56.141299999999994</v>
      </c>
      <c r="G226" s="59">
        <v>10316.0299158369</v>
      </c>
      <c r="H226" s="60">
        <v>0.11119999999999999</v>
      </c>
      <c r="I226" s="60">
        <v>2.8E-3</v>
      </c>
      <c r="J226" s="60">
        <v>4.0000000000000002E-4</v>
      </c>
    </row>
    <row r="227" spans="1:10">
      <c r="A227" t="s">
        <v>2842</v>
      </c>
      <c r="B227" t="s">
        <v>2843</v>
      </c>
      <c r="C227" t="s">
        <v>104</v>
      </c>
      <c r="D227" t="s">
        <v>2844</v>
      </c>
      <c r="E227" s="59">
        <v>2773760.53</v>
      </c>
      <c r="F227" s="59">
        <v>147.37079999999986</v>
      </c>
      <c r="G227" s="59">
        <v>16398.2698043454</v>
      </c>
      <c r="H227" s="60">
        <v>2.3E-3</v>
      </c>
      <c r="I227" s="60">
        <v>4.4000000000000003E-3</v>
      </c>
      <c r="J227" s="60">
        <v>5.9999999999999995E-4</v>
      </c>
    </row>
    <row r="228" spans="1:10">
      <c r="A228" t="s">
        <v>2845</v>
      </c>
      <c r="B228" t="s">
        <v>2846</v>
      </c>
      <c r="C228" t="s">
        <v>102</v>
      </c>
      <c r="D228" t="s">
        <v>2847</v>
      </c>
      <c r="E228" s="59">
        <v>1818448.12</v>
      </c>
      <c r="F228" s="59">
        <v>93.287300000000059</v>
      </c>
      <c r="G228" s="59">
        <v>6152.7744421078496</v>
      </c>
      <c r="H228" s="60">
        <v>6.7299999999999999E-2</v>
      </c>
      <c r="I228" s="60">
        <v>1.6000000000000001E-3</v>
      </c>
      <c r="J228" s="60">
        <v>2.0000000000000001E-4</v>
      </c>
    </row>
    <row r="229" spans="1:10">
      <c r="A229" t="s">
        <v>2848</v>
      </c>
      <c r="B229" t="s">
        <v>2849</v>
      </c>
      <c r="C229" t="s">
        <v>102</v>
      </c>
      <c r="D229" t="s">
        <v>2850</v>
      </c>
      <c r="E229" s="59">
        <v>2653560</v>
      </c>
      <c r="F229" s="59">
        <v>94.783000000000001</v>
      </c>
      <c r="G229" s="59">
        <v>9122.3539311995992</v>
      </c>
      <c r="H229" s="60">
        <v>3.9600000000000003E-2</v>
      </c>
      <c r="I229" s="60">
        <v>2.3999999999999998E-3</v>
      </c>
      <c r="J229" s="60">
        <v>2.9999999999999997E-4</v>
      </c>
    </row>
    <row r="230" spans="1:10">
      <c r="A230" t="s">
        <v>2851</v>
      </c>
      <c r="B230" t="s">
        <v>2852</v>
      </c>
      <c r="C230" t="s">
        <v>102</v>
      </c>
      <c r="D230" t="s">
        <v>577</v>
      </c>
      <c r="E230" s="59">
        <v>3923634.24</v>
      </c>
      <c r="F230" s="59">
        <v>94.793299999999959</v>
      </c>
      <c r="G230" s="59">
        <v>13490.0547978461</v>
      </c>
      <c r="H230" s="60">
        <v>8.5300000000000001E-2</v>
      </c>
      <c r="I230" s="60">
        <v>3.5999999999999999E-3</v>
      </c>
      <c r="J230" s="60">
        <v>5.0000000000000001E-4</v>
      </c>
    </row>
    <row r="231" spans="1:10">
      <c r="A231" t="s">
        <v>2853</v>
      </c>
      <c r="B231" t="s">
        <v>2854</v>
      </c>
      <c r="C231" t="s">
        <v>104</v>
      </c>
      <c r="D231" t="s">
        <v>2855</v>
      </c>
      <c r="E231" s="59">
        <v>3815832.17</v>
      </c>
      <c r="F231" s="59">
        <v>0.15139999999999995</v>
      </c>
      <c r="G231" s="59">
        <v>23.175694792422401</v>
      </c>
      <c r="H231" s="60">
        <v>6.3E-2</v>
      </c>
      <c r="I231" s="60">
        <v>0</v>
      </c>
      <c r="J231" s="60">
        <v>0</v>
      </c>
    </row>
    <row r="232" spans="1:10">
      <c r="A232" t="s">
        <v>2856</v>
      </c>
      <c r="B232" t="s">
        <v>2857</v>
      </c>
      <c r="C232" t="s">
        <v>104</v>
      </c>
      <c r="D232" t="s">
        <v>2858</v>
      </c>
      <c r="E232" s="59">
        <v>4367962.6500000004</v>
      </c>
      <c r="F232" s="59">
        <v>10.066399999999998</v>
      </c>
      <c r="G232" s="59">
        <v>1763.8868492679201</v>
      </c>
      <c r="H232" s="60">
        <v>0.1053</v>
      </c>
      <c r="I232" s="60">
        <v>5.0000000000000001E-4</v>
      </c>
      <c r="J232" s="60">
        <v>1E-4</v>
      </c>
    </row>
    <row r="233" spans="1:10">
      <c r="A233" t="s">
        <v>2859</v>
      </c>
      <c r="B233" t="s">
        <v>2860</v>
      </c>
      <c r="C233" t="s">
        <v>104</v>
      </c>
      <c r="D233" t="s">
        <v>2861</v>
      </c>
      <c r="E233" s="59">
        <v>5574490.1200000001</v>
      </c>
      <c r="F233" s="59">
        <v>89.927700000000087</v>
      </c>
      <c r="G233" s="59">
        <v>20110.193931292</v>
      </c>
      <c r="H233" s="60">
        <v>5.0700000000000002E-2</v>
      </c>
      <c r="I233" s="60">
        <v>5.4000000000000003E-3</v>
      </c>
      <c r="J233" s="60">
        <v>6.9999999999999999E-4</v>
      </c>
    </row>
    <row r="234" spans="1:10">
      <c r="A234" t="s">
        <v>2862</v>
      </c>
      <c r="B234" t="s">
        <v>2863</v>
      </c>
      <c r="C234" t="s">
        <v>104</v>
      </c>
      <c r="D234" t="s">
        <v>2864</v>
      </c>
      <c r="E234" s="59">
        <v>13250898.671</v>
      </c>
      <c r="F234" s="59">
        <v>101.80059999999993</v>
      </c>
      <c r="G234" s="59">
        <v>54114.455544466102</v>
      </c>
      <c r="H234" s="60">
        <v>1.5E-3</v>
      </c>
      <c r="I234" s="60">
        <v>1.4500000000000001E-2</v>
      </c>
      <c r="J234" s="60">
        <v>1.9E-3</v>
      </c>
    </row>
    <row r="235" spans="1:10">
      <c r="A235" t="s">
        <v>2865</v>
      </c>
      <c r="B235" t="s">
        <v>2866</v>
      </c>
      <c r="C235" t="s">
        <v>102</v>
      </c>
      <c r="D235" t="s">
        <v>2867</v>
      </c>
      <c r="E235" s="59">
        <v>6856648.75</v>
      </c>
      <c r="F235" s="59">
        <v>101.47490000000003</v>
      </c>
      <c r="G235" s="59">
        <v>25235.8588561746</v>
      </c>
      <c r="H235" s="60">
        <v>1.6999999999999999E-3</v>
      </c>
      <c r="I235" s="60">
        <v>6.7000000000000002E-3</v>
      </c>
      <c r="J235" s="60">
        <v>8.9999999999999998E-4</v>
      </c>
    </row>
    <row r="236" spans="1:10">
      <c r="A236" t="s">
        <v>2868</v>
      </c>
      <c r="B236" t="s">
        <v>2869</v>
      </c>
      <c r="C236" t="s">
        <v>102</v>
      </c>
      <c r="D236" t="s">
        <v>2562</v>
      </c>
      <c r="E236" s="59">
        <v>13.27</v>
      </c>
      <c r="F236" s="59">
        <v>140167.92249999999</v>
      </c>
      <c r="G236" s="59">
        <v>67.463227586225202</v>
      </c>
      <c r="H236" s="60">
        <v>0</v>
      </c>
      <c r="I236" s="60">
        <v>0</v>
      </c>
      <c r="J236" s="60">
        <v>0</v>
      </c>
    </row>
    <row r="237" spans="1:10">
      <c r="A237" t="s">
        <v>2870</v>
      </c>
      <c r="B237" t="s">
        <v>2871</v>
      </c>
      <c r="C237" t="s">
        <v>104</v>
      </c>
      <c r="D237" t="s">
        <v>2872</v>
      </c>
      <c r="E237" s="59">
        <v>4068921.65</v>
      </c>
      <c r="F237" s="59">
        <v>110.31339999999977</v>
      </c>
      <c r="G237" s="59">
        <v>18006.330625263599</v>
      </c>
      <c r="H237" s="60">
        <v>3.2599999999999997E-2</v>
      </c>
      <c r="I237" s="60">
        <v>4.7999999999999996E-3</v>
      </c>
      <c r="J237" s="60">
        <v>5.9999999999999995E-4</v>
      </c>
    </row>
    <row r="238" spans="1:10">
      <c r="A238" t="s">
        <v>2873</v>
      </c>
      <c r="B238" t="s">
        <v>2874</v>
      </c>
      <c r="C238" t="s">
        <v>102</v>
      </c>
      <c r="D238" t="s">
        <v>2875</v>
      </c>
      <c r="E238" s="59">
        <v>5485615.7800000003</v>
      </c>
      <c r="F238" s="59">
        <v>63.939499999999711</v>
      </c>
      <c r="G238" s="59">
        <v>12721.6129190957</v>
      </c>
      <c r="H238" s="60">
        <v>5.4899999999999997E-2</v>
      </c>
      <c r="I238" s="60">
        <v>3.3999999999999998E-3</v>
      </c>
      <c r="J238" s="60">
        <v>4.0000000000000002E-4</v>
      </c>
    </row>
    <row r="239" spans="1:10">
      <c r="A239" t="s">
        <v>2876</v>
      </c>
      <c r="B239" t="s">
        <v>2877</v>
      </c>
      <c r="C239" t="s">
        <v>102</v>
      </c>
      <c r="D239" t="s">
        <v>2468</v>
      </c>
      <c r="E239" s="59">
        <v>4173017.22</v>
      </c>
      <c r="F239" s="59">
        <v>69.455799999999982</v>
      </c>
      <c r="G239" s="59">
        <v>10512.5058467853</v>
      </c>
      <c r="H239" s="60">
        <v>0.1043</v>
      </c>
      <c r="I239" s="60">
        <v>2.8E-3</v>
      </c>
      <c r="J239" s="60">
        <v>4.0000000000000002E-4</v>
      </c>
    </row>
    <row r="240" spans="1:10">
      <c r="A240" t="s">
        <v>2878</v>
      </c>
      <c r="B240" t="s">
        <v>2879</v>
      </c>
      <c r="C240" t="s">
        <v>102</v>
      </c>
      <c r="D240" t="s">
        <v>2880</v>
      </c>
      <c r="E240" s="59">
        <v>4826112.1399999997</v>
      </c>
      <c r="F240" s="59">
        <v>1E-4</v>
      </c>
      <c r="G240" s="59">
        <v>1.7504308731780001E-2</v>
      </c>
      <c r="H240" s="60">
        <v>1.12E-2</v>
      </c>
      <c r="I240" s="60">
        <v>0</v>
      </c>
      <c r="J240" s="60">
        <v>0</v>
      </c>
    </row>
    <row r="241" spans="1:10">
      <c r="A241" t="s">
        <v>2881</v>
      </c>
      <c r="B241" t="s">
        <v>2882</v>
      </c>
      <c r="C241" t="s">
        <v>102</v>
      </c>
      <c r="D241" t="s">
        <v>2883</v>
      </c>
      <c r="E241" s="59">
        <v>7967252.96</v>
      </c>
      <c r="F241" s="59">
        <v>51.216400000000107</v>
      </c>
      <c r="G241" s="59">
        <v>14800.1191059347</v>
      </c>
      <c r="H241" s="60">
        <v>5.3100000000000001E-2</v>
      </c>
      <c r="I241" s="60">
        <v>4.0000000000000001E-3</v>
      </c>
      <c r="J241" s="60">
        <v>5.0000000000000001E-4</v>
      </c>
    </row>
    <row r="242" spans="1:10">
      <c r="A242" t="s">
        <v>2884</v>
      </c>
      <c r="B242" t="s">
        <v>2885</v>
      </c>
      <c r="C242" t="s">
        <v>102</v>
      </c>
      <c r="D242" t="s">
        <v>2886</v>
      </c>
      <c r="E242" s="59">
        <v>605114.99</v>
      </c>
      <c r="F242" s="59">
        <v>102</v>
      </c>
      <c r="G242" s="59">
        <v>2238.6471101046</v>
      </c>
      <c r="H242" s="60">
        <v>0.11310000000000001</v>
      </c>
      <c r="I242" s="60">
        <v>5.9999999999999995E-4</v>
      </c>
      <c r="J242" s="60">
        <v>1E-4</v>
      </c>
    </row>
    <row r="243" spans="1:10">
      <c r="A243" t="s">
        <v>2887</v>
      </c>
      <c r="B243" t="s">
        <v>2888</v>
      </c>
      <c r="C243" t="s">
        <v>102</v>
      </c>
      <c r="D243" t="s">
        <v>2296</v>
      </c>
      <c r="E243" s="59">
        <v>1005259.51</v>
      </c>
      <c r="F243" s="59">
        <v>100.59699999999999</v>
      </c>
      <c r="G243" s="59">
        <v>3667.8433179393501</v>
      </c>
      <c r="H243" s="60">
        <v>6.6100000000000006E-2</v>
      </c>
      <c r="I243" s="60">
        <v>1E-3</v>
      </c>
      <c r="J243" s="60">
        <v>1E-4</v>
      </c>
    </row>
    <row r="244" spans="1:10">
      <c r="A244" t="s">
        <v>2889</v>
      </c>
      <c r="B244" t="s">
        <v>2890</v>
      </c>
      <c r="C244" t="s">
        <v>102</v>
      </c>
      <c r="D244" t="s">
        <v>2891</v>
      </c>
      <c r="E244" s="59">
        <v>26461708.850000001</v>
      </c>
      <c r="F244" s="59">
        <v>134.79829999999981</v>
      </c>
      <c r="G244" s="59">
        <v>129374.849460079</v>
      </c>
      <c r="H244" s="60">
        <v>1.4E-3</v>
      </c>
      <c r="I244" s="60">
        <v>3.4599999999999999E-2</v>
      </c>
      <c r="J244" s="60">
        <v>4.4999999999999997E-3</v>
      </c>
    </row>
    <row r="245" spans="1:10">
      <c r="A245" t="s">
        <v>2892</v>
      </c>
      <c r="B245" t="s">
        <v>2893</v>
      </c>
      <c r="C245" t="s">
        <v>102</v>
      </c>
      <c r="D245" t="s">
        <v>2844</v>
      </c>
      <c r="E245" s="59">
        <v>11005207.07</v>
      </c>
      <c r="F245" s="59">
        <v>66.517000000000053</v>
      </c>
      <c r="G245" s="59">
        <v>26550.849919149201</v>
      </c>
      <c r="H245" s="60">
        <v>2.8E-3</v>
      </c>
      <c r="I245" s="60">
        <v>7.1000000000000004E-3</v>
      </c>
      <c r="J245" s="60">
        <v>8.9999999999999998E-4</v>
      </c>
    </row>
    <row r="246" spans="1:10">
      <c r="A246" t="s">
        <v>2894</v>
      </c>
      <c r="B246" t="s">
        <v>2895</v>
      </c>
      <c r="C246" t="s">
        <v>102</v>
      </c>
      <c r="D246" t="s">
        <v>2896</v>
      </c>
      <c r="E246" s="59">
        <v>1675519.14</v>
      </c>
      <c r="F246" s="59">
        <v>108.30459999999999</v>
      </c>
      <c r="G246" s="59">
        <v>6581.7874251691001</v>
      </c>
      <c r="H246" s="60">
        <v>3.3999999999999998E-3</v>
      </c>
      <c r="I246" s="60">
        <v>1.8E-3</v>
      </c>
      <c r="J246" s="60">
        <v>2.0000000000000001E-4</v>
      </c>
    </row>
    <row r="247" spans="1:10">
      <c r="A247" t="s">
        <v>2897</v>
      </c>
      <c r="B247" t="s">
        <v>2898</v>
      </c>
      <c r="C247" t="s">
        <v>102</v>
      </c>
      <c r="D247" t="s">
        <v>2899</v>
      </c>
      <c r="E247" s="59">
        <v>1598923.83</v>
      </c>
      <c r="F247" s="59">
        <v>115.3809</v>
      </c>
      <c r="G247" s="59">
        <v>6691.2807623714398</v>
      </c>
      <c r="H247" s="60">
        <v>3.2000000000000002E-3</v>
      </c>
      <c r="I247" s="60">
        <v>1.8E-3</v>
      </c>
      <c r="J247" s="60">
        <v>2.0000000000000001E-4</v>
      </c>
    </row>
    <row r="248" spans="1:10">
      <c r="A248" t="s">
        <v>2900</v>
      </c>
      <c r="B248" t="s">
        <v>2901</v>
      </c>
      <c r="C248" t="s">
        <v>102</v>
      </c>
      <c r="D248" t="s">
        <v>2902</v>
      </c>
      <c r="E248" s="59">
        <v>1225440.3899999999</v>
      </c>
      <c r="F248" s="59">
        <v>104.86869999999986</v>
      </c>
      <c r="G248" s="59">
        <v>4661.0700545337904</v>
      </c>
      <c r="H248" s="60">
        <v>4.8999999999999998E-3</v>
      </c>
      <c r="I248" s="60">
        <v>1.1999999999999999E-3</v>
      </c>
      <c r="J248" s="60">
        <v>2.0000000000000001E-4</v>
      </c>
    </row>
    <row r="249" spans="1:10">
      <c r="A249" t="s">
        <v>2903</v>
      </c>
      <c r="B249" t="s">
        <v>2904</v>
      </c>
      <c r="C249" t="s">
        <v>102</v>
      </c>
      <c r="D249" t="s">
        <v>2278</v>
      </c>
      <c r="E249" s="59">
        <v>391898.12</v>
      </c>
      <c r="F249" s="59">
        <v>100.4772</v>
      </c>
      <c r="G249" s="59">
        <v>1428.19747114447</v>
      </c>
      <c r="H249" s="60">
        <v>2.5999999999999999E-3</v>
      </c>
      <c r="I249" s="60">
        <v>4.0000000000000002E-4</v>
      </c>
      <c r="J249" s="60">
        <v>0</v>
      </c>
    </row>
    <row r="250" spans="1:10">
      <c r="A250" t="s">
        <v>2905</v>
      </c>
      <c r="B250" t="s">
        <v>2906</v>
      </c>
      <c r="C250" t="s">
        <v>102</v>
      </c>
      <c r="D250" t="s">
        <v>2907</v>
      </c>
      <c r="E250" s="59">
        <v>5304949.3600000003</v>
      </c>
      <c r="F250" s="59">
        <v>98.696699999999908</v>
      </c>
      <c r="G250" s="59">
        <v>18990.2827067529</v>
      </c>
      <c r="H250" s="60">
        <v>7.1000000000000004E-3</v>
      </c>
      <c r="I250" s="60">
        <v>5.1000000000000004E-3</v>
      </c>
      <c r="J250" s="60">
        <v>6.9999999999999999E-4</v>
      </c>
    </row>
    <row r="251" spans="1:10">
      <c r="A251" t="s">
        <v>2908</v>
      </c>
      <c r="B251" t="s">
        <v>2909</v>
      </c>
      <c r="C251" t="s">
        <v>102</v>
      </c>
      <c r="D251" t="s">
        <v>2910</v>
      </c>
      <c r="E251" s="59">
        <v>80010</v>
      </c>
      <c r="F251" s="59">
        <v>82.376199999999997</v>
      </c>
      <c r="G251" s="59">
        <v>239.05265976774001</v>
      </c>
      <c r="H251" s="60">
        <v>8.0000000000000004E-4</v>
      </c>
      <c r="I251" s="60">
        <v>1E-4</v>
      </c>
      <c r="J251" s="60">
        <v>0</v>
      </c>
    </row>
    <row r="252" spans="1:10">
      <c r="A252" t="s">
        <v>2911</v>
      </c>
      <c r="B252" t="s">
        <v>2912</v>
      </c>
      <c r="C252" t="s">
        <v>102</v>
      </c>
      <c r="D252" t="s">
        <v>2913</v>
      </c>
      <c r="E252" s="59">
        <v>8546890.7899999991</v>
      </c>
      <c r="F252" s="59">
        <v>103.92869999999979</v>
      </c>
      <c r="G252" s="59">
        <v>32217.453115668799</v>
      </c>
      <c r="H252" s="60">
        <v>2.3999999999999998E-3</v>
      </c>
      <c r="I252" s="60">
        <v>8.6E-3</v>
      </c>
      <c r="J252" s="60">
        <v>1.1000000000000001E-3</v>
      </c>
    </row>
    <row r="253" spans="1:10">
      <c r="A253" t="s">
        <v>2914</v>
      </c>
      <c r="B253" t="s">
        <v>2915</v>
      </c>
      <c r="C253" t="s">
        <v>104</v>
      </c>
      <c r="D253" t="s">
        <v>2635</v>
      </c>
      <c r="E253" s="59">
        <v>10853624</v>
      </c>
      <c r="F253" s="59">
        <v>119.62189999999998</v>
      </c>
      <c r="G253" s="59">
        <v>52083.851401096697</v>
      </c>
      <c r="H253" s="60">
        <v>1.8100000000000002E-2</v>
      </c>
      <c r="I253" s="60">
        <v>1.3899999999999999E-2</v>
      </c>
      <c r="J253" s="60">
        <v>1.8E-3</v>
      </c>
    </row>
    <row r="254" spans="1:10">
      <c r="A254" t="s">
        <v>2916</v>
      </c>
      <c r="B254" t="s">
        <v>2917</v>
      </c>
      <c r="C254" t="s">
        <v>102</v>
      </c>
      <c r="D254" t="s">
        <v>2578</v>
      </c>
      <c r="E254" s="59">
        <v>1285174</v>
      </c>
      <c r="F254" s="59">
        <v>143.2039</v>
      </c>
      <c r="G254" s="59">
        <v>6675.2007640538204</v>
      </c>
      <c r="H254" s="60">
        <v>1E-4</v>
      </c>
      <c r="I254" s="60">
        <v>1.8E-3</v>
      </c>
      <c r="J254" s="60">
        <v>2.0000000000000001E-4</v>
      </c>
    </row>
    <row r="255" spans="1:10">
      <c r="A255" t="s">
        <v>2918</v>
      </c>
      <c r="B255" t="s">
        <v>2919</v>
      </c>
      <c r="C255" t="s">
        <v>106</v>
      </c>
      <c r="D255" t="s">
        <v>2920</v>
      </c>
      <c r="E255" s="59">
        <v>1403364</v>
      </c>
      <c r="F255" s="59">
        <v>100.59669999999991</v>
      </c>
      <c r="G255" s="59">
        <v>6523.4995372902604</v>
      </c>
      <c r="H255" s="60">
        <v>5.5999999999999999E-3</v>
      </c>
      <c r="I255" s="60">
        <v>1.6999999999999999E-3</v>
      </c>
      <c r="J255" s="60">
        <v>2.0000000000000001E-4</v>
      </c>
    </row>
    <row r="256" spans="1:10">
      <c r="A256" t="s">
        <v>2921</v>
      </c>
      <c r="B256" t="s">
        <v>2922</v>
      </c>
      <c r="C256" t="s">
        <v>102</v>
      </c>
      <c r="D256" t="s">
        <v>2923</v>
      </c>
      <c r="E256" s="59">
        <v>8816373.9800000004</v>
      </c>
      <c r="F256" s="59">
        <v>98.753500000000216</v>
      </c>
      <c r="G256" s="59">
        <v>31578.3952647367</v>
      </c>
      <c r="H256" s="60">
        <v>3.5299999999999998E-2</v>
      </c>
      <c r="I256" s="60">
        <v>8.3999999999999995E-3</v>
      </c>
      <c r="J256" s="60">
        <v>1.1000000000000001E-3</v>
      </c>
    </row>
    <row r="257" spans="1:10">
      <c r="A257" t="s">
        <v>2924</v>
      </c>
      <c r="B257" t="s">
        <v>2925</v>
      </c>
      <c r="C257" t="s">
        <v>102</v>
      </c>
      <c r="D257" t="s">
        <v>2926</v>
      </c>
      <c r="E257" s="59">
        <v>5565380</v>
      </c>
      <c r="F257" s="59">
        <v>110.0408</v>
      </c>
      <c r="G257" s="59">
        <v>22212.4323243701</v>
      </c>
      <c r="H257" s="60">
        <v>4.0000000000000002E-4</v>
      </c>
      <c r="I257" s="60">
        <v>5.8999999999999999E-3</v>
      </c>
      <c r="J257" s="60">
        <v>8.0000000000000004E-4</v>
      </c>
    </row>
    <row r="258" spans="1:10">
      <c r="A258" t="s">
        <v>2927</v>
      </c>
      <c r="B258" t="s">
        <v>2928</v>
      </c>
      <c r="C258" t="s">
        <v>102</v>
      </c>
      <c r="D258" t="s">
        <v>222</v>
      </c>
      <c r="E258" s="59">
        <v>2080674.8</v>
      </c>
      <c r="F258" s="59">
        <v>29.631699999999984</v>
      </c>
      <c r="G258" s="59">
        <v>2236.1880944589798</v>
      </c>
      <c r="H258" s="60">
        <v>4.1599999999999998E-2</v>
      </c>
      <c r="I258" s="60">
        <v>5.9999999999999995E-4</v>
      </c>
      <c r="J258" s="60">
        <v>1E-4</v>
      </c>
    </row>
    <row r="259" spans="1:10">
      <c r="A259" t="s">
        <v>2929</v>
      </c>
      <c r="B259" t="s">
        <v>2930</v>
      </c>
      <c r="C259" t="s">
        <v>102</v>
      </c>
      <c r="D259" t="s">
        <v>2931</v>
      </c>
      <c r="E259" s="59">
        <v>1200011.4099999999</v>
      </c>
      <c r="F259" s="59">
        <v>98.227999999999994</v>
      </c>
      <c r="G259" s="59">
        <v>4275.3161227442797</v>
      </c>
      <c r="H259" s="60">
        <v>1.6999999999999999E-3</v>
      </c>
      <c r="I259" s="60">
        <v>1.1000000000000001E-3</v>
      </c>
      <c r="J259" s="60">
        <v>1E-4</v>
      </c>
    </row>
    <row r="260" spans="1:10">
      <c r="A260" t="s">
        <v>2932</v>
      </c>
      <c r="B260" t="s">
        <v>2933</v>
      </c>
      <c r="C260" t="s">
        <v>109</v>
      </c>
      <c r="D260" t="s">
        <v>2934</v>
      </c>
      <c r="E260" s="59">
        <v>9846796.2200000007</v>
      </c>
      <c r="F260" s="59">
        <v>102.72450000000001</v>
      </c>
      <c r="G260" s="59">
        <v>25037.8381746142</v>
      </c>
      <c r="H260" s="60">
        <v>1.5100000000000001E-2</v>
      </c>
      <c r="I260" s="60">
        <v>6.7000000000000002E-3</v>
      </c>
      <c r="J260" s="60">
        <v>8.9999999999999998E-4</v>
      </c>
    </row>
    <row r="261" spans="1:10">
      <c r="A261" t="s">
        <v>2935</v>
      </c>
      <c r="B261" t="s">
        <v>2936</v>
      </c>
      <c r="C261" t="s">
        <v>102</v>
      </c>
      <c r="D261" t="s">
        <v>2937</v>
      </c>
      <c r="E261" s="59">
        <v>5550837.46</v>
      </c>
      <c r="F261" s="59">
        <v>97.382300000000171</v>
      </c>
      <c r="G261" s="59">
        <v>19605.8688721855</v>
      </c>
      <c r="H261" s="60">
        <v>1.11E-2</v>
      </c>
      <c r="I261" s="60">
        <v>5.1999999999999998E-3</v>
      </c>
      <c r="J261" s="60">
        <v>6.9999999999999999E-4</v>
      </c>
    </row>
    <row r="262" spans="1:10">
      <c r="A262" t="s">
        <v>2938</v>
      </c>
      <c r="B262" t="s">
        <v>2939</v>
      </c>
      <c r="C262" t="s">
        <v>102</v>
      </c>
      <c r="D262" t="s">
        <v>2940</v>
      </c>
      <c r="E262" s="59">
        <v>8994068.0299999993</v>
      </c>
      <c r="F262" s="59">
        <v>74.026899999999955</v>
      </c>
      <c r="G262" s="59">
        <v>24148.673890555699</v>
      </c>
      <c r="H262" s="60">
        <v>2.5999999999999999E-3</v>
      </c>
      <c r="I262" s="60">
        <v>6.4999999999999997E-3</v>
      </c>
      <c r="J262" s="60">
        <v>8.0000000000000004E-4</v>
      </c>
    </row>
    <row r="263" spans="1:10">
      <c r="A263" t="s">
        <v>2941</v>
      </c>
      <c r="B263" t="s">
        <v>2942</v>
      </c>
      <c r="C263" t="s">
        <v>102</v>
      </c>
      <c r="D263" t="s">
        <v>2943</v>
      </c>
      <c r="E263" s="59">
        <v>395253.67</v>
      </c>
      <c r="F263" s="59">
        <v>80.141499999999951</v>
      </c>
      <c r="G263" s="59">
        <v>1148.8965717334399</v>
      </c>
      <c r="H263" s="60">
        <v>1.2999999999999999E-3</v>
      </c>
      <c r="I263" s="60">
        <v>2.9999999999999997E-4</v>
      </c>
      <c r="J263" s="60">
        <v>0</v>
      </c>
    </row>
    <row r="264" spans="1:10">
      <c r="A264" t="s">
        <v>2944</v>
      </c>
      <c r="B264" t="s">
        <v>2945</v>
      </c>
      <c r="C264" t="s">
        <v>104</v>
      </c>
      <c r="D264" t="s">
        <v>2345</v>
      </c>
      <c r="E264" s="59">
        <v>1759197.08</v>
      </c>
      <c r="F264" s="59">
        <v>108.01559999999995</v>
      </c>
      <c r="G264" s="59">
        <v>7622.8715290392001</v>
      </c>
      <c r="H264" s="60">
        <v>4.0000000000000002E-4</v>
      </c>
      <c r="I264" s="60">
        <v>2E-3</v>
      </c>
      <c r="J264" s="60">
        <v>2.9999999999999997E-4</v>
      </c>
    </row>
    <row r="265" spans="1:10">
      <c r="A265" t="s">
        <v>2946</v>
      </c>
      <c r="B265" t="s">
        <v>2947</v>
      </c>
      <c r="C265" t="s">
        <v>104</v>
      </c>
      <c r="D265" t="s">
        <v>2345</v>
      </c>
      <c r="E265" s="59">
        <v>2252413.02</v>
      </c>
      <c r="F265" s="59">
        <v>105.04759999999997</v>
      </c>
      <c r="G265" s="59">
        <v>9491.8701058974093</v>
      </c>
      <c r="H265" s="60">
        <v>1.1900000000000001E-2</v>
      </c>
      <c r="I265" s="60">
        <v>2.5000000000000001E-3</v>
      </c>
      <c r="J265" s="60">
        <v>2.9999999999999997E-4</v>
      </c>
    </row>
    <row r="266" spans="1:10">
      <c r="A266" t="s">
        <v>2948</v>
      </c>
      <c r="B266" t="s">
        <v>2949</v>
      </c>
      <c r="C266" t="s">
        <v>102</v>
      </c>
      <c r="D266" t="s">
        <v>778</v>
      </c>
      <c r="E266" s="59">
        <v>678750.01</v>
      </c>
      <c r="F266" s="59">
        <v>101</v>
      </c>
      <c r="G266" s="59">
        <v>2486.4445491327001</v>
      </c>
      <c r="H266" s="60">
        <v>0.12690000000000001</v>
      </c>
      <c r="I266" s="60">
        <v>6.9999999999999999E-4</v>
      </c>
      <c r="J266" s="60">
        <v>1E-4</v>
      </c>
    </row>
    <row r="267" spans="1:10">
      <c r="A267" t="s">
        <v>2950</v>
      </c>
      <c r="B267" t="s">
        <v>2951</v>
      </c>
      <c r="C267" t="s">
        <v>104</v>
      </c>
      <c r="D267" t="s">
        <v>2952</v>
      </c>
      <c r="E267" s="59">
        <v>4111107.31</v>
      </c>
      <c r="F267" s="59">
        <v>96.610599999999749</v>
      </c>
      <c r="G267" s="59">
        <v>15933.134234429899</v>
      </c>
      <c r="H267" s="60">
        <v>5.9999999999999995E-4</v>
      </c>
      <c r="I267" s="60">
        <v>4.3E-3</v>
      </c>
      <c r="J267" s="60">
        <v>5.9999999999999995E-4</v>
      </c>
    </row>
    <row r="268" spans="1:10">
      <c r="A268" t="s">
        <v>207</v>
      </c>
      <c r="B268" s="119" t="s">
        <v>4890</v>
      </c>
      <c r="C268" s="119" t="s">
        <v>4890</v>
      </c>
      <c r="D268" s="119" t="s">
        <v>4890</v>
      </c>
      <c r="E268" s="119" t="s">
        <v>4890</v>
      </c>
      <c r="F268" s="119" t="s">
        <v>4890</v>
      </c>
      <c r="G268" s="119" t="s">
        <v>4890</v>
      </c>
      <c r="H268" s="119" t="s">
        <v>4890</v>
      </c>
      <c r="I268" s="119" t="s">
        <v>4890</v>
      </c>
      <c r="J268" s="119" t="s">
        <v>4890</v>
      </c>
    </row>
    <row r="269" spans="1:10">
      <c r="A269" t="s">
        <v>313</v>
      </c>
      <c r="B269" s="119" t="s">
        <v>4890</v>
      </c>
      <c r="C269" s="119" t="s">
        <v>4890</v>
      </c>
      <c r="D269" s="119" t="s">
        <v>4890</v>
      </c>
      <c r="E269" s="119" t="s">
        <v>4890</v>
      </c>
      <c r="F269" s="119" t="s">
        <v>4890</v>
      </c>
      <c r="G269" s="119" t="s">
        <v>4890</v>
      </c>
      <c r="H269" s="119" t="s">
        <v>4890</v>
      </c>
      <c r="I269" s="119" t="s">
        <v>4890</v>
      </c>
      <c r="J269" s="119" t="s">
        <v>4890</v>
      </c>
    </row>
    <row r="270" spans="1:10">
      <c r="A270" t="s">
        <v>314</v>
      </c>
      <c r="B270" s="119" t="s">
        <v>4890</v>
      </c>
      <c r="C270" s="119" t="s">
        <v>4890</v>
      </c>
      <c r="D270" s="119" t="s">
        <v>4890</v>
      </c>
      <c r="E270" s="119" t="s">
        <v>4890</v>
      </c>
      <c r="F270" s="119" t="s">
        <v>4890</v>
      </c>
      <c r="G270" s="119" t="s">
        <v>4890</v>
      </c>
      <c r="H270" s="119" t="s">
        <v>4890</v>
      </c>
      <c r="I270" s="119" t="s">
        <v>4890</v>
      </c>
      <c r="J270" s="119" t="s">
        <v>4890</v>
      </c>
    </row>
    <row r="271" spans="1:10">
      <c r="A271" t="s">
        <v>315</v>
      </c>
      <c r="B271" s="119" t="s">
        <v>4890</v>
      </c>
      <c r="C271" s="119" t="s">
        <v>4890</v>
      </c>
      <c r="D271" s="119" t="s">
        <v>4890</v>
      </c>
      <c r="E271" s="119" t="s">
        <v>4890</v>
      </c>
      <c r="F271" s="119" t="s">
        <v>4890</v>
      </c>
      <c r="G271" s="119" t="s">
        <v>4890</v>
      </c>
      <c r="H271" s="119" t="s">
        <v>4890</v>
      </c>
      <c r="I271" s="119" t="s">
        <v>4890</v>
      </c>
      <c r="J271" s="119" t="s">
        <v>4890</v>
      </c>
    </row>
    <row r="272" spans="1:10" hidden="1">
      <c r="B272" s="15"/>
    </row>
    <row r="273" spans="2:2" hidden="1">
      <c r="B273" s="15"/>
    </row>
    <row r="274" spans="2:2" hidden="1">
      <c r="B274" s="15"/>
    </row>
    <row r="275" spans="2:2" hidden="1">
      <c r="B275" s="15"/>
    </row>
    <row r="276" spans="2:2" hidden="1">
      <c r="B276" s="15"/>
    </row>
    <row r="277" spans="2:2" hidden="1">
      <c r="B277" s="15"/>
    </row>
    <row r="278" spans="2:2" hidden="1">
      <c r="B278" s="15"/>
    </row>
    <row r="279" spans="2:2" hidden="1">
      <c r="B279" s="15"/>
    </row>
    <row r="280" spans="2:2" hidden="1">
      <c r="B280" s="15"/>
    </row>
    <row r="281" spans="2:2" hidden="1">
      <c r="B281" s="15"/>
    </row>
    <row r="282" spans="2:2" hidden="1">
      <c r="B282" s="15"/>
    </row>
    <row r="283" spans="2:2" hidden="1">
      <c r="B283" s="15"/>
    </row>
    <row r="284" spans="2:2" hidden="1">
      <c r="B284" s="15"/>
    </row>
    <row r="285" spans="2:2" hidden="1">
      <c r="B285" s="15"/>
    </row>
    <row r="286" spans="2:2" hidden="1">
      <c r="B286" s="15"/>
    </row>
    <row r="287" spans="2:2" hidden="1">
      <c r="B287" s="15"/>
    </row>
    <row r="288" spans="2:2" hidden="1">
      <c r="B288" s="15"/>
    </row>
    <row r="289" spans="2:2" hidden="1">
      <c r="B289" s="15"/>
    </row>
    <row r="290" spans="2:2" hidden="1">
      <c r="B290" s="15"/>
    </row>
    <row r="291" spans="2:2" hidden="1">
      <c r="B291" s="15"/>
    </row>
    <row r="292" spans="2:2" hidden="1">
      <c r="B292" s="15"/>
    </row>
    <row r="293" spans="2:2" hidden="1">
      <c r="B293" s="15"/>
    </row>
    <row r="294" spans="2:2" hidden="1">
      <c r="B294" s="15"/>
    </row>
    <row r="295" spans="2:2" hidden="1">
      <c r="B295" s="15"/>
    </row>
    <row r="296" spans="2:2" hidden="1">
      <c r="B296" s="15"/>
    </row>
    <row r="297" spans="2:2" hidden="1">
      <c r="B297" s="15"/>
    </row>
    <row r="298" spans="2:2" hidden="1">
      <c r="B298" s="15"/>
    </row>
    <row r="299" spans="2:2" hidden="1">
      <c r="B299" s="15"/>
    </row>
    <row r="300" spans="2:2" hidden="1">
      <c r="B300" s="15"/>
    </row>
    <row r="301" spans="2:2" hidden="1">
      <c r="B301" s="15"/>
    </row>
    <row r="302" spans="2:2" hidden="1">
      <c r="B302" s="15"/>
    </row>
    <row r="303" spans="2:2" hidden="1">
      <c r="B303" s="15"/>
    </row>
    <row r="304" spans="2:2" hidden="1">
      <c r="B304" s="15"/>
    </row>
    <row r="305" spans="2:2" hidden="1">
      <c r="B305" s="15"/>
    </row>
    <row r="306" spans="2:2" hidden="1">
      <c r="B306" s="15"/>
    </row>
    <row r="307" spans="2:2" hidden="1">
      <c r="B307" s="15"/>
    </row>
    <row r="308" spans="2:2" hidden="1">
      <c r="B308" s="15"/>
    </row>
    <row r="309" spans="2:2" hidden="1">
      <c r="B309" s="15"/>
    </row>
    <row r="310" spans="2:2" hidden="1">
      <c r="B310" s="15"/>
    </row>
    <row r="311" spans="2:2" hidden="1">
      <c r="B311" s="15"/>
    </row>
    <row r="312" spans="2:2" hidden="1">
      <c r="B312" s="15"/>
    </row>
    <row r="313" spans="2:2" hidden="1">
      <c r="B313" s="15"/>
    </row>
    <row r="314" spans="2:2" hidden="1">
      <c r="B314" s="15"/>
    </row>
    <row r="315" spans="2:2" hidden="1">
      <c r="B315" s="15"/>
    </row>
    <row r="316" spans="2:2" hidden="1">
      <c r="B316" s="15"/>
    </row>
    <row r="317" spans="2:2" hidden="1">
      <c r="B317" s="15"/>
    </row>
    <row r="318" spans="2:2" hidden="1">
      <c r="B318" s="15"/>
    </row>
    <row r="319" spans="2:2" hidden="1">
      <c r="B319" s="15"/>
    </row>
    <row r="320" spans="2:2" hidden="1">
      <c r="B320" s="15"/>
    </row>
    <row r="321" spans="2:2" hidden="1">
      <c r="B321" s="15"/>
    </row>
    <row r="322" spans="2:2" hidden="1">
      <c r="B322" s="15"/>
    </row>
    <row r="323" spans="2:2" hidden="1">
      <c r="B323" s="15"/>
    </row>
    <row r="324" spans="2:2" hidden="1">
      <c r="B324" s="15"/>
    </row>
    <row r="325" spans="2:2" hidden="1">
      <c r="B325" s="15"/>
    </row>
    <row r="326" spans="2:2" hidden="1">
      <c r="B326" s="15"/>
    </row>
    <row r="327" spans="2:2" hidden="1">
      <c r="B327" s="15"/>
    </row>
    <row r="328" spans="2:2" hidden="1">
      <c r="B328" s="15"/>
    </row>
    <row r="329" spans="2:2" hidden="1">
      <c r="B329" s="15"/>
    </row>
    <row r="330" spans="2:2" hidden="1">
      <c r="B330" s="15"/>
    </row>
    <row r="331" spans="2:2" hidden="1">
      <c r="B331" s="15"/>
    </row>
    <row r="332" spans="2:2" hidden="1">
      <c r="B332" s="15"/>
    </row>
    <row r="333" spans="2:2" hidden="1">
      <c r="B333" s="15"/>
    </row>
    <row r="334" spans="2:2" hidden="1">
      <c r="B334" s="15"/>
    </row>
    <row r="335" spans="2:2" hidden="1">
      <c r="B335" s="15"/>
    </row>
    <row r="336" spans="2:2" hidden="1">
      <c r="B336" s="15"/>
    </row>
    <row r="337" spans="2:2" hidden="1">
      <c r="B337" s="15"/>
    </row>
    <row r="338" spans="2:2" hidden="1">
      <c r="B338" s="15"/>
    </row>
    <row r="339" spans="2:2" hidden="1">
      <c r="B339" s="15"/>
    </row>
    <row r="340" spans="2:2" hidden="1">
      <c r="B340" s="15"/>
    </row>
    <row r="341" spans="2:2" hidden="1">
      <c r="B341" s="15"/>
    </row>
    <row r="342" spans="2:2" hidden="1">
      <c r="B342" s="15"/>
    </row>
    <row r="343" spans="2:2" hidden="1">
      <c r="B343" s="15"/>
    </row>
    <row r="344" spans="2:2" hidden="1">
      <c r="B344" s="15"/>
    </row>
    <row r="345" spans="2:2" hidden="1">
      <c r="B345" s="15"/>
    </row>
    <row r="346" spans="2:2" hidden="1">
      <c r="B346" s="15"/>
    </row>
    <row r="347" spans="2:2" hidden="1">
      <c r="B347" s="15"/>
    </row>
    <row r="348" spans="2:2" hidden="1">
      <c r="B348" s="15"/>
    </row>
    <row r="349" spans="2:2" hidden="1">
      <c r="B349" s="15"/>
    </row>
    <row r="350" spans="2:2" hidden="1">
      <c r="B350" s="15"/>
    </row>
    <row r="351" spans="2:2" hidden="1">
      <c r="B351" s="15"/>
    </row>
    <row r="352" spans="2:2" hidden="1">
      <c r="B352" s="15"/>
    </row>
    <row r="353" spans="2:2" hidden="1">
      <c r="B353" s="15"/>
    </row>
    <row r="354" spans="2:2" hidden="1">
      <c r="B354" s="15"/>
    </row>
    <row r="355" spans="2:2" hidden="1">
      <c r="B355" s="15"/>
    </row>
    <row r="356" spans="2:2" hidden="1">
      <c r="B356" s="15"/>
    </row>
    <row r="357" spans="2:2" hidden="1">
      <c r="B357" s="15"/>
    </row>
    <row r="358" spans="2:2" hidden="1">
      <c r="B358" s="15"/>
    </row>
    <row r="359" spans="2:2" hidden="1">
      <c r="B359" s="15"/>
    </row>
    <row r="360" spans="2:2" hidden="1">
      <c r="B360" s="15"/>
    </row>
    <row r="361" spans="2:2" hidden="1">
      <c r="B361" s="15"/>
    </row>
    <row r="362" spans="2:2" hidden="1">
      <c r="B362" s="15"/>
    </row>
    <row r="363" spans="2:2" hidden="1">
      <c r="B363" s="15"/>
    </row>
    <row r="364" spans="2:2" hidden="1">
      <c r="B364" s="15"/>
    </row>
    <row r="365" spans="2:2" hidden="1">
      <c r="B365" s="15"/>
    </row>
    <row r="366" spans="2:2" hidden="1">
      <c r="B366" s="15"/>
    </row>
    <row r="367" spans="2:2" hidden="1">
      <c r="B367" s="15"/>
    </row>
    <row r="368" spans="2:2" hidden="1">
      <c r="B368" s="15"/>
    </row>
    <row r="369" spans="2:2" hidden="1">
      <c r="B369" s="15"/>
    </row>
    <row r="370" spans="2:2" hidden="1">
      <c r="B370" s="15"/>
    </row>
    <row r="371" spans="2:2" hidden="1">
      <c r="B371" s="15"/>
    </row>
    <row r="372" spans="2:2" hidden="1">
      <c r="B372" s="15"/>
    </row>
    <row r="373" spans="2:2" hidden="1">
      <c r="B373" s="15"/>
    </row>
    <row r="374" spans="2:2" hidden="1">
      <c r="B374" s="15"/>
    </row>
    <row r="375" spans="2:2" hidden="1">
      <c r="B375" s="15"/>
    </row>
    <row r="376" spans="2:2" hidden="1">
      <c r="B376" s="15"/>
    </row>
    <row r="377" spans="2:2" hidden="1">
      <c r="B377" s="15"/>
    </row>
    <row r="378" spans="2:2" hidden="1">
      <c r="B378" s="15"/>
    </row>
    <row r="379" spans="2:2" hidden="1">
      <c r="B379" s="15"/>
    </row>
    <row r="380" spans="2:2" hidden="1">
      <c r="B380" s="15"/>
    </row>
    <row r="381" spans="2:2" hidden="1">
      <c r="B381" s="15"/>
    </row>
    <row r="382" spans="2:2" hidden="1">
      <c r="B382" s="15"/>
    </row>
    <row r="383" spans="2:2" hidden="1">
      <c r="B383" s="15"/>
    </row>
    <row r="384" spans="2:2" hidden="1">
      <c r="B384" s="15"/>
    </row>
    <row r="385" spans="2:2" hidden="1">
      <c r="B385" s="15"/>
    </row>
    <row r="386" spans="2:2" hidden="1">
      <c r="B386" s="15"/>
    </row>
    <row r="387" spans="2:2" hidden="1">
      <c r="B387" s="15"/>
    </row>
    <row r="388" spans="2:2" hidden="1">
      <c r="B388" s="15"/>
    </row>
    <row r="389" spans="2:2" hidden="1">
      <c r="B389" s="15"/>
    </row>
    <row r="390" spans="2:2" hidden="1">
      <c r="B390" s="15"/>
    </row>
    <row r="391" spans="2:2" hidden="1">
      <c r="B391" s="15"/>
    </row>
    <row r="392" spans="2:2" hidden="1">
      <c r="B392" s="15"/>
    </row>
    <row r="393" spans="2:2" hidden="1">
      <c r="B393" s="15"/>
    </row>
    <row r="394" spans="2:2" hidden="1">
      <c r="B394" s="15"/>
    </row>
    <row r="395" spans="2:2" hidden="1">
      <c r="B395" s="15"/>
    </row>
    <row r="396" spans="2:2" hidden="1">
      <c r="B396" s="15"/>
    </row>
    <row r="397" spans="2:2" hidden="1">
      <c r="B397" s="15"/>
    </row>
    <row r="398" spans="2:2" hidden="1">
      <c r="B398" s="15"/>
    </row>
    <row r="399" spans="2:2" hidden="1">
      <c r="B399" s="15"/>
    </row>
    <row r="400" spans="2:2" hidden="1">
      <c r="B400" s="15"/>
    </row>
    <row r="401" spans="2:2" hidden="1">
      <c r="B401" s="15"/>
    </row>
    <row r="402" spans="2:2" hidden="1">
      <c r="B402" s="15"/>
    </row>
    <row r="403" spans="2:2" hidden="1">
      <c r="B403" s="15"/>
    </row>
    <row r="404" spans="2:2" hidden="1">
      <c r="B404" s="15"/>
    </row>
    <row r="405" spans="2:2" hidden="1">
      <c r="B405" s="15"/>
    </row>
    <row r="406" spans="2:2" hidden="1">
      <c r="B406" s="15"/>
    </row>
    <row r="407" spans="2:2" hidden="1">
      <c r="B407" s="15"/>
    </row>
    <row r="408" spans="2:2" hidden="1">
      <c r="B408" s="15"/>
    </row>
    <row r="409" spans="2:2" hidden="1">
      <c r="B409" s="15"/>
    </row>
    <row r="410" spans="2:2" hidden="1">
      <c r="B410" s="15"/>
    </row>
    <row r="411" spans="2:2" hidden="1">
      <c r="B411" s="15"/>
    </row>
    <row r="412" spans="2:2" hidden="1">
      <c r="B412" s="15"/>
    </row>
    <row r="413" spans="2:2" hidden="1">
      <c r="B413" s="15"/>
    </row>
    <row r="414" spans="2:2" hidden="1">
      <c r="B414" s="15"/>
    </row>
    <row r="415" spans="2:2" hidden="1">
      <c r="B415" s="15"/>
    </row>
    <row r="416" spans="2:2" hidden="1">
      <c r="B416" s="15"/>
    </row>
    <row r="417" spans="2:2" hidden="1">
      <c r="B417" s="15"/>
    </row>
    <row r="418" spans="2:2" hidden="1">
      <c r="B418" s="15"/>
    </row>
    <row r="419" spans="2:2" hidden="1">
      <c r="B419" s="15"/>
    </row>
    <row r="420" spans="2:2" hidden="1">
      <c r="B420" s="15"/>
    </row>
    <row r="421" spans="2:2" hidden="1">
      <c r="B421" s="15"/>
    </row>
    <row r="422" spans="2:2" hidden="1">
      <c r="B422" s="15"/>
    </row>
    <row r="423" spans="2:2" hidden="1">
      <c r="B423" s="15"/>
    </row>
    <row r="424" spans="2:2" hidden="1">
      <c r="B424" s="15"/>
    </row>
    <row r="425" spans="2:2" hidden="1">
      <c r="B425" s="15"/>
    </row>
    <row r="426" spans="2:2" hidden="1">
      <c r="B426" s="15"/>
    </row>
    <row r="427" spans="2:2" hidden="1">
      <c r="B427" s="15"/>
    </row>
    <row r="428" spans="2:2" hidden="1">
      <c r="B428" s="15"/>
    </row>
    <row r="429" spans="2:2" hidden="1">
      <c r="B429" s="15"/>
    </row>
    <row r="430" spans="2:2" hidden="1">
      <c r="B430" s="15"/>
    </row>
    <row r="431" spans="2:2" hidden="1">
      <c r="B431" s="15"/>
    </row>
    <row r="432" spans="2:2" hidden="1">
      <c r="B432" s="15"/>
    </row>
    <row r="433" spans="2:2" hidden="1">
      <c r="B433" s="15"/>
    </row>
    <row r="434" spans="2:2" hidden="1">
      <c r="B434" s="15"/>
    </row>
    <row r="435" spans="2:2" hidden="1">
      <c r="B435" s="15"/>
    </row>
    <row r="436" spans="2:2" hidden="1">
      <c r="B436" s="15"/>
    </row>
    <row r="437" spans="2:2" hidden="1">
      <c r="B437" s="15"/>
    </row>
    <row r="438" spans="2:2" hidden="1">
      <c r="B438" s="15"/>
    </row>
    <row r="439" spans="2:2" hidden="1">
      <c r="B439" s="15"/>
    </row>
    <row r="440" spans="2:2" hidden="1">
      <c r="B440" s="15"/>
    </row>
    <row r="441" spans="2:2" hidden="1">
      <c r="B441" s="15"/>
    </row>
    <row r="442" spans="2:2" hidden="1">
      <c r="B442" s="15"/>
    </row>
    <row r="443" spans="2:2" hidden="1">
      <c r="B443" s="15"/>
    </row>
    <row r="444" spans="2:2" hidden="1">
      <c r="B444" s="15"/>
    </row>
    <row r="445" spans="2:2" hidden="1">
      <c r="B445" s="15"/>
    </row>
    <row r="446" spans="2:2" hidden="1">
      <c r="B446" s="15"/>
    </row>
    <row r="447" spans="2:2" hidden="1">
      <c r="B447" s="15"/>
    </row>
    <row r="448" spans="2:2" hidden="1">
      <c r="B448" s="15"/>
    </row>
    <row r="449" spans="2:2" hidden="1">
      <c r="B449" s="15"/>
    </row>
    <row r="450" spans="2:2" hidden="1">
      <c r="B450" s="15"/>
    </row>
    <row r="451" spans="2:2" hidden="1">
      <c r="B451" s="15"/>
    </row>
    <row r="452" spans="2:2" hidden="1">
      <c r="B452" s="15"/>
    </row>
    <row r="453" spans="2:2" hidden="1">
      <c r="B453" s="15"/>
    </row>
    <row r="454" spans="2:2" hidden="1">
      <c r="B454" s="15"/>
    </row>
    <row r="455" spans="2:2" hidden="1">
      <c r="B455" s="15"/>
    </row>
    <row r="456" spans="2:2" hidden="1">
      <c r="B456" s="15"/>
    </row>
    <row r="457" spans="2:2" hidden="1">
      <c r="B457" s="15"/>
    </row>
    <row r="458" spans="2:2" hidden="1">
      <c r="B458" s="15"/>
    </row>
    <row r="459" spans="2:2" hidden="1">
      <c r="B459" s="15"/>
    </row>
    <row r="460" spans="2:2" hidden="1">
      <c r="B460" s="15"/>
    </row>
    <row r="461" spans="2:2" hidden="1">
      <c r="B461" s="15"/>
    </row>
    <row r="462" spans="2:2" hidden="1">
      <c r="B462" s="15"/>
    </row>
    <row r="463" spans="2:2" hidden="1">
      <c r="B463" s="15"/>
    </row>
    <row r="464" spans="2:2" hidden="1">
      <c r="B464" s="15"/>
    </row>
    <row r="465" spans="2:2" hidden="1">
      <c r="B465" s="15"/>
    </row>
    <row r="466" spans="2:2" hidden="1">
      <c r="B466" s="15"/>
    </row>
    <row r="467" spans="2:2" hidden="1">
      <c r="B467" s="15"/>
    </row>
    <row r="468" spans="2:2" hidden="1">
      <c r="B468" s="15"/>
    </row>
    <row r="469" spans="2:2" hidden="1">
      <c r="B469" s="15"/>
    </row>
    <row r="470" spans="2:2" hidden="1">
      <c r="B470" s="15"/>
    </row>
    <row r="471" spans="2:2" hidden="1">
      <c r="B471" s="15"/>
    </row>
    <row r="472" spans="2:2" hidden="1">
      <c r="B472" s="15"/>
    </row>
    <row r="473" spans="2:2" hidden="1">
      <c r="B473" s="15"/>
    </row>
    <row r="474" spans="2:2" hidden="1">
      <c r="B474" s="15"/>
    </row>
    <row r="475" spans="2:2" hidden="1">
      <c r="B475" s="15"/>
    </row>
    <row r="476" spans="2:2" hidden="1">
      <c r="B476" s="15"/>
    </row>
    <row r="477" spans="2:2" hidden="1">
      <c r="B477" s="15"/>
    </row>
    <row r="478" spans="2:2" hidden="1">
      <c r="B478" s="15"/>
    </row>
    <row r="479" spans="2:2" hidden="1">
      <c r="B479" s="15"/>
    </row>
    <row r="480" spans="2:2" hidden="1">
      <c r="B480" s="15"/>
    </row>
    <row r="481" spans="2:2" hidden="1">
      <c r="B481" s="15"/>
    </row>
    <row r="482" spans="2:2" hidden="1">
      <c r="B482" s="15"/>
    </row>
    <row r="483" spans="2:2" hidden="1">
      <c r="B483" s="15"/>
    </row>
    <row r="484" spans="2:2" hidden="1">
      <c r="B484" s="15"/>
    </row>
    <row r="485" spans="2:2" hidden="1">
      <c r="B485" s="15"/>
    </row>
    <row r="486" spans="2:2" hidden="1">
      <c r="B486" s="15"/>
    </row>
    <row r="487" spans="2:2" hidden="1">
      <c r="B487" s="15"/>
    </row>
    <row r="488" spans="2:2" hidden="1">
      <c r="B488" s="15"/>
    </row>
    <row r="489" spans="2:2" hidden="1">
      <c r="B489" s="15"/>
    </row>
    <row r="490" spans="2:2" hidden="1">
      <c r="B490" s="15"/>
    </row>
    <row r="491" spans="2:2" hidden="1">
      <c r="B491" s="15"/>
    </row>
    <row r="492" spans="2:2" hidden="1">
      <c r="B492" s="15"/>
    </row>
    <row r="493" spans="2:2" hidden="1">
      <c r="B493" s="15"/>
    </row>
    <row r="494" spans="2:2" hidden="1">
      <c r="B494" s="15"/>
    </row>
    <row r="495" spans="2:2" hidden="1">
      <c r="B495" s="15"/>
    </row>
    <row r="496" spans="2:2" hidden="1">
      <c r="B496" s="15"/>
    </row>
    <row r="497" spans="2:2" hidden="1">
      <c r="B497" s="15"/>
    </row>
    <row r="498" spans="2:2" hidden="1">
      <c r="B498" s="15"/>
    </row>
    <row r="499" spans="2:2" hidden="1">
      <c r="B499" s="15"/>
    </row>
    <row r="500" spans="2:2" hidden="1">
      <c r="B500" s="15"/>
    </row>
    <row r="501" spans="2:2" hidden="1">
      <c r="B501" s="15"/>
    </row>
    <row r="502" spans="2:2" hidden="1">
      <c r="B502" s="15"/>
    </row>
    <row r="503" spans="2:2" hidden="1">
      <c r="B503" s="15"/>
    </row>
    <row r="504" spans="2:2" hidden="1">
      <c r="B504" s="15"/>
    </row>
    <row r="505" spans="2:2" hidden="1">
      <c r="B505" s="15"/>
    </row>
    <row r="506" spans="2:2" hidden="1">
      <c r="B506" s="15"/>
    </row>
    <row r="507" spans="2:2" hidden="1">
      <c r="B507" s="15"/>
    </row>
    <row r="508" spans="2:2" hidden="1">
      <c r="B508" s="15"/>
    </row>
    <row r="509" spans="2:2" hidden="1">
      <c r="B509" s="15"/>
    </row>
    <row r="510" spans="2:2" hidden="1">
      <c r="B510" s="15"/>
    </row>
    <row r="511" spans="2:2" hidden="1">
      <c r="B511" s="15"/>
    </row>
    <row r="512" spans="2:2" hidden="1">
      <c r="B512" s="15"/>
    </row>
    <row r="513" spans="2:2" hidden="1">
      <c r="B513" s="15"/>
    </row>
    <row r="514" spans="2:2" hidden="1">
      <c r="B514" s="15"/>
    </row>
    <row r="515" spans="2:2" hidden="1">
      <c r="B515" s="15"/>
    </row>
    <row r="516" spans="2:2" hidden="1">
      <c r="B516" s="15"/>
    </row>
    <row r="517" spans="2:2" hidden="1">
      <c r="B517" s="15"/>
    </row>
    <row r="518" spans="2:2" hidden="1">
      <c r="B518" s="15"/>
    </row>
    <row r="519" spans="2:2" hidden="1">
      <c r="B519" s="15"/>
    </row>
    <row r="520" spans="2:2" hidden="1">
      <c r="B520" s="15"/>
    </row>
    <row r="521" spans="2:2" hidden="1">
      <c r="B521" s="15"/>
    </row>
    <row r="522" spans="2:2" hidden="1">
      <c r="B522" s="15"/>
    </row>
    <row r="523" spans="2:2" hidden="1">
      <c r="B523" s="15"/>
    </row>
    <row r="524" spans="2:2" hidden="1">
      <c r="B524" s="15"/>
    </row>
    <row r="525" spans="2:2" hidden="1">
      <c r="B525" s="15"/>
    </row>
    <row r="526" spans="2:2" hidden="1">
      <c r="B526" s="15"/>
    </row>
    <row r="527" spans="2:2" hidden="1">
      <c r="B527" s="15"/>
    </row>
    <row r="528" spans="2:2" hidden="1">
      <c r="B528" s="15"/>
    </row>
    <row r="529" spans="2:2" hidden="1">
      <c r="B529" s="15"/>
    </row>
    <row r="530" spans="2:2" hidden="1">
      <c r="B530" s="15"/>
    </row>
    <row r="531" spans="2:2" hidden="1">
      <c r="B531" s="15"/>
    </row>
    <row r="532" spans="2:2" hidden="1">
      <c r="B532" s="15"/>
    </row>
    <row r="533" spans="2:2" hidden="1">
      <c r="B533" s="15"/>
    </row>
    <row r="534" spans="2:2" hidden="1">
      <c r="B534" s="15"/>
    </row>
    <row r="535" spans="2:2" hidden="1">
      <c r="B535" s="15"/>
    </row>
    <row r="536" spans="2:2" hidden="1">
      <c r="B536" s="15"/>
    </row>
    <row r="537" spans="2:2" hidden="1">
      <c r="B537" s="15"/>
    </row>
    <row r="538" spans="2:2" hidden="1">
      <c r="B538" s="15"/>
    </row>
    <row r="539" spans="2:2" hidden="1">
      <c r="B539" s="15"/>
    </row>
    <row r="540" spans="2:2" hidden="1">
      <c r="B540" s="15"/>
    </row>
    <row r="541" spans="2:2" hidden="1">
      <c r="B541" s="15"/>
    </row>
    <row r="542" spans="2:2" hidden="1">
      <c r="B542" s="15"/>
    </row>
    <row r="543" spans="2:2" hidden="1">
      <c r="B543" s="15"/>
    </row>
    <row r="544" spans="2:2" hidden="1">
      <c r="B544" s="15"/>
    </row>
    <row r="545" spans="2:2" hidden="1">
      <c r="B545" s="15"/>
    </row>
    <row r="546" spans="2:2" hidden="1">
      <c r="B546" s="15"/>
    </row>
    <row r="547" spans="2:2" hidden="1">
      <c r="B547" s="15"/>
    </row>
    <row r="548" spans="2:2" hidden="1">
      <c r="B548" s="15"/>
    </row>
    <row r="549" spans="2:2" hidden="1">
      <c r="B549" s="15"/>
    </row>
    <row r="550" spans="2:2" hidden="1">
      <c r="B550" s="15"/>
    </row>
    <row r="551" spans="2:2" hidden="1">
      <c r="B551" s="15"/>
    </row>
    <row r="552" spans="2:2" hidden="1">
      <c r="B552" s="15"/>
    </row>
    <row r="553" spans="2:2" hidden="1">
      <c r="B553" s="15"/>
    </row>
    <row r="554" spans="2:2" hidden="1">
      <c r="B554" s="15"/>
    </row>
    <row r="555" spans="2:2" hidden="1">
      <c r="B555" s="15"/>
    </row>
    <row r="556" spans="2:2" hidden="1">
      <c r="B556" s="15"/>
    </row>
    <row r="557" spans="2:2" hidden="1">
      <c r="B557" s="15"/>
    </row>
    <row r="558" spans="2:2" hidden="1">
      <c r="B558" s="15"/>
    </row>
    <row r="559" spans="2:2" hidden="1">
      <c r="B559" s="15"/>
    </row>
    <row r="560" spans="2:2" hidden="1">
      <c r="B560" s="15"/>
    </row>
    <row r="561" spans="2:2" hidden="1">
      <c r="B561" s="15"/>
    </row>
    <row r="562" spans="2:2" hidden="1">
      <c r="B562" s="15"/>
    </row>
    <row r="563" spans="2:2" hidden="1">
      <c r="B563" s="15"/>
    </row>
    <row r="564" spans="2:2" hidden="1">
      <c r="B564" s="15"/>
    </row>
    <row r="565" spans="2:2" hidden="1">
      <c r="B565" s="15"/>
    </row>
    <row r="566" spans="2:2" hidden="1">
      <c r="B566" s="15"/>
    </row>
    <row r="567" spans="2:2" hidden="1">
      <c r="B567" s="15"/>
    </row>
    <row r="568" spans="2:2" hidden="1">
      <c r="B568" s="15"/>
    </row>
    <row r="569" spans="2:2" hidden="1">
      <c r="B569" s="15"/>
    </row>
    <row r="570" spans="2:2" hidden="1">
      <c r="B570" s="15"/>
    </row>
    <row r="571" spans="2:2" hidden="1">
      <c r="B571" s="15"/>
    </row>
    <row r="572" spans="2:2" hidden="1">
      <c r="B572" s="15"/>
    </row>
    <row r="573" spans="2:2" hidden="1">
      <c r="B573" s="15"/>
    </row>
    <row r="574" spans="2:2" hidden="1">
      <c r="B574" s="15"/>
    </row>
    <row r="575" spans="2:2" hidden="1">
      <c r="B575" s="15"/>
    </row>
    <row r="576" spans="2:2" hidden="1">
      <c r="B576" s="15"/>
    </row>
    <row r="577" spans="2:2" hidden="1">
      <c r="B577" s="15"/>
    </row>
    <row r="578" spans="2:2" hidden="1">
      <c r="B578" s="15"/>
    </row>
    <row r="579" spans="2:2" hidden="1">
      <c r="B579" s="15"/>
    </row>
    <row r="580" spans="2:2" hidden="1">
      <c r="B580" s="15"/>
    </row>
    <row r="581" spans="2:2" hidden="1">
      <c r="B581" s="15"/>
    </row>
    <row r="582" spans="2:2" hidden="1">
      <c r="B582" s="15"/>
    </row>
    <row r="583" spans="2:2" hidden="1">
      <c r="B583" s="15"/>
    </row>
    <row r="584" spans="2:2" hidden="1">
      <c r="B584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000-000000000000}"/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34" width="5.7109375" style="15" hidden="1"/>
    <col min="35" max="43" width="9.140625" style="15" hidden="1"/>
    <col min="44" max="52" width="0" style="15" hidden="1"/>
    <col min="53" max="16384" width="9.140625" style="15" hidden="1"/>
  </cols>
  <sheetData>
    <row r="1" spans="1:15" s="1" customFormat="1">
      <c r="A1" s="2" t="s">
        <v>0</v>
      </c>
      <c r="B1" s="65" t="s">
        <v>4889</v>
      </c>
    </row>
    <row r="2" spans="1:15" s="1" customFormat="1">
      <c r="A2" s="2" t="s">
        <v>1</v>
      </c>
      <c r="B2" s="11" t="s">
        <v>3480</v>
      </c>
    </row>
    <row r="3" spans="1:15" s="1" customFormat="1">
      <c r="A3" s="2" t="s">
        <v>2</v>
      </c>
      <c r="B3" s="22" t="s">
        <v>3481</v>
      </c>
    </row>
    <row r="4" spans="1:15">
      <c r="A4" s="2" t="s">
        <v>3</v>
      </c>
      <c r="B4" s="110" t="s">
        <v>4890</v>
      </c>
    </row>
    <row r="5" spans="1:15" ht="18.75">
      <c r="A5" s="93" t="s">
        <v>123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5" s="17" customFormat="1">
      <c r="A6" s="36" t="s">
        <v>94</v>
      </c>
      <c r="B6" s="37" t="s">
        <v>48</v>
      </c>
      <c r="C6" s="37" t="s">
        <v>82</v>
      </c>
      <c r="D6" s="37" t="s">
        <v>52</v>
      </c>
      <c r="E6" s="37" t="s">
        <v>69</v>
      </c>
      <c r="F6" s="37" t="s">
        <v>157</v>
      </c>
      <c r="G6" s="37" t="s">
        <v>158</v>
      </c>
      <c r="H6" s="37" t="s">
        <v>5</v>
      </c>
      <c r="I6" s="37" t="s">
        <v>71</v>
      </c>
      <c r="J6" s="37" t="s">
        <v>56</v>
      </c>
      <c r="K6" s="38" t="s">
        <v>153</v>
      </c>
      <c r="L6" s="15"/>
      <c r="M6" s="15"/>
      <c r="N6" s="15"/>
      <c r="O6" s="15"/>
    </row>
    <row r="7" spans="1:15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8" t="s">
        <v>72</v>
      </c>
      <c r="F7" s="18" t="s">
        <v>154</v>
      </c>
      <c r="G7" s="113" t="s">
        <v>4890</v>
      </c>
      <c r="H7" s="18" t="s">
        <v>6</v>
      </c>
      <c r="I7" s="24" t="s">
        <v>7</v>
      </c>
      <c r="J7" s="24" t="s">
        <v>7</v>
      </c>
      <c r="K7" s="25" t="s">
        <v>7</v>
      </c>
      <c r="L7" s="15"/>
      <c r="M7" s="15"/>
      <c r="N7" s="15"/>
      <c r="O7" s="15"/>
    </row>
    <row r="8" spans="1:15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27" t="s">
        <v>64</v>
      </c>
      <c r="K8" s="27" t="s">
        <v>65</v>
      </c>
      <c r="L8" s="15"/>
      <c r="M8" s="15"/>
      <c r="N8" s="15"/>
      <c r="O8" s="15"/>
    </row>
    <row r="9" spans="1:15" s="19" customFormat="1" ht="20.25">
      <c r="A9" s="20" t="s">
        <v>95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57">
        <v>196465.52</v>
      </c>
      <c r="G9" s="115" t="s">
        <v>4890</v>
      </c>
      <c r="H9" s="57">
        <v>986.89024603693588</v>
      </c>
      <c r="I9" s="115" t="s">
        <v>4890</v>
      </c>
      <c r="J9" s="58">
        <v>1</v>
      </c>
      <c r="K9" s="58">
        <v>0</v>
      </c>
      <c r="L9" s="15"/>
      <c r="M9" s="15"/>
      <c r="N9" s="15"/>
      <c r="O9" s="15"/>
    </row>
    <row r="10" spans="1:15">
      <c r="A10" s="61" t="s">
        <v>2953</v>
      </c>
      <c r="B10" s="119" t="s">
        <v>4890</v>
      </c>
      <c r="C10" s="119" t="s">
        <v>4890</v>
      </c>
      <c r="D10" s="119" t="s">
        <v>4890</v>
      </c>
      <c r="E10" s="119" t="s">
        <v>4890</v>
      </c>
      <c r="F10" s="63">
        <v>168653.25</v>
      </c>
      <c r="G10" s="119" t="s">
        <v>4890</v>
      </c>
      <c r="H10" s="63">
        <v>5.2587519900000003E-3</v>
      </c>
      <c r="I10" s="119" t="s">
        <v>4890</v>
      </c>
      <c r="J10" s="62">
        <v>0</v>
      </c>
      <c r="K10" s="62">
        <v>0</v>
      </c>
    </row>
    <row r="11" spans="1:15">
      <c r="A11" t="s">
        <v>2954</v>
      </c>
      <c r="B11" t="s">
        <v>2955</v>
      </c>
      <c r="C11" t="s">
        <v>628</v>
      </c>
      <c r="D11" t="s">
        <v>100</v>
      </c>
      <c r="E11" t="s">
        <v>2956</v>
      </c>
      <c r="F11" s="59">
        <v>139049.22</v>
      </c>
      <c r="G11" s="59">
        <v>2.0999999999999999E-3</v>
      </c>
      <c r="H11" s="59">
        <v>2.92003362E-3</v>
      </c>
      <c r="I11" s="60">
        <v>8.0000000000000004E-4</v>
      </c>
      <c r="J11" s="60">
        <v>0</v>
      </c>
      <c r="K11" s="60">
        <v>0</v>
      </c>
    </row>
    <row r="12" spans="1:15">
      <c r="A12" t="s">
        <v>2957</v>
      </c>
      <c r="B12" t="s">
        <v>2958</v>
      </c>
      <c r="C12" t="s">
        <v>111</v>
      </c>
      <c r="D12" t="s">
        <v>100</v>
      </c>
      <c r="E12" t="s">
        <v>2959</v>
      </c>
      <c r="F12" s="59">
        <v>29604.03</v>
      </c>
      <c r="G12" s="59">
        <v>7.9000000000000008E-3</v>
      </c>
      <c r="H12" s="59">
        <v>2.3387183699999999E-3</v>
      </c>
      <c r="I12" s="60">
        <v>4.4999999999999997E-3</v>
      </c>
      <c r="J12" s="60">
        <v>0</v>
      </c>
      <c r="K12" s="60">
        <v>0</v>
      </c>
    </row>
    <row r="13" spans="1:15">
      <c r="A13" s="61" t="s">
        <v>1992</v>
      </c>
      <c r="B13" s="119" t="s">
        <v>4890</v>
      </c>
      <c r="C13" s="119" t="s">
        <v>4890</v>
      </c>
      <c r="D13" s="119" t="s">
        <v>4890</v>
      </c>
      <c r="E13" s="119" t="s">
        <v>4890</v>
      </c>
      <c r="F13" s="63">
        <v>27812.27</v>
      </c>
      <c r="G13" s="119" t="s">
        <v>4890</v>
      </c>
      <c r="H13" s="63">
        <v>986.88498728494585</v>
      </c>
      <c r="I13" s="119" t="s">
        <v>4890</v>
      </c>
      <c r="J13" s="62">
        <v>1</v>
      </c>
      <c r="K13" s="62">
        <v>0</v>
      </c>
    </row>
    <row r="14" spans="1:15">
      <c r="A14" t="s">
        <v>2960</v>
      </c>
      <c r="B14" t="s">
        <v>2961</v>
      </c>
      <c r="C14" t="s">
        <v>886</v>
      </c>
      <c r="D14" t="s">
        <v>102</v>
      </c>
      <c r="E14" t="s">
        <v>245</v>
      </c>
      <c r="F14" s="59">
        <v>6947.98</v>
      </c>
      <c r="G14" s="59">
        <v>3916.1596999999983</v>
      </c>
      <c r="H14" s="59">
        <v>986.884911610166</v>
      </c>
      <c r="I14" s="60">
        <v>0</v>
      </c>
      <c r="J14" s="60">
        <v>1</v>
      </c>
      <c r="K14" s="60">
        <v>0</v>
      </c>
    </row>
    <row r="15" spans="1:15">
      <c r="A15" t="s">
        <v>2962</v>
      </c>
      <c r="B15" t="s">
        <v>2963</v>
      </c>
      <c r="C15" t="s">
        <v>1371</v>
      </c>
      <c r="D15" t="s">
        <v>102</v>
      </c>
      <c r="E15" t="s">
        <v>612</v>
      </c>
      <c r="F15" s="59">
        <v>20864.29</v>
      </c>
      <c r="G15" s="59">
        <v>1E-4</v>
      </c>
      <c r="H15" s="59">
        <v>7.5674779829999994E-5</v>
      </c>
      <c r="I15" s="60">
        <v>2.5000000000000001E-3</v>
      </c>
      <c r="J15" s="60">
        <v>0</v>
      </c>
      <c r="K15" s="60">
        <v>0</v>
      </c>
    </row>
    <row r="16" spans="1:15">
      <c r="A16" t="s">
        <v>207</v>
      </c>
      <c r="B16" s="119" t="s">
        <v>4890</v>
      </c>
      <c r="C16" s="119" t="s">
        <v>4890</v>
      </c>
      <c r="D16" s="119" t="s">
        <v>4890</v>
      </c>
      <c r="E16" s="119" t="s">
        <v>4890</v>
      </c>
      <c r="F16" s="119" t="s">
        <v>4890</v>
      </c>
      <c r="G16" s="119" t="s">
        <v>4890</v>
      </c>
      <c r="H16" s="119" t="s">
        <v>4890</v>
      </c>
      <c r="I16" s="119" t="s">
        <v>4890</v>
      </c>
      <c r="J16" s="119" t="s">
        <v>4890</v>
      </c>
      <c r="K16" s="119" t="s">
        <v>4890</v>
      </c>
    </row>
    <row r="17" spans="1:11">
      <c r="A17" t="s">
        <v>313</v>
      </c>
      <c r="B17" s="119" t="s">
        <v>4890</v>
      </c>
      <c r="C17" s="119" t="s">
        <v>4890</v>
      </c>
      <c r="D17" s="119" t="s">
        <v>4890</v>
      </c>
      <c r="E17" s="119" t="s">
        <v>4890</v>
      </c>
      <c r="F17" s="119" t="s">
        <v>4890</v>
      </c>
      <c r="G17" s="119" t="s">
        <v>4890</v>
      </c>
      <c r="H17" s="119" t="s">
        <v>4890</v>
      </c>
      <c r="I17" s="119" t="s">
        <v>4890</v>
      </c>
      <c r="J17" s="119" t="s">
        <v>4890</v>
      </c>
      <c r="K17" s="119" t="s">
        <v>4890</v>
      </c>
    </row>
    <row r="18" spans="1:11">
      <c r="A18" t="s">
        <v>314</v>
      </c>
      <c r="B18" s="119" t="s">
        <v>4890</v>
      </c>
      <c r="C18" s="119" t="s">
        <v>4890</v>
      </c>
      <c r="D18" s="119" t="s">
        <v>4890</v>
      </c>
      <c r="E18" s="119" t="s">
        <v>4890</v>
      </c>
      <c r="F18" s="119" t="s">
        <v>4890</v>
      </c>
      <c r="G18" s="119" t="s">
        <v>4890</v>
      </c>
      <c r="H18" s="119" t="s">
        <v>4890</v>
      </c>
      <c r="I18" s="119" t="s">
        <v>4890</v>
      </c>
      <c r="J18" s="119" t="s">
        <v>4890</v>
      </c>
      <c r="K18" s="119" t="s">
        <v>4890</v>
      </c>
    </row>
    <row r="19" spans="1:11">
      <c r="A19" t="s">
        <v>315</v>
      </c>
      <c r="B19" s="119" t="s">
        <v>4890</v>
      </c>
      <c r="C19" s="119" t="s">
        <v>4890</v>
      </c>
      <c r="D19" s="119" t="s">
        <v>4890</v>
      </c>
      <c r="E19" s="119" t="s">
        <v>4890</v>
      </c>
      <c r="F19" s="119" t="s">
        <v>4890</v>
      </c>
      <c r="G19" s="119" t="s">
        <v>4890</v>
      </c>
      <c r="H19" s="119" t="s">
        <v>4890</v>
      </c>
      <c r="I19" s="119" t="s">
        <v>4890</v>
      </c>
      <c r="J19" s="119" t="s">
        <v>4890</v>
      </c>
      <c r="K19" s="119" t="s">
        <v>4890</v>
      </c>
    </row>
    <row r="20" spans="1:11" hidden="1">
      <c r="B20" s="15"/>
      <c r="C20" s="15"/>
    </row>
    <row r="21" spans="1:11" hidden="1">
      <c r="B21" s="15"/>
      <c r="C21" s="15"/>
    </row>
    <row r="22" spans="1:11" hidden="1">
      <c r="B22" s="15"/>
      <c r="C22" s="15"/>
    </row>
    <row r="23" spans="1:11" hidden="1">
      <c r="B23" s="15"/>
      <c r="C23" s="15"/>
    </row>
    <row r="24" spans="1:11" hidden="1">
      <c r="B24" s="15"/>
      <c r="C24" s="15"/>
    </row>
    <row r="25" spans="1:11" hidden="1">
      <c r="B25" s="15"/>
      <c r="C25" s="15"/>
    </row>
    <row r="26" spans="1:11" hidden="1">
      <c r="B26" s="15"/>
      <c r="C26" s="15"/>
    </row>
    <row r="27" spans="1:11" hidden="1">
      <c r="B27" s="15"/>
      <c r="C27" s="15"/>
    </row>
    <row r="28" spans="1:11" hidden="1">
      <c r="B28" s="15"/>
      <c r="C28" s="15"/>
    </row>
    <row r="29" spans="1:11" hidden="1">
      <c r="B29" s="15"/>
      <c r="C29" s="15"/>
    </row>
    <row r="30" spans="1:11" hidden="1">
      <c r="B30" s="15"/>
      <c r="C30" s="15"/>
    </row>
    <row r="31" spans="1:11" hidden="1">
      <c r="B31" s="15"/>
      <c r="C31" s="15"/>
    </row>
    <row r="32" spans="1:11" hidden="1">
      <c r="B32" s="15"/>
      <c r="C32" s="15"/>
    </row>
    <row r="33" spans="2:3" hidden="1">
      <c r="B33" s="15"/>
      <c r="C33" s="15"/>
    </row>
    <row r="34" spans="2:3" hidden="1">
      <c r="B34" s="15"/>
      <c r="C34" s="15"/>
    </row>
    <row r="35" spans="2:3" hidden="1">
      <c r="B35" s="15"/>
      <c r="C35" s="15"/>
    </row>
    <row r="36" spans="2:3" hidden="1">
      <c r="B36" s="15"/>
      <c r="C36" s="15"/>
    </row>
    <row r="37" spans="2:3" hidden="1">
      <c r="B37" s="15"/>
      <c r="C37" s="15"/>
    </row>
    <row r="38" spans="2:3" hidden="1">
      <c r="B38" s="15"/>
      <c r="C38" s="15"/>
    </row>
    <row r="39" spans="2:3" hidden="1">
      <c r="B39" s="15"/>
      <c r="C39" s="15"/>
    </row>
    <row r="40" spans="2:3" hidden="1">
      <c r="B40" s="15"/>
      <c r="C40" s="15"/>
    </row>
    <row r="41" spans="2:3" hidden="1">
      <c r="B41" s="15"/>
      <c r="C41" s="15"/>
    </row>
    <row r="42" spans="2:3" hidden="1">
      <c r="B42" s="15"/>
      <c r="C42" s="15"/>
    </row>
    <row r="43" spans="2:3" hidden="1">
      <c r="B43" s="15"/>
      <c r="C43" s="15"/>
    </row>
    <row r="44" spans="2:3" hidden="1">
      <c r="B44" s="15"/>
      <c r="C44" s="15"/>
    </row>
    <row r="45" spans="2:3" hidden="1">
      <c r="B45" s="15"/>
      <c r="C45" s="15"/>
    </row>
    <row r="46" spans="2:3" hidden="1">
      <c r="B46" s="15"/>
      <c r="C46" s="15"/>
    </row>
    <row r="47" spans="2:3" hidden="1">
      <c r="B47" s="15"/>
      <c r="C47" s="15"/>
    </row>
    <row r="48" spans="2:3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426" spans="2:3" hidden="1">
      <c r="B426" s="15"/>
      <c r="C426" s="15"/>
    </row>
    <row r="427" spans="2:3" hidden="1">
      <c r="B427" s="15"/>
      <c r="C427" s="15"/>
    </row>
    <row r="428" spans="2:3" hidden="1">
      <c r="B428" s="15"/>
      <c r="C428" s="15"/>
    </row>
    <row r="429" spans="2:3" hidden="1">
      <c r="B429" s="15"/>
      <c r="C429" s="15"/>
    </row>
    <row r="430" spans="2:3" hidden="1">
      <c r="B430" s="15"/>
      <c r="C430" s="15"/>
    </row>
    <row r="431" spans="2:3" hidden="1">
      <c r="B431" s="15"/>
      <c r="C431" s="15"/>
    </row>
    <row r="432" spans="2:3" hidden="1">
      <c r="B432" s="15"/>
      <c r="C432" s="15"/>
    </row>
    <row r="433" spans="2:3" hidden="1">
      <c r="B433" s="15"/>
      <c r="C433" s="15"/>
    </row>
    <row r="434" spans="2:3" hidden="1">
      <c r="B434" s="15"/>
      <c r="C434" s="15"/>
    </row>
    <row r="435" spans="2:3" hidden="1">
      <c r="B435" s="15"/>
      <c r="C435" s="15"/>
    </row>
    <row r="436" spans="2:3" hidden="1">
      <c r="B436" s="15"/>
      <c r="C436" s="15"/>
    </row>
    <row r="437" spans="2:3" hidden="1">
      <c r="B437" s="15"/>
      <c r="C437" s="15"/>
    </row>
    <row r="438" spans="2:3" hidden="1">
      <c r="B438" s="15"/>
      <c r="C438" s="15"/>
    </row>
    <row r="439" spans="2:3" hidden="1">
      <c r="B439" s="15"/>
      <c r="C439" s="15"/>
    </row>
    <row r="440" spans="2:3" hidden="1">
      <c r="B440" s="15"/>
      <c r="C440" s="15"/>
    </row>
    <row r="441" spans="2:3" hidden="1">
      <c r="B441" s="15"/>
      <c r="C441" s="15"/>
    </row>
    <row r="442" spans="2:3" hidden="1">
      <c r="B442" s="15"/>
      <c r="C442" s="15"/>
    </row>
    <row r="443" spans="2:3" hidden="1">
      <c r="B443" s="15"/>
      <c r="C443" s="15"/>
    </row>
    <row r="444" spans="2:3" hidden="1">
      <c r="B444" s="15"/>
      <c r="C444" s="15"/>
    </row>
    <row r="445" spans="2:3" hidden="1">
      <c r="B445" s="15"/>
      <c r="C445" s="15"/>
    </row>
    <row r="446" spans="2:3" hidden="1">
      <c r="B446" s="15"/>
      <c r="C446" s="15"/>
    </row>
    <row r="447" spans="2:3" hidden="1">
      <c r="B447" s="15"/>
      <c r="C447" s="15"/>
    </row>
    <row r="448" spans="2:3" hidden="1">
      <c r="B448" s="15"/>
      <c r="C448" s="15"/>
    </row>
    <row r="449" spans="2:3" hidden="1">
      <c r="B449" s="15"/>
      <c r="C449" s="15"/>
    </row>
    <row r="450" spans="2:3" hidden="1">
      <c r="B450" s="15"/>
      <c r="C450" s="15"/>
    </row>
    <row r="451" spans="2:3" hidden="1">
      <c r="B451" s="15"/>
      <c r="C451" s="15"/>
    </row>
    <row r="452" spans="2:3" hidden="1">
      <c r="B452" s="15"/>
      <c r="C452" s="15"/>
    </row>
    <row r="453" spans="2:3" hidden="1">
      <c r="B453" s="15"/>
      <c r="C453" s="15"/>
    </row>
    <row r="454" spans="2:3" hidden="1">
      <c r="B454" s="15"/>
      <c r="C454" s="15"/>
    </row>
    <row r="455" spans="2:3" hidden="1">
      <c r="B455" s="15"/>
      <c r="C455" s="15"/>
    </row>
    <row r="456" spans="2:3" hidden="1">
      <c r="B456" s="15"/>
      <c r="C456" s="15"/>
    </row>
    <row r="457" spans="2:3" hidden="1">
      <c r="B457" s="15"/>
      <c r="C457" s="15"/>
    </row>
    <row r="458" spans="2:3" hidden="1">
      <c r="B458" s="15"/>
      <c r="C458" s="15"/>
    </row>
    <row r="459" spans="2:3" hidden="1">
      <c r="B459" s="15"/>
      <c r="C459" s="15"/>
    </row>
    <row r="460" spans="2:3" hidden="1">
      <c r="B460" s="15"/>
      <c r="C460" s="15"/>
    </row>
    <row r="461" spans="2:3" hidden="1">
      <c r="B461" s="15"/>
      <c r="C461" s="15"/>
    </row>
    <row r="462" spans="2:3" hidden="1">
      <c r="B462" s="15"/>
      <c r="C462" s="15"/>
    </row>
    <row r="463" spans="2:3" hidden="1">
      <c r="B463" s="15"/>
      <c r="C463" s="15"/>
    </row>
    <row r="464" spans="2:3" hidden="1">
      <c r="B464" s="15"/>
      <c r="C464" s="15"/>
    </row>
    <row r="465" spans="2:3" hidden="1">
      <c r="B465" s="15"/>
      <c r="C465" s="15"/>
    </row>
    <row r="466" spans="2:3" hidden="1">
      <c r="B466" s="15"/>
      <c r="C466" s="15"/>
    </row>
    <row r="467" spans="2:3" hidden="1">
      <c r="B467" s="15"/>
      <c r="C467" s="15"/>
    </row>
    <row r="468" spans="2:3" hidden="1">
      <c r="B468" s="15"/>
      <c r="C468" s="15"/>
    </row>
    <row r="469" spans="2:3" hidden="1">
      <c r="B469" s="15"/>
      <c r="C469" s="15"/>
    </row>
    <row r="470" spans="2:3" hidden="1">
      <c r="B470" s="15"/>
      <c r="C470" s="15"/>
    </row>
    <row r="471" spans="2:3" hidden="1">
      <c r="B471" s="15"/>
      <c r="C471" s="15"/>
    </row>
    <row r="472" spans="2:3" hidden="1">
      <c r="B472" s="15"/>
      <c r="C472" s="15"/>
    </row>
    <row r="473" spans="2:3" hidden="1">
      <c r="B473" s="15"/>
      <c r="C473" s="15"/>
    </row>
    <row r="474" spans="2:3" hidden="1">
      <c r="B474" s="15"/>
      <c r="C474" s="15"/>
    </row>
    <row r="475" spans="2:3" hidden="1">
      <c r="B475" s="15"/>
      <c r="C475" s="15"/>
    </row>
    <row r="476" spans="2:3" hidden="1">
      <c r="B476" s="15"/>
      <c r="C476" s="15"/>
    </row>
    <row r="477" spans="2:3" hidden="1">
      <c r="B477" s="15"/>
      <c r="C477" s="15"/>
    </row>
    <row r="478" spans="2:3" hidden="1">
      <c r="B478" s="15"/>
      <c r="C478" s="15"/>
    </row>
    <row r="479" spans="2:3" hidden="1">
      <c r="B479" s="15"/>
      <c r="C479" s="15"/>
    </row>
    <row r="480" spans="2:3" hidden="1">
      <c r="B480" s="15"/>
      <c r="C480" s="15"/>
    </row>
    <row r="481" spans="2:3" hidden="1">
      <c r="B481" s="15"/>
      <c r="C481" s="15"/>
    </row>
    <row r="482" spans="2:3" hidden="1">
      <c r="B482" s="15"/>
      <c r="C482" s="15"/>
    </row>
    <row r="483" spans="2:3" hidden="1">
      <c r="B483" s="15"/>
      <c r="C483" s="15"/>
    </row>
    <row r="484" spans="2:3" hidden="1">
      <c r="B484" s="15"/>
      <c r="C484" s="15"/>
    </row>
    <row r="485" spans="2:3" hidden="1">
      <c r="B485" s="15"/>
      <c r="C485" s="15"/>
    </row>
    <row r="486" spans="2:3" hidden="1">
      <c r="B486" s="15"/>
      <c r="C486" s="15"/>
    </row>
    <row r="487" spans="2:3" hidden="1">
      <c r="B487" s="15"/>
      <c r="C487" s="15"/>
    </row>
    <row r="488" spans="2:3" hidden="1">
      <c r="B488" s="15"/>
      <c r="C488" s="15"/>
    </row>
    <row r="489" spans="2:3" hidden="1">
      <c r="B489" s="15"/>
      <c r="C489" s="15"/>
    </row>
    <row r="490" spans="2:3" hidden="1">
      <c r="B490" s="15"/>
      <c r="C490" s="15"/>
    </row>
    <row r="491" spans="2:3" hidden="1">
      <c r="B491" s="15"/>
      <c r="C491" s="15"/>
    </row>
    <row r="492" spans="2:3" hidden="1">
      <c r="B492" s="15"/>
      <c r="C492" s="15"/>
    </row>
    <row r="493" spans="2:3" hidden="1">
      <c r="B493" s="15"/>
      <c r="C493" s="15"/>
    </row>
    <row r="494" spans="2:3" hidden="1">
      <c r="B494" s="15"/>
      <c r="C494" s="15"/>
    </row>
    <row r="495" spans="2:3" hidden="1">
      <c r="B495" s="15"/>
      <c r="C495" s="15"/>
    </row>
    <row r="496" spans="2:3" hidden="1">
      <c r="B496" s="15"/>
      <c r="C496" s="15"/>
    </row>
    <row r="497" spans="2:3" hidden="1">
      <c r="B497" s="15"/>
      <c r="C497" s="15"/>
    </row>
    <row r="498" spans="2:3" hidden="1">
      <c r="B498" s="15"/>
      <c r="C498" s="15"/>
    </row>
    <row r="499" spans="2:3" hidden="1">
      <c r="B499" s="15"/>
      <c r="C499" s="15"/>
    </row>
    <row r="500" spans="2:3" hidden="1">
      <c r="B500" s="15"/>
      <c r="C500" s="15"/>
    </row>
    <row r="501" spans="2:3" hidden="1">
      <c r="B501" s="15"/>
      <c r="C501" s="15"/>
    </row>
    <row r="502" spans="2:3" hidden="1">
      <c r="B502" s="15"/>
      <c r="C502" s="15"/>
    </row>
    <row r="503" spans="2:3" hidden="1">
      <c r="B503" s="15"/>
      <c r="C503" s="15"/>
    </row>
    <row r="504" spans="2:3" hidden="1">
      <c r="B504" s="15"/>
      <c r="C504" s="15"/>
    </row>
    <row r="505" spans="2:3" hidden="1">
      <c r="B505" s="15"/>
      <c r="C505" s="15"/>
    </row>
    <row r="506" spans="2:3" hidden="1">
      <c r="B506" s="15"/>
      <c r="C506" s="15"/>
    </row>
    <row r="507" spans="2:3" hidden="1">
      <c r="B507" s="15"/>
      <c r="C507" s="15"/>
    </row>
    <row r="508" spans="2:3" hidden="1">
      <c r="B508" s="15"/>
      <c r="C508" s="15"/>
    </row>
    <row r="509" spans="2:3" hidden="1">
      <c r="B509" s="15"/>
      <c r="C509" s="15"/>
    </row>
    <row r="510" spans="2:3" hidden="1">
      <c r="B510" s="15"/>
      <c r="C510" s="15"/>
    </row>
    <row r="511" spans="2:3" hidden="1">
      <c r="B511" s="15"/>
      <c r="C511" s="15"/>
    </row>
    <row r="512" spans="2:3" hidden="1">
      <c r="B512" s="15"/>
      <c r="C512" s="15"/>
    </row>
    <row r="513" spans="2:3" hidden="1">
      <c r="B513" s="15"/>
      <c r="C513" s="15"/>
    </row>
    <row r="514" spans="2:3" hidden="1">
      <c r="B514" s="15"/>
      <c r="C514" s="15"/>
    </row>
    <row r="515" spans="2:3" hidden="1">
      <c r="B515" s="15"/>
      <c r="C515" s="15"/>
    </row>
    <row r="516" spans="2:3" hidden="1">
      <c r="B516" s="15"/>
      <c r="C516" s="15"/>
    </row>
    <row r="517" spans="2:3" hidden="1">
      <c r="B517" s="15"/>
      <c r="C517" s="15"/>
    </row>
    <row r="518" spans="2:3" hidden="1">
      <c r="B518" s="15"/>
      <c r="C518" s="15"/>
    </row>
    <row r="519" spans="2:3" hidden="1">
      <c r="B519" s="15"/>
      <c r="C519" s="15"/>
    </row>
    <row r="520" spans="2:3" hidden="1">
      <c r="B520" s="15"/>
      <c r="C520" s="15"/>
    </row>
    <row r="521" spans="2:3" hidden="1">
      <c r="B521" s="15"/>
      <c r="C521" s="15"/>
    </row>
    <row r="522" spans="2:3" hidden="1">
      <c r="B522" s="15"/>
      <c r="C522" s="15"/>
    </row>
    <row r="523" spans="2:3" hidden="1">
      <c r="B523" s="15"/>
      <c r="C523" s="15"/>
    </row>
    <row r="524" spans="2:3" hidden="1">
      <c r="B524" s="15"/>
      <c r="C524" s="15"/>
    </row>
    <row r="525" spans="2:3" hidden="1">
      <c r="B525" s="15"/>
      <c r="C525" s="15"/>
    </row>
    <row r="526" spans="2:3" hidden="1">
      <c r="B526" s="15"/>
      <c r="C526" s="15"/>
    </row>
    <row r="527" spans="2:3" hidden="1">
      <c r="B527" s="15"/>
      <c r="C527" s="15"/>
    </row>
    <row r="528" spans="2:3" hidden="1">
      <c r="B528" s="15"/>
      <c r="C528" s="15"/>
    </row>
    <row r="529" spans="2:3" hidden="1">
      <c r="B529" s="15"/>
      <c r="C529" s="15"/>
    </row>
    <row r="530" spans="2:3" hidden="1">
      <c r="B530" s="15"/>
      <c r="C530" s="15"/>
    </row>
    <row r="531" spans="2:3" hidden="1">
      <c r="B531" s="15"/>
      <c r="C531" s="15"/>
    </row>
    <row r="532" spans="2:3" hidden="1">
      <c r="B532" s="15"/>
      <c r="C532" s="15"/>
    </row>
    <row r="533" spans="2:3" hidden="1">
      <c r="B533" s="15"/>
      <c r="C533" s="15"/>
    </row>
    <row r="534" spans="2:3" hidden="1">
      <c r="B534" s="15"/>
      <c r="C534" s="15"/>
    </row>
    <row r="535" spans="2:3" hidden="1">
      <c r="B535" s="15"/>
      <c r="C535" s="15"/>
    </row>
    <row r="536" spans="2:3" hidden="1">
      <c r="B536" s="15"/>
      <c r="C536" s="15"/>
    </row>
    <row r="537" spans="2:3" hidden="1">
      <c r="B537" s="15"/>
      <c r="C537" s="15"/>
    </row>
    <row r="538" spans="2:3" hidden="1">
      <c r="B538" s="15"/>
      <c r="C538" s="15"/>
    </row>
    <row r="539" spans="2:3" hidden="1">
      <c r="B539" s="15"/>
      <c r="C539" s="15"/>
    </row>
    <row r="540" spans="2:3" hidden="1">
      <c r="B540" s="15"/>
      <c r="C540" s="15"/>
    </row>
    <row r="541" spans="2:3" hidden="1">
      <c r="B541" s="15"/>
      <c r="C541" s="15"/>
    </row>
    <row r="542" spans="2:3" hidden="1">
      <c r="B542" s="15"/>
      <c r="C542" s="15"/>
    </row>
    <row r="543" spans="2:3" hidden="1">
      <c r="B543" s="15"/>
      <c r="C543" s="15"/>
    </row>
    <row r="544" spans="2:3" hidden="1">
      <c r="B544" s="15"/>
      <c r="C544" s="15"/>
    </row>
    <row r="545" spans="2:3" hidden="1">
      <c r="B545" s="15"/>
      <c r="C545" s="15"/>
    </row>
    <row r="546" spans="2:3" hidden="1">
      <c r="B546" s="15"/>
      <c r="C546" s="15"/>
    </row>
    <row r="547" spans="2:3" hidden="1">
      <c r="B547" s="15"/>
      <c r="C547" s="15"/>
    </row>
    <row r="548" spans="2:3" hidden="1">
      <c r="B548" s="15"/>
      <c r="C548" s="15"/>
    </row>
    <row r="549" spans="2:3" hidden="1">
      <c r="B549" s="15"/>
      <c r="C549" s="15"/>
    </row>
    <row r="550" spans="2:3" hidden="1">
      <c r="B550" s="15"/>
      <c r="C550" s="15"/>
    </row>
    <row r="551" spans="2:3" hidden="1">
      <c r="B551" s="15"/>
      <c r="C551" s="15"/>
    </row>
    <row r="552" spans="2:3" hidden="1">
      <c r="B552" s="15"/>
      <c r="C552" s="15"/>
    </row>
    <row r="553" spans="2:3" hidden="1">
      <c r="B553" s="15"/>
      <c r="C553" s="15"/>
    </row>
    <row r="554" spans="2:3" hidden="1">
      <c r="B554" s="15"/>
      <c r="C554" s="15"/>
    </row>
    <row r="555" spans="2:3" hidden="1">
      <c r="B555" s="15"/>
      <c r="C555" s="15"/>
    </row>
    <row r="556" spans="2:3" hidden="1">
      <c r="B556" s="15"/>
      <c r="C556" s="15"/>
    </row>
    <row r="557" spans="2:3" hidden="1">
      <c r="B557" s="15"/>
      <c r="C557" s="15"/>
    </row>
    <row r="558" spans="2:3" hidden="1">
      <c r="B558" s="15"/>
      <c r="C558" s="15"/>
    </row>
    <row r="559" spans="2:3" hidden="1">
      <c r="B559" s="15"/>
      <c r="C559" s="15"/>
    </row>
    <row r="560" spans="2:3" hidden="1">
      <c r="B560" s="15"/>
      <c r="C560" s="15"/>
    </row>
    <row r="561" spans="2:3" hidden="1">
      <c r="B561" s="15"/>
      <c r="C561" s="15"/>
    </row>
    <row r="562" spans="2:3" hidden="1">
      <c r="B562" s="15"/>
      <c r="C562" s="15"/>
    </row>
    <row r="563" spans="2:3" hidden="1">
      <c r="B563" s="15"/>
      <c r="C563" s="15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2.7109375" style="15" customWidth="1"/>
    <col min="10" max="10" width="26.85546875" style="15" customWidth="1"/>
    <col min="11" max="11" width="25.42578125" style="15" customWidth="1"/>
    <col min="12" max="12" width="7.5703125" style="15" hidden="1"/>
    <col min="13" max="13" width="6.7109375" style="15" hidden="1"/>
    <col min="14" max="14" width="7.7109375" style="15" hidden="1"/>
    <col min="15" max="15" width="7.140625" style="15" hidden="1"/>
    <col min="16" max="16" width="6" style="15" hidden="1"/>
    <col min="17" max="17" width="7.85546875" style="15" hidden="1"/>
    <col min="18" max="18" width="8.140625" style="15" hidden="1"/>
    <col min="19" max="19" width="6.28515625" style="15" hidden="1"/>
    <col min="20" max="20" width="8" style="15" hidden="1"/>
    <col min="21" max="21" width="8.7109375" style="15" hidden="1"/>
    <col min="22" max="22" width="10" style="15" hidden="1"/>
    <col min="23" max="23" width="9.5703125" style="15" hidden="1"/>
    <col min="24" max="24" width="6.140625" style="15" hidden="1"/>
    <col min="25" max="26" width="5.7109375" style="15" hidden="1"/>
    <col min="27" max="27" width="6.85546875" style="15" hidden="1"/>
    <col min="28" max="28" width="6.42578125" style="15" hidden="1"/>
    <col min="29" max="29" width="6.7109375" style="15" hidden="1"/>
    <col min="30" max="30" width="7.28515625" style="15" hidden="1"/>
    <col min="31" max="34" width="5.7109375" style="15" hidden="1"/>
    <col min="35" max="43" width="9.140625" style="15" hidden="1"/>
    <col min="44" max="52" width="0" style="15" hidden="1"/>
    <col min="53" max="16384" width="9.140625" style="15" hidden="1"/>
  </cols>
  <sheetData>
    <row r="1" spans="1:12" s="1" customFormat="1">
      <c r="A1" s="2" t="s">
        <v>0</v>
      </c>
      <c r="B1" s="65" t="s">
        <v>4889</v>
      </c>
    </row>
    <row r="2" spans="1:12" s="1" customFormat="1">
      <c r="A2" s="2" t="s">
        <v>1</v>
      </c>
      <c r="B2" s="11" t="s">
        <v>3480</v>
      </c>
    </row>
    <row r="3" spans="1:12" s="1" customFormat="1">
      <c r="A3" s="2" t="s">
        <v>2</v>
      </c>
      <c r="B3" s="22" t="s">
        <v>3481</v>
      </c>
    </row>
    <row r="4" spans="1:12">
      <c r="A4" s="2" t="s">
        <v>3</v>
      </c>
      <c r="B4" s="110" t="s">
        <v>4890</v>
      </c>
    </row>
    <row r="5" spans="1:12" ht="18.75">
      <c r="A5" s="93" t="s">
        <v>124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2" s="17" customFormat="1">
      <c r="A6" s="36" t="s">
        <v>94</v>
      </c>
      <c r="B6" s="37" t="s">
        <v>48</v>
      </c>
      <c r="C6" s="37" t="s">
        <v>82</v>
      </c>
      <c r="D6" s="37" t="s">
        <v>52</v>
      </c>
      <c r="E6" s="37" t="s">
        <v>69</v>
      </c>
      <c r="F6" s="37" t="s">
        <v>157</v>
      </c>
      <c r="G6" s="37" t="s">
        <v>158</v>
      </c>
      <c r="H6" s="37" t="s">
        <v>5</v>
      </c>
      <c r="I6" s="37" t="s">
        <v>71</v>
      </c>
      <c r="J6" s="37" t="s">
        <v>56</v>
      </c>
      <c r="K6" s="38" t="s">
        <v>153</v>
      </c>
      <c r="L6" s="15"/>
    </row>
    <row r="7" spans="1:12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8" t="s">
        <v>72</v>
      </c>
      <c r="F7" s="18" t="s">
        <v>154</v>
      </c>
      <c r="G7" s="113" t="s">
        <v>4890</v>
      </c>
      <c r="H7" s="18" t="s">
        <v>6</v>
      </c>
      <c r="I7" s="24" t="s">
        <v>7</v>
      </c>
      <c r="J7" s="24" t="s">
        <v>7</v>
      </c>
      <c r="K7" s="25" t="s">
        <v>7</v>
      </c>
    </row>
    <row r="8" spans="1:12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27" t="s">
        <v>64</v>
      </c>
      <c r="K8" s="27" t="s">
        <v>65</v>
      </c>
    </row>
    <row r="9" spans="1:12" s="19" customFormat="1" ht="20.25">
      <c r="A9" s="20" t="s">
        <v>97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57">
        <v>54899092.280000001</v>
      </c>
      <c r="G9" s="115" t="s">
        <v>4890</v>
      </c>
      <c r="H9" s="57">
        <v>120.96986690191</v>
      </c>
      <c r="I9" s="115" t="s">
        <v>4890</v>
      </c>
      <c r="J9" s="58">
        <v>1</v>
      </c>
      <c r="K9" s="58">
        <v>0</v>
      </c>
    </row>
    <row r="10" spans="1:12">
      <c r="A10" s="61" t="s">
        <v>175</v>
      </c>
      <c r="B10" s="119" t="s">
        <v>4890</v>
      </c>
      <c r="C10" s="119" t="s">
        <v>4890</v>
      </c>
      <c r="D10" s="119" t="s">
        <v>4890</v>
      </c>
      <c r="E10" s="119" t="s">
        <v>4890</v>
      </c>
      <c r="F10" s="63">
        <v>54899092.280000001</v>
      </c>
      <c r="G10" s="119" t="s">
        <v>4890</v>
      </c>
      <c r="H10" s="63">
        <v>120.96986690191</v>
      </c>
      <c r="I10" s="119" t="s">
        <v>4890</v>
      </c>
      <c r="J10" s="62">
        <v>1</v>
      </c>
      <c r="K10" s="62">
        <v>0</v>
      </c>
    </row>
    <row r="11" spans="1:12">
      <c r="A11" s="61" t="s">
        <v>1997</v>
      </c>
      <c r="B11" s="119" t="s">
        <v>4890</v>
      </c>
      <c r="C11" s="119" t="s">
        <v>4890</v>
      </c>
      <c r="D11" s="119" t="s">
        <v>4890</v>
      </c>
      <c r="E11" s="119" t="s">
        <v>4890</v>
      </c>
      <c r="F11" s="63">
        <v>0</v>
      </c>
      <c r="G11" s="119" t="s">
        <v>4890</v>
      </c>
      <c r="H11" s="63">
        <v>0</v>
      </c>
      <c r="I11" s="119" t="s">
        <v>4890</v>
      </c>
      <c r="J11" s="62">
        <v>0</v>
      </c>
      <c r="K11" s="62">
        <v>0</v>
      </c>
    </row>
    <row r="12" spans="1:12">
      <c r="A12" t="s">
        <v>184</v>
      </c>
      <c r="B12" t="s">
        <v>184</v>
      </c>
      <c r="C12" t="s">
        <v>184</v>
      </c>
      <c r="D12" t="s">
        <v>184</v>
      </c>
      <c r="E12" s="119" t="s">
        <v>4890</v>
      </c>
      <c r="F12" s="59">
        <v>0</v>
      </c>
      <c r="G12" s="59">
        <v>0</v>
      </c>
      <c r="H12" s="59">
        <v>0</v>
      </c>
      <c r="I12" s="60">
        <v>0</v>
      </c>
      <c r="J12" s="60">
        <v>0</v>
      </c>
      <c r="K12" s="60">
        <v>0</v>
      </c>
    </row>
    <row r="13" spans="1:12">
      <c r="A13" s="61" t="s">
        <v>2003</v>
      </c>
      <c r="B13" s="119" t="s">
        <v>4890</v>
      </c>
      <c r="C13" s="119" t="s">
        <v>4890</v>
      </c>
      <c r="D13" s="119" t="s">
        <v>4890</v>
      </c>
      <c r="E13" s="119" t="s">
        <v>4890</v>
      </c>
      <c r="F13" s="63">
        <v>54899092.280000001</v>
      </c>
      <c r="G13" s="119" t="s">
        <v>4890</v>
      </c>
      <c r="H13" s="63">
        <v>120.96986690191</v>
      </c>
      <c r="I13" s="119" t="s">
        <v>4890</v>
      </c>
      <c r="J13" s="62">
        <v>1</v>
      </c>
      <c r="K13" s="62">
        <v>0</v>
      </c>
    </row>
    <row r="14" spans="1:12">
      <c r="A14" t="s">
        <v>2964</v>
      </c>
      <c r="B14" t="s">
        <v>2965</v>
      </c>
      <c r="C14" t="s">
        <v>110</v>
      </c>
      <c r="D14" t="s">
        <v>102</v>
      </c>
      <c r="E14" t="s">
        <v>245</v>
      </c>
      <c r="F14" s="59">
        <v>27732531.149999999</v>
      </c>
      <c r="G14" s="59">
        <v>-1.1333</v>
      </c>
      <c r="H14" s="59">
        <v>-314.29277552295002</v>
      </c>
      <c r="I14" s="60">
        <v>0</v>
      </c>
      <c r="J14" s="60">
        <v>-2.5981000000000001</v>
      </c>
      <c r="K14" s="60">
        <v>0</v>
      </c>
    </row>
    <row r="15" spans="1:12">
      <c r="A15" t="s">
        <v>2966</v>
      </c>
      <c r="B15" t="s">
        <v>2967</v>
      </c>
      <c r="C15" t="s">
        <v>110</v>
      </c>
      <c r="D15" t="s">
        <v>102</v>
      </c>
      <c r="E15" t="s">
        <v>245</v>
      </c>
      <c r="F15" s="59">
        <v>27166561.129999999</v>
      </c>
      <c r="G15" s="59">
        <v>1.6022000000000001</v>
      </c>
      <c r="H15" s="59">
        <v>435.26264242486002</v>
      </c>
      <c r="I15" s="60">
        <v>0</v>
      </c>
      <c r="J15" s="60">
        <v>3.5981000000000001</v>
      </c>
      <c r="K15" s="60">
        <v>0</v>
      </c>
    </row>
    <row r="16" spans="1:12">
      <c r="A16" s="61" t="s">
        <v>2968</v>
      </c>
      <c r="B16" s="119" t="s">
        <v>4890</v>
      </c>
      <c r="C16" s="119" t="s">
        <v>4890</v>
      </c>
      <c r="D16" s="119" t="s">
        <v>4890</v>
      </c>
      <c r="E16" s="119" t="s">
        <v>4890</v>
      </c>
      <c r="F16" s="63">
        <v>0</v>
      </c>
      <c r="G16" s="119" t="s">
        <v>4890</v>
      </c>
      <c r="H16" s="63">
        <v>0</v>
      </c>
      <c r="I16" s="119" t="s">
        <v>4890</v>
      </c>
      <c r="J16" s="62">
        <v>0</v>
      </c>
      <c r="K16" s="62">
        <v>0</v>
      </c>
    </row>
    <row r="17" spans="1:11">
      <c r="A17" t="s">
        <v>184</v>
      </c>
      <c r="B17" t="s">
        <v>184</v>
      </c>
      <c r="C17" t="s">
        <v>184</v>
      </c>
      <c r="D17" t="s">
        <v>184</v>
      </c>
      <c r="E17" s="119" t="s">
        <v>4890</v>
      </c>
      <c r="F17" s="59">
        <v>0</v>
      </c>
      <c r="G17" s="59">
        <v>0</v>
      </c>
      <c r="H17" s="59">
        <v>0</v>
      </c>
      <c r="I17" s="60">
        <v>0</v>
      </c>
      <c r="J17" s="60">
        <v>0</v>
      </c>
      <c r="K17" s="60">
        <v>0</v>
      </c>
    </row>
    <row r="18" spans="1:11">
      <c r="A18" s="61" t="s">
        <v>2004</v>
      </c>
      <c r="B18" s="119" t="s">
        <v>4890</v>
      </c>
      <c r="C18" s="119" t="s">
        <v>4890</v>
      </c>
      <c r="D18" s="119" t="s">
        <v>4890</v>
      </c>
      <c r="E18" s="119" t="s">
        <v>4890</v>
      </c>
      <c r="F18" s="63">
        <v>0</v>
      </c>
      <c r="G18" s="119" t="s">
        <v>4890</v>
      </c>
      <c r="H18" s="63">
        <v>0</v>
      </c>
      <c r="I18" s="119" t="s">
        <v>4890</v>
      </c>
      <c r="J18" s="62">
        <v>0</v>
      </c>
      <c r="K18" s="62">
        <v>0</v>
      </c>
    </row>
    <row r="19" spans="1:11">
      <c r="A19" t="s">
        <v>184</v>
      </c>
      <c r="B19" t="s">
        <v>184</v>
      </c>
      <c r="C19" t="s">
        <v>184</v>
      </c>
      <c r="D19" t="s">
        <v>184</v>
      </c>
      <c r="E19" s="119" t="s">
        <v>4890</v>
      </c>
      <c r="F19" s="59">
        <v>0</v>
      </c>
      <c r="G19" s="59">
        <v>0</v>
      </c>
      <c r="H19" s="59">
        <v>0</v>
      </c>
      <c r="I19" s="60">
        <v>0</v>
      </c>
      <c r="J19" s="60">
        <v>0</v>
      </c>
      <c r="K19" s="60">
        <v>0</v>
      </c>
    </row>
    <row r="20" spans="1:11">
      <c r="A20" s="61" t="s">
        <v>833</v>
      </c>
      <c r="B20" s="119" t="s">
        <v>4890</v>
      </c>
      <c r="C20" s="119" t="s">
        <v>4890</v>
      </c>
      <c r="D20" s="119" t="s">
        <v>4890</v>
      </c>
      <c r="E20" s="119" t="s">
        <v>4890</v>
      </c>
      <c r="F20" s="63">
        <v>0</v>
      </c>
      <c r="G20" s="119" t="s">
        <v>4890</v>
      </c>
      <c r="H20" s="63">
        <v>0</v>
      </c>
      <c r="I20" s="119" t="s">
        <v>4890</v>
      </c>
      <c r="J20" s="62">
        <v>0</v>
      </c>
      <c r="K20" s="62">
        <v>0</v>
      </c>
    </row>
    <row r="21" spans="1:11">
      <c r="A21" t="s">
        <v>184</v>
      </c>
      <c r="B21" t="s">
        <v>184</v>
      </c>
      <c r="C21" t="s">
        <v>184</v>
      </c>
      <c r="D21" t="s">
        <v>184</v>
      </c>
      <c r="E21" s="119" t="s">
        <v>4890</v>
      </c>
      <c r="F21" s="59">
        <v>0</v>
      </c>
      <c r="G21" s="59">
        <v>0</v>
      </c>
      <c r="H21" s="59">
        <v>0</v>
      </c>
      <c r="I21" s="60">
        <v>0</v>
      </c>
      <c r="J21" s="60">
        <v>0</v>
      </c>
      <c r="K21" s="60">
        <v>0</v>
      </c>
    </row>
    <row r="22" spans="1:11">
      <c r="A22" s="61" t="s">
        <v>205</v>
      </c>
      <c r="B22" s="119" t="s">
        <v>4890</v>
      </c>
      <c r="C22" s="119" t="s">
        <v>4890</v>
      </c>
      <c r="D22" s="119" t="s">
        <v>4890</v>
      </c>
      <c r="E22" s="119" t="s">
        <v>4890</v>
      </c>
      <c r="F22" s="63">
        <v>0</v>
      </c>
      <c r="G22" s="119" t="s">
        <v>4890</v>
      </c>
      <c r="H22" s="63">
        <v>0</v>
      </c>
      <c r="I22" s="119" t="s">
        <v>4890</v>
      </c>
      <c r="J22" s="62">
        <v>0</v>
      </c>
      <c r="K22" s="62">
        <v>0</v>
      </c>
    </row>
    <row r="23" spans="1:11">
      <c r="A23" s="61" t="s">
        <v>1997</v>
      </c>
      <c r="B23" s="119" t="s">
        <v>4890</v>
      </c>
      <c r="C23" s="119" t="s">
        <v>4890</v>
      </c>
      <c r="D23" s="119" t="s">
        <v>4890</v>
      </c>
      <c r="E23" s="119" t="s">
        <v>4890</v>
      </c>
      <c r="F23" s="63">
        <v>0</v>
      </c>
      <c r="G23" s="119" t="s">
        <v>4890</v>
      </c>
      <c r="H23" s="63">
        <v>0</v>
      </c>
      <c r="I23" s="119" t="s">
        <v>4890</v>
      </c>
      <c r="J23" s="62">
        <v>0</v>
      </c>
      <c r="K23" s="62">
        <v>0</v>
      </c>
    </row>
    <row r="24" spans="1:11">
      <c r="A24" t="s">
        <v>184</v>
      </c>
      <c r="B24" t="s">
        <v>184</v>
      </c>
      <c r="C24" t="s">
        <v>184</v>
      </c>
      <c r="D24" t="s">
        <v>184</v>
      </c>
      <c r="E24" s="119" t="s">
        <v>4890</v>
      </c>
      <c r="F24" s="59">
        <v>0</v>
      </c>
      <c r="G24" s="59">
        <v>0</v>
      </c>
      <c r="H24" s="59">
        <v>0</v>
      </c>
      <c r="I24" s="60">
        <v>0</v>
      </c>
      <c r="J24" s="60">
        <v>0</v>
      </c>
      <c r="K24" s="60">
        <v>0</v>
      </c>
    </row>
    <row r="25" spans="1:11">
      <c r="A25" s="61" t="s">
        <v>2009</v>
      </c>
      <c r="B25" s="119" t="s">
        <v>4890</v>
      </c>
      <c r="C25" s="119" t="s">
        <v>4890</v>
      </c>
      <c r="D25" s="119" t="s">
        <v>4890</v>
      </c>
      <c r="E25" s="119" t="s">
        <v>4890</v>
      </c>
      <c r="F25" s="63">
        <v>0</v>
      </c>
      <c r="G25" s="119" t="s">
        <v>4890</v>
      </c>
      <c r="H25" s="63">
        <v>0</v>
      </c>
      <c r="I25" s="119" t="s">
        <v>4890</v>
      </c>
      <c r="J25" s="62">
        <v>0</v>
      </c>
      <c r="K25" s="62">
        <v>0</v>
      </c>
    </row>
    <row r="26" spans="1:11">
      <c r="A26" t="s">
        <v>184</v>
      </c>
      <c r="B26" t="s">
        <v>184</v>
      </c>
      <c r="C26" t="s">
        <v>184</v>
      </c>
      <c r="D26" t="s">
        <v>184</v>
      </c>
      <c r="E26" s="119" t="s">
        <v>4890</v>
      </c>
      <c r="F26" s="59">
        <v>0</v>
      </c>
      <c r="G26" s="59">
        <v>0</v>
      </c>
      <c r="H26" s="59">
        <v>0</v>
      </c>
      <c r="I26" s="60">
        <v>0</v>
      </c>
      <c r="J26" s="60">
        <v>0</v>
      </c>
      <c r="K26" s="60">
        <v>0</v>
      </c>
    </row>
    <row r="27" spans="1:11">
      <c r="A27" s="61" t="s">
        <v>2004</v>
      </c>
      <c r="B27" s="119" t="s">
        <v>4890</v>
      </c>
      <c r="C27" s="119" t="s">
        <v>4890</v>
      </c>
      <c r="D27" s="119" t="s">
        <v>4890</v>
      </c>
      <c r="E27" s="119" t="s">
        <v>4890</v>
      </c>
      <c r="F27" s="63">
        <v>0</v>
      </c>
      <c r="G27" s="119" t="s">
        <v>4890</v>
      </c>
      <c r="H27" s="63">
        <v>0</v>
      </c>
      <c r="I27" s="119" t="s">
        <v>4890</v>
      </c>
      <c r="J27" s="62">
        <v>0</v>
      </c>
      <c r="K27" s="62">
        <v>0</v>
      </c>
    </row>
    <row r="28" spans="1:11">
      <c r="A28" t="s">
        <v>184</v>
      </c>
      <c r="B28" t="s">
        <v>184</v>
      </c>
      <c r="C28" t="s">
        <v>184</v>
      </c>
      <c r="D28" t="s">
        <v>184</v>
      </c>
      <c r="E28" s="119" t="s">
        <v>4890</v>
      </c>
      <c r="F28" s="59">
        <v>0</v>
      </c>
      <c r="G28" s="59">
        <v>0</v>
      </c>
      <c r="H28" s="59">
        <v>0</v>
      </c>
      <c r="I28" s="60">
        <v>0</v>
      </c>
      <c r="J28" s="60">
        <v>0</v>
      </c>
      <c r="K28" s="60">
        <v>0</v>
      </c>
    </row>
    <row r="29" spans="1:11">
      <c r="A29" s="61" t="s">
        <v>2010</v>
      </c>
      <c r="B29" s="119" t="s">
        <v>4890</v>
      </c>
      <c r="C29" s="119" t="s">
        <v>4890</v>
      </c>
      <c r="D29" s="119" t="s">
        <v>4890</v>
      </c>
      <c r="E29" s="119" t="s">
        <v>4890</v>
      </c>
      <c r="F29" s="63">
        <v>0</v>
      </c>
      <c r="G29" s="119" t="s">
        <v>4890</v>
      </c>
      <c r="H29" s="63">
        <v>0</v>
      </c>
      <c r="I29" s="119" t="s">
        <v>4890</v>
      </c>
      <c r="J29" s="62">
        <v>0</v>
      </c>
      <c r="K29" s="62">
        <v>0</v>
      </c>
    </row>
    <row r="30" spans="1:11">
      <c r="A30" t="s">
        <v>184</v>
      </c>
      <c r="B30" t="s">
        <v>184</v>
      </c>
      <c r="C30" t="s">
        <v>184</v>
      </c>
      <c r="D30" t="s">
        <v>184</v>
      </c>
      <c r="E30" s="119" t="s">
        <v>4890</v>
      </c>
      <c r="F30" s="59">
        <v>0</v>
      </c>
      <c r="G30" s="59">
        <v>0</v>
      </c>
      <c r="H30" s="59">
        <v>0</v>
      </c>
      <c r="I30" s="60">
        <v>0</v>
      </c>
      <c r="J30" s="60">
        <v>0</v>
      </c>
      <c r="K30" s="60">
        <v>0</v>
      </c>
    </row>
    <row r="31" spans="1:11">
      <c r="A31" s="61" t="s">
        <v>833</v>
      </c>
      <c r="B31" s="119" t="s">
        <v>4890</v>
      </c>
      <c r="C31" s="119" t="s">
        <v>4890</v>
      </c>
      <c r="D31" s="119" t="s">
        <v>4890</v>
      </c>
      <c r="E31" s="119" t="s">
        <v>4890</v>
      </c>
      <c r="F31" s="63">
        <v>0</v>
      </c>
      <c r="G31" s="119" t="s">
        <v>4890</v>
      </c>
      <c r="H31" s="63">
        <v>0</v>
      </c>
      <c r="I31" s="119" t="s">
        <v>4890</v>
      </c>
      <c r="J31" s="62">
        <v>0</v>
      </c>
      <c r="K31" s="62">
        <v>0</v>
      </c>
    </row>
    <row r="32" spans="1:11">
      <c r="A32" t="s">
        <v>184</v>
      </c>
      <c r="B32" t="s">
        <v>184</v>
      </c>
      <c r="C32" t="s">
        <v>184</v>
      </c>
      <c r="D32" t="s">
        <v>184</v>
      </c>
      <c r="E32" s="119" t="s">
        <v>4890</v>
      </c>
      <c r="F32" s="59">
        <v>0</v>
      </c>
      <c r="G32" s="59">
        <v>0</v>
      </c>
      <c r="H32" s="59">
        <v>0</v>
      </c>
      <c r="I32" s="60">
        <v>0</v>
      </c>
      <c r="J32" s="60">
        <v>0</v>
      </c>
      <c r="K32" s="60">
        <v>0</v>
      </c>
    </row>
    <row r="33" spans="1:11">
      <c r="A33" t="s">
        <v>207</v>
      </c>
      <c r="B33" s="119" t="s">
        <v>4890</v>
      </c>
      <c r="C33" s="119" t="s">
        <v>4890</v>
      </c>
      <c r="D33" s="119" t="s">
        <v>4890</v>
      </c>
      <c r="E33" s="119" t="s">
        <v>4890</v>
      </c>
      <c r="F33" s="119" t="s">
        <v>4890</v>
      </c>
      <c r="G33" s="119" t="s">
        <v>4890</v>
      </c>
      <c r="H33" s="119" t="s">
        <v>4890</v>
      </c>
      <c r="I33" s="119" t="s">
        <v>4890</v>
      </c>
      <c r="J33" s="119" t="s">
        <v>4890</v>
      </c>
      <c r="K33" s="119" t="s">
        <v>4890</v>
      </c>
    </row>
    <row r="34" spans="1:11">
      <c r="A34" t="s">
        <v>313</v>
      </c>
      <c r="B34" s="119" t="s">
        <v>4890</v>
      </c>
      <c r="C34" s="119" t="s">
        <v>4890</v>
      </c>
      <c r="D34" s="119" t="s">
        <v>4890</v>
      </c>
      <c r="E34" s="119" t="s">
        <v>4890</v>
      </c>
      <c r="F34" s="119" t="s">
        <v>4890</v>
      </c>
      <c r="G34" s="119" t="s">
        <v>4890</v>
      </c>
      <c r="H34" s="119" t="s">
        <v>4890</v>
      </c>
      <c r="I34" s="119" t="s">
        <v>4890</v>
      </c>
      <c r="J34" s="119" t="s">
        <v>4890</v>
      </c>
      <c r="K34" s="119" t="s">
        <v>4890</v>
      </c>
    </row>
    <row r="35" spans="1:11">
      <c r="A35" t="s">
        <v>314</v>
      </c>
      <c r="B35" s="119" t="s">
        <v>4890</v>
      </c>
      <c r="C35" s="119" t="s">
        <v>4890</v>
      </c>
      <c r="D35" s="119" t="s">
        <v>4890</v>
      </c>
      <c r="E35" s="119" t="s">
        <v>4890</v>
      </c>
      <c r="F35" s="119" t="s">
        <v>4890</v>
      </c>
      <c r="G35" s="119" t="s">
        <v>4890</v>
      </c>
      <c r="H35" s="119" t="s">
        <v>4890</v>
      </c>
      <c r="I35" s="119" t="s">
        <v>4890</v>
      </c>
      <c r="J35" s="119" t="s">
        <v>4890</v>
      </c>
      <c r="K35" s="119" t="s">
        <v>4890</v>
      </c>
    </row>
    <row r="36" spans="1:11">
      <c r="A36" t="s">
        <v>315</v>
      </c>
      <c r="B36" s="119" t="s">
        <v>4890</v>
      </c>
      <c r="C36" s="119" t="s">
        <v>4890</v>
      </c>
      <c r="D36" s="119" t="s">
        <v>4890</v>
      </c>
      <c r="E36" s="119" t="s">
        <v>4890</v>
      </c>
      <c r="F36" s="119" t="s">
        <v>4890</v>
      </c>
      <c r="G36" s="119" t="s">
        <v>4890</v>
      </c>
      <c r="H36" s="119" t="s">
        <v>4890</v>
      </c>
      <c r="I36" s="119" t="s">
        <v>4890</v>
      </c>
      <c r="J36" s="119" t="s">
        <v>4890</v>
      </c>
      <c r="K36" s="119" t="s">
        <v>4890</v>
      </c>
    </row>
    <row r="37" spans="1:11" hidden="1">
      <c r="B37" s="15"/>
      <c r="C37" s="15"/>
    </row>
    <row r="38" spans="1:11" hidden="1">
      <c r="B38" s="15"/>
      <c r="C38" s="15"/>
    </row>
    <row r="39" spans="1:11" hidden="1">
      <c r="B39" s="15"/>
      <c r="C39" s="15"/>
    </row>
    <row r="40" spans="1:11" hidden="1">
      <c r="B40" s="15"/>
      <c r="C40" s="15"/>
    </row>
    <row r="41" spans="1:11" hidden="1">
      <c r="B41" s="15"/>
      <c r="C41" s="15"/>
    </row>
    <row r="42" spans="1:11" hidden="1">
      <c r="B42" s="15"/>
      <c r="C42" s="15"/>
    </row>
    <row r="43" spans="1:11" hidden="1">
      <c r="B43" s="15"/>
      <c r="C43" s="15"/>
    </row>
    <row r="44" spans="1:11" hidden="1">
      <c r="B44" s="15"/>
      <c r="C44" s="15"/>
    </row>
    <row r="45" spans="1:11" hidden="1">
      <c r="B45" s="15"/>
      <c r="C45" s="15"/>
    </row>
    <row r="46" spans="1:11" hidden="1">
      <c r="B46" s="15"/>
      <c r="C46" s="15"/>
    </row>
    <row r="47" spans="1:11" hidden="1">
      <c r="B47" s="15"/>
      <c r="C47" s="15"/>
    </row>
    <row r="48" spans="1:11" hidden="1">
      <c r="B48" s="15"/>
      <c r="C48" s="15"/>
    </row>
    <row r="49" spans="2:3" hidden="1">
      <c r="B49" s="15"/>
      <c r="C49" s="15"/>
    </row>
    <row r="50" spans="2:3" hidden="1">
      <c r="B50" s="15"/>
      <c r="C50" s="15"/>
    </row>
    <row r="51" spans="2:3" hidden="1">
      <c r="B51" s="15"/>
      <c r="C51" s="15"/>
    </row>
    <row r="52" spans="2:3" hidden="1">
      <c r="B52" s="15"/>
      <c r="C52" s="15"/>
    </row>
    <row r="53" spans="2:3" hidden="1">
      <c r="B53" s="15"/>
      <c r="C53" s="15"/>
    </row>
    <row r="54" spans="2:3" hidden="1">
      <c r="B54" s="15"/>
      <c r="C54" s="15"/>
    </row>
    <row r="55" spans="2:3" hidden="1">
      <c r="B55" s="15"/>
      <c r="C55" s="15"/>
    </row>
    <row r="56" spans="2:3" hidden="1">
      <c r="B56" s="15"/>
      <c r="C56" s="15"/>
    </row>
    <row r="57" spans="2:3" hidden="1">
      <c r="B57" s="15"/>
      <c r="C57" s="15"/>
    </row>
    <row r="58" spans="2:3" hidden="1">
      <c r="B58" s="15"/>
      <c r="C58" s="15"/>
    </row>
    <row r="59" spans="2:3" hidden="1">
      <c r="B59" s="15"/>
      <c r="C59" s="15"/>
    </row>
    <row r="60" spans="2:3" hidden="1">
      <c r="B60" s="15"/>
      <c r="C60" s="15"/>
    </row>
    <row r="61" spans="2:3" hidden="1">
      <c r="B61" s="15"/>
      <c r="C61" s="15"/>
    </row>
    <row r="62" spans="2:3" hidden="1">
      <c r="B62" s="15"/>
      <c r="C62" s="15"/>
    </row>
    <row r="63" spans="2:3" hidden="1">
      <c r="B63" s="15"/>
      <c r="C63" s="15"/>
    </row>
    <row r="64" spans="2:3" hidden="1">
      <c r="B64" s="15"/>
      <c r="C64" s="15"/>
    </row>
    <row r="65" spans="2:3" hidden="1">
      <c r="B65" s="15"/>
      <c r="C65" s="15"/>
    </row>
    <row r="66" spans="2:3" hidden="1">
      <c r="B66" s="15"/>
      <c r="C66" s="15"/>
    </row>
    <row r="67" spans="2:3" hidden="1">
      <c r="B67" s="15"/>
      <c r="C67" s="15"/>
    </row>
    <row r="68" spans="2:3" hidden="1">
      <c r="B68" s="15"/>
      <c r="C68" s="15"/>
    </row>
    <row r="69" spans="2:3" hidden="1">
      <c r="B69" s="15"/>
      <c r="C69" s="15"/>
    </row>
    <row r="70" spans="2:3" hidden="1">
      <c r="B70" s="15"/>
      <c r="C70" s="15"/>
    </row>
    <row r="71" spans="2:3" hidden="1">
      <c r="B71" s="15"/>
      <c r="C71" s="15"/>
    </row>
    <row r="72" spans="2:3" hidden="1">
      <c r="B72" s="15"/>
      <c r="C72" s="15"/>
    </row>
    <row r="73" spans="2:3" hidden="1">
      <c r="B73" s="15"/>
      <c r="C73" s="15"/>
    </row>
    <row r="74" spans="2:3" hidden="1">
      <c r="B74" s="15"/>
      <c r="C74" s="15"/>
    </row>
    <row r="75" spans="2:3" hidden="1">
      <c r="B75" s="15"/>
      <c r="C75" s="15"/>
    </row>
    <row r="76" spans="2:3" hidden="1">
      <c r="B76" s="15"/>
      <c r="C76" s="15"/>
    </row>
    <row r="77" spans="2:3" hidden="1">
      <c r="B77" s="15"/>
      <c r="C77" s="15"/>
    </row>
    <row r="78" spans="2:3" hidden="1">
      <c r="B78" s="15"/>
      <c r="C78" s="15"/>
    </row>
    <row r="79" spans="2:3" hidden="1">
      <c r="B79" s="15"/>
      <c r="C79" s="15"/>
    </row>
    <row r="80" spans="2:3" hidden="1">
      <c r="B80" s="15"/>
      <c r="C80" s="15"/>
    </row>
    <row r="81" spans="2:3" hidden="1">
      <c r="B81" s="15"/>
      <c r="C81" s="15"/>
    </row>
    <row r="82" spans="2:3" hidden="1">
      <c r="B82" s="15"/>
      <c r="C82" s="15"/>
    </row>
    <row r="83" spans="2:3" hidden="1">
      <c r="B83" s="15"/>
      <c r="C83" s="15"/>
    </row>
    <row r="84" spans="2:3" hidden="1">
      <c r="B84" s="15"/>
      <c r="C84" s="15"/>
    </row>
    <row r="85" spans="2:3" hidden="1">
      <c r="B85" s="15"/>
      <c r="C85" s="15"/>
    </row>
    <row r="86" spans="2:3" hidden="1">
      <c r="B86" s="15"/>
      <c r="C86" s="15"/>
    </row>
    <row r="87" spans="2:3" hidden="1">
      <c r="B87" s="15"/>
      <c r="C87" s="15"/>
    </row>
    <row r="88" spans="2:3" hidden="1">
      <c r="B88" s="15"/>
      <c r="C88" s="15"/>
    </row>
    <row r="89" spans="2:3" hidden="1">
      <c r="B89" s="15"/>
      <c r="C89" s="15"/>
    </row>
    <row r="90" spans="2:3" hidden="1">
      <c r="B90" s="15"/>
      <c r="C90" s="15"/>
    </row>
    <row r="91" spans="2:3" hidden="1">
      <c r="B91" s="15"/>
      <c r="C91" s="15"/>
    </row>
    <row r="92" spans="2:3" hidden="1">
      <c r="B92" s="15"/>
      <c r="C92" s="15"/>
    </row>
    <row r="93" spans="2:3" hidden="1">
      <c r="B93" s="15"/>
      <c r="C93" s="15"/>
    </row>
    <row r="94" spans="2:3" hidden="1">
      <c r="B94" s="15"/>
      <c r="C94" s="15"/>
    </row>
    <row r="95" spans="2:3" hidden="1">
      <c r="B95" s="15"/>
      <c r="C95" s="15"/>
    </row>
    <row r="96" spans="2:3" hidden="1">
      <c r="B96" s="15"/>
      <c r="C96" s="15"/>
    </row>
    <row r="97" spans="2:3" hidden="1">
      <c r="B97" s="15"/>
      <c r="C97" s="15"/>
    </row>
    <row r="98" spans="2:3" hidden="1">
      <c r="B98" s="15"/>
      <c r="C98" s="15"/>
    </row>
    <row r="99" spans="2:3" hidden="1">
      <c r="B99" s="15"/>
      <c r="C99" s="15"/>
    </row>
    <row r="100" spans="2:3" hidden="1">
      <c r="B100" s="15"/>
      <c r="C100" s="15"/>
    </row>
    <row r="101" spans="2:3" hidden="1">
      <c r="B101" s="15"/>
      <c r="C101" s="15"/>
    </row>
    <row r="102" spans="2:3" hidden="1">
      <c r="B102" s="15"/>
      <c r="C102" s="15"/>
    </row>
    <row r="103" spans="2:3" hidden="1">
      <c r="B103" s="15"/>
      <c r="C103" s="15"/>
    </row>
    <row r="104" spans="2:3" hidden="1">
      <c r="B104" s="15"/>
      <c r="C104" s="15"/>
    </row>
    <row r="105" spans="2:3" hidden="1">
      <c r="B105" s="15"/>
      <c r="C105" s="15"/>
    </row>
    <row r="106" spans="2:3" hidden="1">
      <c r="B106" s="15"/>
      <c r="C106" s="15"/>
    </row>
    <row r="107" spans="2:3" hidden="1">
      <c r="B107" s="15"/>
      <c r="C107" s="15"/>
    </row>
    <row r="108" spans="2:3" hidden="1">
      <c r="B108" s="15"/>
      <c r="C108" s="15"/>
    </row>
    <row r="109" spans="2:3" hidden="1">
      <c r="B109" s="15"/>
      <c r="C109" s="15"/>
    </row>
    <row r="110" spans="2:3" hidden="1">
      <c r="B110" s="15"/>
      <c r="C110" s="15"/>
    </row>
    <row r="111" spans="2:3" hidden="1">
      <c r="B111" s="15"/>
      <c r="C111" s="15"/>
    </row>
    <row r="112" spans="2:3" hidden="1">
      <c r="B112" s="15"/>
      <c r="C112" s="15"/>
    </row>
    <row r="113" spans="2:3" hidden="1">
      <c r="B113" s="15"/>
      <c r="C113" s="15"/>
    </row>
    <row r="114" spans="2:3" hidden="1">
      <c r="B114" s="15"/>
      <c r="C114" s="15"/>
    </row>
    <row r="115" spans="2:3" hidden="1">
      <c r="B115" s="15"/>
      <c r="C115" s="15"/>
    </row>
    <row r="116" spans="2:3" hidden="1">
      <c r="B116" s="15"/>
      <c r="C116" s="15"/>
    </row>
    <row r="117" spans="2:3" hidden="1">
      <c r="B117" s="15"/>
      <c r="C117" s="15"/>
    </row>
    <row r="118" spans="2:3" hidden="1">
      <c r="B118" s="15"/>
      <c r="C118" s="15"/>
    </row>
    <row r="119" spans="2:3" hidden="1">
      <c r="B119" s="15"/>
      <c r="C119" s="15"/>
    </row>
    <row r="120" spans="2:3" hidden="1">
      <c r="B120" s="15"/>
      <c r="C120" s="15"/>
    </row>
    <row r="121" spans="2:3" hidden="1">
      <c r="B121" s="15"/>
      <c r="C121" s="15"/>
    </row>
    <row r="122" spans="2:3" hidden="1">
      <c r="B122" s="15"/>
      <c r="C122" s="15"/>
    </row>
    <row r="123" spans="2:3" hidden="1">
      <c r="B123" s="15"/>
      <c r="C123" s="15"/>
    </row>
    <row r="124" spans="2:3" hidden="1">
      <c r="B124" s="15"/>
      <c r="C124" s="15"/>
    </row>
    <row r="125" spans="2:3" hidden="1">
      <c r="B125" s="15"/>
      <c r="C125" s="15"/>
    </row>
    <row r="126" spans="2:3" hidden="1">
      <c r="B126" s="15"/>
      <c r="C126" s="15"/>
    </row>
    <row r="127" spans="2:3" hidden="1">
      <c r="B127" s="15"/>
      <c r="C127" s="15"/>
    </row>
    <row r="128" spans="2:3" hidden="1">
      <c r="B128" s="15"/>
      <c r="C128" s="15"/>
    </row>
    <row r="129" spans="2:3" hidden="1">
      <c r="B129" s="15"/>
      <c r="C129" s="15"/>
    </row>
    <row r="130" spans="2:3" hidden="1">
      <c r="B130" s="15"/>
      <c r="C130" s="15"/>
    </row>
    <row r="131" spans="2:3" hidden="1">
      <c r="B131" s="15"/>
      <c r="C131" s="15"/>
    </row>
    <row r="132" spans="2:3" hidden="1">
      <c r="B132" s="15"/>
      <c r="C132" s="15"/>
    </row>
    <row r="133" spans="2:3" hidden="1">
      <c r="B133" s="15"/>
      <c r="C133" s="15"/>
    </row>
    <row r="134" spans="2:3" hidden="1">
      <c r="B134" s="15"/>
      <c r="C134" s="15"/>
    </row>
    <row r="135" spans="2:3" hidden="1">
      <c r="B135" s="15"/>
      <c r="C135" s="15"/>
    </row>
    <row r="136" spans="2:3" hidden="1">
      <c r="B136" s="15"/>
      <c r="C136" s="15"/>
    </row>
    <row r="137" spans="2:3" hidden="1">
      <c r="B137" s="15"/>
      <c r="C137" s="15"/>
    </row>
    <row r="138" spans="2:3" hidden="1">
      <c r="B138" s="15"/>
      <c r="C138" s="15"/>
    </row>
    <row r="139" spans="2:3" hidden="1">
      <c r="B139" s="15"/>
      <c r="C139" s="15"/>
    </row>
    <row r="140" spans="2:3" hidden="1">
      <c r="B140" s="15"/>
      <c r="C140" s="15"/>
    </row>
    <row r="141" spans="2:3" hidden="1">
      <c r="B141" s="15"/>
      <c r="C141" s="15"/>
    </row>
    <row r="142" spans="2:3" hidden="1">
      <c r="B142" s="15"/>
      <c r="C142" s="15"/>
    </row>
    <row r="143" spans="2:3" hidden="1">
      <c r="B143" s="15"/>
      <c r="C143" s="15"/>
    </row>
    <row r="144" spans="2:3" hidden="1">
      <c r="B144" s="15"/>
      <c r="C144" s="15"/>
    </row>
    <row r="145" spans="2:3" hidden="1">
      <c r="B145" s="15"/>
      <c r="C145" s="15"/>
    </row>
    <row r="146" spans="2:3" hidden="1">
      <c r="B146" s="15"/>
      <c r="C146" s="15"/>
    </row>
    <row r="147" spans="2:3" hidden="1">
      <c r="B147" s="15"/>
      <c r="C147" s="15"/>
    </row>
    <row r="148" spans="2:3" hidden="1">
      <c r="B148" s="15"/>
      <c r="C148" s="15"/>
    </row>
    <row r="149" spans="2:3" hidden="1">
      <c r="B149" s="15"/>
      <c r="C149" s="15"/>
    </row>
    <row r="150" spans="2:3" hidden="1">
      <c r="B150" s="15"/>
      <c r="C150" s="15"/>
    </row>
    <row r="151" spans="2:3" hidden="1">
      <c r="B151" s="15"/>
      <c r="C151" s="15"/>
    </row>
    <row r="152" spans="2:3" hidden="1">
      <c r="B152" s="15"/>
      <c r="C152" s="15"/>
    </row>
    <row r="153" spans="2:3" hidden="1">
      <c r="B153" s="15"/>
      <c r="C153" s="15"/>
    </row>
    <row r="154" spans="2:3" hidden="1">
      <c r="B154" s="15"/>
      <c r="C154" s="15"/>
    </row>
    <row r="155" spans="2:3" hidden="1">
      <c r="B155" s="15"/>
      <c r="C155" s="15"/>
    </row>
    <row r="156" spans="2:3" hidden="1">
      <c r="B156" s="15"/>
      <c r="C156" s="15"/>
    </row>
    <row r="157" spans="2:3" hidden="1">
      <c r="B157" s="15"/>
      <c r="C157" s="15"/>
    </row>
    <row r="158" spans="2:3" hidden="1">
      <c r="B158" s="15"/>
      <c r="C158" s="15"/>
    </row>
    <row r="159" spans="2:3" hidden="1">
      <c r="B159" s="15"/>
      <c r="C159" s="15"/>
    </row>
    <row r="160" spans="2:3" hidden="1">
      <c r="B160" s="15"/>
      <c r="C160" s="15"/>
    </row>
    <row r="161" spans="2:3" hidden="1">
      <c r="B161" s="15"/>
      <c r="C161" s="15"/>
    </row>
    <row r="162" spans="2:3" hidden="1">
      <c r="B162" s="15"/>
      <c r="C162" s="15"/>
    </row>
    <row r="163" spans="2:3" hidden="1">
      <c r="B163" s="15"/>
      <c r="C163" s="15"/>
    </row>
    <row r="164" spans="2:3" hidden="1">
      <c r="B164" s="15"/>
      <c r="C164" s="15"/>
    </row>
    <row r="165" spans="2:3" hidden="1">
      <c r="B165" s="15"/>
      <c r="C165" s="15"/>
    </row>
    <row r="166" spans="2:3" hidden="1">
      <c r="B166" s="15"/>
      <c r="C166" s="15"/>
    </row>
    <row r="167" spans="2:3" hidden="1">
      <c r="B167" s="15"/>
      <c r="C167" s="15"/>
    </row>
    <row r="168" spans="2:3" hidden="1">
      <c r="B168" s="15"/>
      <c r="C168" s="15"/>
    </row>
    <row r="169" spans="2:3" hidden="1">
      <c r="B169" s="15"/>
      <c r="C169" s="15"/>
    </row>
    <row r="170" spans="2:3" hidden="1">
      <c r="B170" s="15"/>
      <c r="C170" s="15"/>
    </row>
    <row r="171" spans="2:3" hidden="1">
      <c r="B171" s="15"/>
      <c r="C171" s="15"/>
    </row>
    <row r="172" spans="2:3" hidden="1">
      <c r="B172" s="15"/>
      <c r="C172" s="15"/>
    </row>
    <row r="173" spans="2:3" hidden="1">
      <c r="B173" s="15"/>
      <c r="C173" s="15"/>
    </row>
    <row r="174" spans="2:3" hidden="1">
      <c r="B174" s="15"/>
      <c r="C174" s="15"/>
    </row>
    <row r="175" spans="2:3" hidden="1">
      <c r="B175" s="15"/>
      <c r="C175" s="15"/>
    </row>
    <row r="176" spans="2:3" hidden="1">
      <c r="B176" s="15"/>
      <c r="C176" s="15"/>
    </row>
    <row r="177" spans="2:3" hidden="1">
      <c r="B177" s="15"/>
      <c r="C177" s="15"/>
    </row>
    <row r="178" spans="2:3" hidden="1">
      <c r="B178" s="15"/>
      <c r="C178" s="15"/>
    </row>
    <row r="179" spans="2:3" hidden="1">
      <c r="B179" s="15"/>
      <c r="C179" s="15"/>
    </row>
    <row r="180" spans="2:3" hidden="1">
      <c r="B180" s="15"/>
      <c r="C180" s="15"/>
    </row>
    <row r="181" spans="2:3" hidden="1">
      <c r="B181" s="15"/>
      <c r="C181" s="15"/>
    </row>
    <row r="182" spans="2:3" hidden="1">
      <c r="B182" s="15"/>
      <c r="C182" s="15"/>
    </row>
    <row r="183" spans="2:3" hidden="1">
      <c r="B183" s="15"/>
      <c r="C183" s="15"/>
    </row>
    <row r="184" spans="2:3" hidden="1">
      <c r="B184" s="15"/>
      <c r="C184" s="15"/>
    </row>
    <row r="185" spans="2:3" hidden="1">
      <c r="B185" s="15"/>
      <c r="C185" s="15"/>
    </row>
    <row r="186" spans="2:3" hidden="1">
      <c r="B186" s="15"/>
      <c r="C186" s="15"/>
    </row>
    <row r="187" spans="2:3" hidden="1">
      <c r="B187" s="15"/>
      <c r="C187" s="15"/>
    </row>
    <row r="188" spans="2:3" hidden="1">
      <c r="B188" s="15"/>
      <c r="C188" s="15"/>
    </row>
    <row r="189" spans="2:3" hidden="1">
      <c r="B189" s="15"/>
      <c r="C189" s="15"/>
    </row>
    <row r="190" spans="2:3" hidden="1">
      <c r="B190" s="15"/>
      <c r="C190" s="15"/>
    </row>
    <row r="191" spans="2:3" hidden="1">
      <c r="B191" s="15"/>
      <c r="C191" s="15"/>
    </row>
    <row r="192" spans="2:3" hidden="1">
      <c r="B192" s="15"/>
      <c r="C192" s="15"/>
    </row>
    <row r="193" spans="2:3" hidden="1">
      <c r="B193" s="15"/>
      <c r="C193" s="15"/>
    </row>
    <row r="194" spans="2:3" hidden="1">
      <c r="B194" s="15"/>
      <c r="C194" s="15"/>
    </row>
    <row r="195" spans="2:3" hidden="1">
      <c r="B195" s="15"/>
      <c r="C195" s="15"/>
    </row>
    <row r="196" spans="2:3" hidden="1">
      <c r="B196" s="15"/>
      <c r="C196" s="15"/>
    </row>
    <row r="197" spans="2:3" hidden="1">
      <c r="B197" s="15"/>
      <c r="C197" s="15"/>
    </row>
    <row r="198" spans="2:3" hidden="1">
      <c r="B198" s="15"/>
      <c r="C198" s="15"/>
    </row>
    <row r="199" spans="2:3" hidden="1">
      <c r="B199" s="15"/>
      <c r="C199" s="15"/>
    </row>
    <row r="200" spans="2:3" hidden="1">
      <c r="B200" s="15"/>
      <c r="C200" s="15"/>
    </row>
    <row r="201" spans="2:3" hidden="1">
      <c r="B201" s="15"/>
      <c r="C201" s="15"/>
    </row>
    <row r="202" spans="2:3" hidden="1">
      <c r="B202" s="15"/>
      <c r="C202" s="15"/>
    </row>
    <row r="203" spans="2:3" hidden="1">
      <c r="B203" s="15"/>
      <c r="C203" s="15"/>
    </row>
    <row r="204" spans="2:3" hidden="1">
      <c r="B204" s="15"/>
      <c r="C204" s="15"/>
    </row>
    <row r="205" spans="2:3" hidden="1">
      <c r="B205" s="15"/>
      <c r="C205" s="15"/>
    </row>
    <row r="206" spans="2:3" hidden="1">
      <c r="B206" s="15"/>
      <c r="C206" s="15"/>
    </row>
    <row r="207" spans="2:3" hidden="1">
      <c r="B207" s="15"/>
      <c r="C207" s="15"/>
    </row>
    <row r="208" spans="2:3" hidden="1">
      <c r="B208" s="15"/>
      <c r="C208" s="15"/>
    </row>
    <row r="209" spans="2:3" hidden="1">
      <c r="B209" s="15"/>
      <c r="C209" s="15"/>
    </row>
    <row r="210" spans="2:3" hidden="1">
      <c r="B210" s="15"/>
      <c r="C210" s="15"/>
    </row>
    <row r="211" spans="2:3" hidden="1">
      <c r="B211" s="15"/>
      <c r="C211" s="15"/>
    </row>
    <row r="212" spans="2:3" hidden="1">
      <c r="B212" s="15"/>
      <c r="C212" s="15"/>
    </row>
    <row r="213" spans="2:3" hidden="1">
      <c r="B213" s="15"/>
      <c r="C213" s="15"/>
    </row>
    <row r="214" spans="2:3" hidden="1">
      <c r="B214" s="15"/>
      <c r="C214" s="15"/>
    </row>
    <row r="215" spans="2:3" hidden="1">
      <c r="B215" s="15"/>
      <c r="C215" s="15"/>
    </row>
    <row r="216" spans="2:3" hidden="1">
      <c r="B216" s="15"/>
      <c r="C216" s="15"/>
    </row>
    <row r="217" spans="2:3" hidden="1">
      <c r="B217" s="15"/>
      <c r="C217" s="15"/>
    </row>
    <row r="218" spans="2:3" hidden="1">
      <c r="B218" s="15"/>
      <c r="C218" s="15"/>
    </row>
    <row r="219" spans="2:3" hidden="1">
      <c r="B219" s="15"/>
      <c r="C219" s="15"/>
    </row>
    <row r="220" spans="2:3" hidden="1">
      <c r="B220" s="15"/>
      <c r="C220" s="15"/>
    </row>
    <row r="221" spans="2:3" hidden="1">
      <c r="B221" s="15"/>
      <c r="C221" s="15"/>
    </row>
    <row r="222" spans="2:3" hidden="1">
      <c r="B222" s="15"/>
      <c r="C222" s="15"/>
    </row>
    <row r="223" spans="2:3" hidden="1">
      <c r="B223" s="15"/>
      <c r="C223" s="15"/>
    </row>
    <row r="224" spans="2:3" hidden="1">
      <c r="B224" s="15"/>
      <c r="C224" s="15"/>
    </row>
    <row r="225" spans="2:3" hidden="1">
      <c r="B225" s="15"/>
      <c r="C225" s="15"/>
    </row>
    <row r="226" spans="2:3" hidden="1">
      <c r="B226" s="15"/>
      <c r="C226" s="15"/>
    </row>
    <row r="227" spans="2:3" hidden="1">
      <c r="B227" s="15"/>
      <c r="C227" s="15"/>
    </row>
    <row r="228" spans="2:3" hidden="1">
      <c r="B228" s="15"/>
      <c r="C228" s="15"/>
    </row>
    <row r="229" spans="2:3" hidden="1">
      <c r="B229" s="15"/>
      <c r="C229" s="15"/>
    </row>
    <row r="230" spans="2:3" hidden="1">
      <c r="B230" s="15"/>
      <c r="C230" s="15"/>
    </row>
    <row r="231" spans="2:3" hidden="1">
      <c r="B231" s="15"/>
      <c r="C231" s="15"/>
    </row>
    <row r="232" spans="2:3" hidden="1">
      <c r="B232" s="15"/>
      <c r="C232" s="15"/>
    </row>
    <row r="233" spans="2:3" hidden="1">
      <c r="B233" s="15"/>
      <c r="C233" s="15"/>
    </row>
    <row r="234" spans="2:3" hidden="1">
      <c r="B234" s="15"/>
      <c r="C234" s="15"/>
    </row>
    <row r="235" spans="2:3" hidden="1">
      <c r="B235" s="15"/>
      <c r="C235" s="15"/>
    </row>
    <row r="236" spans="2:3" hidden="1">
      <c r="B236" s="15"/>
      <c r="C236" s="15"/>
    </row>
    <row r="237" spans="2:3" hidden="1">
      <c r="B237" s="15"/>
      <c r="C237" s="15"/>
    </row>
    <row r="238" spans="2:3" hidden="1">
      <c r="B238" s="15"/>
      <c r="C238" s="15"/>
    </row>
    <row r="239" spans="2:3" hidden="1">
      <c r="B239" s="15"/>
      <c r="C239" s="15"/>
    </row>
    <row r="240" spans="2:3" hidden="1">
      <c r="B240" s="15"/>
      <c r="C240" s="15"/>
    </row>
    <row r="241" spans="2:3" hidden="1">
      <c r="B241" s="15"/>
      <c r="C241" s="15"/>
    </row>
    <row r="242" spans="2:3" hidden="1">
      <c r="B242" s="15"/>
      <c r="C242" s="15"/>
    </row>
    <row r="243" spans="2:3" hidden="1">
      <c r="B243" s="15"/>
      <c r="C243" s="15"/>
    </row>
    <row r="244" spans="2:3" hidden="1">
      <c r="B244" s="15"/>
      <c r="C244" s="15"/>
    </row>
    <row r="245" spans="2:3" hidden="1">
      <c r="B245" s="15"/>
      <c r="C245" s="15"/>
    </row>
    <row r="246" spans="2:3" hidden="1">
      <c r="B246" s="15"/>
      <c r="C246" s="15"/>
    </row>
    <row r="247" spans="2:3" hidden="1">
      <c r="B247" s="15"/>
      <c r="C247" s="15"/>
    </row>
    <row r="248" spans="2:3" hidden="1">
      <c r="B248" s="15"/>
      <c r="C248" s="15"/>
    </row>
    <row r="249" spans="2:3" hidden="1">
      <c r="B249" s="15"/>
      <c r="C249" s="15"/>
    </row>
    <row r="250" spans="2:3" hidden="1">
      <c r="B250" s="15"/>
      <c r="C250" s="15"/>
    </row>
    <row r="251" spans="2:3" hidden="1">
      <c r="B251" s="15"/>
      <c r="C251" s="15"/>
    </row>
    <row r="252" spans="2:3" hidden="1">
      <c r="B252" s="15"/>
      <c r="C252" s="15"/>
    </row>
    <row r="253" spans="2:3" hidden="1">
      <c r="B253" s="15"/>
      <c r="C253" s="15"/>
    </row>
    <row r="254" spans="2:3" hidden="1">
      <c r="B254" s="15"/>
      <c r="C254" s="15"/>
    </row>
    <row r="255" spans="2:3" hidden="1">
      <c r="B255" s="15"/>
      <c r="C255" s="15"/>
    </row>
    <row r="256" spans="2:3" hidden="1">
      <c r="B256" s="15"/>
      <c r="C256" s="15"/>
    </row>
    <row r="257" spans="2:3" hidden="1">
      <c r="B257" s="15"/>
      <c r="C257" s="15"/>
    </row>
    <row r="258" spans="2:3" hidden="1">
      <c r="B258" s="15"/>
      <c r="C258" s="15"/>
    </row>
    <row r="259" spans="2:3" hidden="1">
      <c r="B259" s="15"/>
      <c r="C259" s="15"/>
    </row>
    <row r="260" spans="2:3" hidden="1">
      <c r="B260" s="15"/>
      <c r="C260" s="15"/>
    </row>
    <row r="261" spans="2:3" hidden="1">
      <c r="B261" s="15"/>
      <c r="C261" s="15"/>
    </row>
    <row r="262" spans="2:3" hidden="1">
      <c r="B262" s="15"/>
      <c r="C262" s="15"/>
    </row>
    <row r="263" spans="2:3" hidden="1">
      <c r="B263" s="15"/>
      <c r="C263" s="15"/>
    </row>
    <row r="264" spans="2:3" hidden="1">
      <c r="B264" s="15"/>
      <c r="C264" s="15"/>
    </row>
    <row r="265" spans="2:3" hidden="1">
      <c r="B265" s="15"/>
      <c r="C265" s="15"/>
    </row>
    <row r="266" spans="2:3" hidden="1">
      <c r="B266" s="15"/>
      <c r="C266" s="15"/>
    </row>
    <row r="267" spans="2:3" hidden="1">
      <c r="B267" s="15"/>
      <c r="C267" s="15"/>
    </row>
    <row r="268" spans="2:3" hidden="1">
      <c r="B268" s="15"/>
      <c r="C268" s="15"/>
    </row>
    <row r="269" spans="2:3" hidden="1">
      <c r="B269" s="15"/>
      <c r="C269" s="15"/>
    </row>
    <row r="270" spans="2:3" hidden="1">
      <c r="B270" s="15"/>
      <c r="C270" s="15"/>
    </row>
    <row r="271" spans="2:3" hidden="1">
      <c r="B271" s="15"/>
      <c r="C271" s="15"/>
    </row>
    <row r="272" spans="2:3" hidden="1">
      <c r="B272" s="15"/>
      <c r="C272" s="15"/>
    </row>
    <row r="273" spans="2:3" hidden="1">
      <c r="B273" s="15"/>
      <c r="C273" s="15"/>
    </row>
    <row r="274" spans="2:3" hidden="1">
      <c r="B274" s="15"/>
      <c r="C274" s="15"/>
    </row>
    <row r="275" spans="2:3" hidden="1">
      <c r="B275" s="15"/>
      <c r="C275" s="15"/>
    </row>
    <row r="276" spans="2:3" hidden="1">
      <c r="B276" s="15"/>
      <c r="C276" s="15"/>
    </row>
    <row r="277" spans="2:3" hidden="1">
      <c r="B277" s="15"/>
      <c r="C277" s="15"/>
    </row>
    <row r="278" spans="2:3" hidden="1">
      <c r="B278" s="15"/>
      <c r="C278" s="15"/>
    </row>
    <row r="279" spans="2:3" hidden="1">
      <c r="B279" s="15"/>
      <c r="C279" s="15"/>
    </row>
    <row r="280" spans="2:3" hidden="1">
      <c r="B280" s="15"/>
      <c r="C280" s="15"/>
    </row>
    <row r="281" spans="2:3" hidden="1">
      <c r="B281" s="15"/>
      <c r="C281" s="15"/>
    </row>
    <row r="282" spans="2:3" hidden="1">
      <c r="B282" s="15"/>
      <c r="C282" s="15"/>
    </row>
    <row r="283" spans="2:3" hidden="1">
      <c r="B283" s="15"/>
      <c r="C283" s="15"/>
    </row>
    <row r="284" spans="2:3" hidden="1">
      <c r="B284" s="15"/>
      <c r="C284" s="15"/>
    </row>
    <row r="285" spans="2:3" hidden="1">
      <c r="B285" s="15"/>
      <c r="C285" s="15"/>
    </row>
    <row r="286" spans="2:3" hidden="1">
      <c r="B286" s="15"/>
      <c r="C286" s="15"/>
    </row>
    <row r="287" spans="2:3" hidden="1">
      <c r="B287" s="15"/>
      <c r="C287" s="15"/>
    </row>
    <row r="288" spans="2:3" hidden="1">
      <c r="B288" s="15"/>
      <c r="C288" s="15"/>
    </row>
    <row r="289" spans="2:3" hidden="1">
      <c r="B289" s="15"/>
      <c r="C289" s="15"/>
    </row>
    <row r="290" spans="2:3" hidden="1">
      <c r="B290" s="15"/>
      <c r="C290" s="15"/>
    </row>
    <row r="291" spans="2:3" hidden="1">
      <c r="B291" s="15"/>
      <c r="C291" s="15"/>
    </row>
    <row r="292" spans="2:3" hidden="1">
      <c r="B292" s="15"/>
      <c r="C292" s="15"/>
    </row>
    <row r="293" spans="2:3" hidden="1">
      <c r="B293" s="15"/>
      <c r="C293" s="15"/>
    </row>
    <row r="294" spans="2:3" hidden="1">
      <c r="B294" s="15"/>
      <c r="C294" s="15"/>
    </row>
    <row r="295" spans="2:3" hidden="1">
      <c r="B295" s="15"/>
      <c r="C295" s="15"/>
    </row>
    <row r="296" spans="2:3" hidden="1">
      <c r="B296" s="15"/>
      <c r="C296" s="15"/>
    </row>
    <row r="297" spans="2:3" hidden="1">
      <c r="B297" s="15"/>
      <c r="C297" s="15"/>
    </row>
    <row r="298" spans="2:3" hidden="1">
      <c r="B298" s="15"/>
      <c r="C298" s="15"/>
    </row>
    <row r="299" spans="2:3" hidden="1">
      <c r="B299" s="15"/>
      <c r="C299" s="15"/>
    </row>
    <row r="300" spans="2:3" hidden="1">
      <c r="B300" s="15"/>
      <c r="C300" s="15"/>
    </row>
    <row r="301" spans="2:3" hidden="1">
      <c r="B301" s="15"/>
      <c r="C301" s="15"/>
    </row>
    <row r="302" spans="2:3" hidden="1">
      <c r="B302" s="15"/>
      <c r="C302" s="15"/>
    </row>
    <row r="303" spans="2:3" hidden="1">
      <c r="B303" s="15"/>
      <c r="C303" s="15"/>
    </row>
    <row r="304" spans="2:3" hidden="1">
      <c r="B304" s="15"/>
      <c r="C304" s="15"/>
    </row>
    <row r="305" spans="2:3" hidden="1">
      <c r="B305" s="15"/>
      <c r="C305" s="15"/>
    </row>
    <row r="306" spans="2:3" hidden="1">
      <c r="B306" s="15"/>
      <c r="C306" s="15"/>
    </row>
    <row r="307" spans="2:3" hidden="1">
      <c r="B307" s="15"/>
      <c r="C307" s="15"/>
    </row>
    <row r="308" spans="2:3" hidden="1">
      <c r="B308" s="15"/>
      <c r="C308" s="15"/>
    </row>
    <row r="309" spans="2:3" hidden="1">
      <c r="B309" s="15"/>
      <c r="C309" s="15"/>
    </row>
    <row r="310" spans="2:3" hidden="1">
      <c r="B310" s="15"/>
      <c r="C310" s="15"/>
    </row>
    <row r="311" spans="2:3" hidden="1">
      <c r="B311" s="15"/>
      <c r="C311" s="15"/>
    </row>
    <row r="312" spans="2:3" hidden="1">
      <c r="B312" s="15"/>
      <c r="C312" s="15"/>
    </row>
    <row r="313" spans="2:3" hidden="1">
      <c r="B313" s="15"/>
      <c r="C313" s="15"/>
    </row>
    <row r="314" spans="2:3" hidden="1">
      <c r="B314" s="15"/>
      <c r="C314" s="15"/>
    </row>
    <row r="315" spans="2:3" hidden="1">
      <c r="B315" s="15"/>
      <c r="C315" s="15"/>
    </row>
    <row r="316" spans="2:3" hidden="1">
      <c r="B316" s="15"/>
      <c r="C316" s="15"/>
    </row>
    <row r="317" spans="2:3" hidden="1">
      <c r="B317" s="15"/>
      <c r="C317" s="15"/>
    </row>
    <row r="318" spans="2:3" hidden="1">
      <c r="B318" s="15"/>
      <c r="C318" s="15"/>
    </row>
    <row r="319" spans="2:3" hidden="1">
      <c r="B319" s="15"/>
      <c r="C319" s="15"/>
    </row>
    <row r="320" spans="2:3" hidden="1">
      <c r="B320" s="15"/>
      <c r="C320" s="15"/>
    </row>
    <row r="321" spans="2:3" hidden="1">
      <c r="B321" s="15"/>
      <c r="C321" s="15"/>
    </row>
    <row r="322" spans="2:3" hidden="1">
      <c r="B322" s="15"/>
      <c r="C322" s="15"/>
    </row>
    <row r="323" spans="2:3" hidden="1">
      <c r="B323" s="15"/>
      <c r="C323" s="15"/>
    </row>
    <row r="324" spans="2:3" hidden="1">
      <c r="B324" s="15"/>
      <c r="C324" s="15"/>
    </row>
    <row r="325" spans="2:3" hidden="1">
      <c r="B325" s="15"/>
      <c r="C325" s="15"/>
    </row>
    <row r="326" spans="2:3" hidden="1">
      <c r="B326" s="15"/>
      <c r="C326" s="15"/>
    </row>
    <row r="327" spans="2:3" hidden="1">
      <c r="B327" s="15"/>
      <c r="C327" s="15"/>
    </row>
    <row r="328" spans="2:3" hidden="1">
      <c r="B328" s="15"/>
      <c r="C328" s="15"/>
    </row>
    <row r="329" spans="2:3" hidden="1">
      <c r="B329" s="15"/>
      <c r="C329" s="15"/>
    </row>
    <row r="330" spans="2:3" hidden="1">
      <c r="B330" s="15"/>
      <c r="C330" s="15"/>
    </row>
    <row r="331" spans="2:3" hidden="1">
      <c r="B331" s="15"/>
      <c r="C331" s="15"/>
    </row>
    <row r="332" spans="2:3" hidden="1">
      <c r="B332" s="15"/>
      <c r="C332" s="15"/>
    </row>
    <row r="333" spans="2:3" hidden="1">
      <c r="B333" s="15"/>
      <c r="C333" s="15"/>
    </row>
    <row r="334" spans="2:3" hidden="1">
      <c r="B334" s="15"/>
      <c r="C334" s="15"/>
    </row>
    <row r="335" spans="2:3" hidden="1">
      <c r="B335" s="15"/>
      <c r="C335" s="15"/>
    </row>
    <row r="336" spans="2:3" hidden="1">
      <c r="B336" s="15"/>
      <c r="C336" s="15"/>
    </row>
    <row r="337" spans="2:3" hidden="1">
      <c r="B337" s="15"/>
      <c r="C337" s="15"/>
    </row>
    <row r="338" spans="2:3" hidden="1">
      <c r="B338" s="15"/>
      <c r="C338" s="15"/>
    </row>
    <row r="339" spans="2:3" hidden="1">
      <c r="B339" s="15"/>
      <c r="C339" s="15"/>
    </row>
    <row r="340" spans="2:3" hidden="1">
      <c r="B340" s="15"/>
      <c r="C340" s="15"/>
    </row>
    <row r="341" spans="2:3" hidden="1">
      <c r="B341" s="15"/>
      <c r="C341" s="15"/>
    </row>
    <row r="342" spans="2:3" hidden="1">
      <c r="B342" s="15"/>
      <c r="C342" s="15"/>
    </row>
    <row r="343" spans="2:3" hidden="1">
      <c r="B343" s="15"/>
      <c r="C343" s="15"/>
    </row>
    <row r="344" spans="2:3" hidden="1">
      <c r="B344" s="15"/>
      <c r="C344" s="15"/>
    </row>
    <row r="345" spans="2:3" hidden="1">
      <c r="B345" s="15"/>
      <c r="C345" s="15"/>
    </row>
    <row r="346" spans="2:3" hidden="1">
      <c r="B346" s="15"/>
      <c r="C346" s="15"/>
    </row>
    <row r="347" spans="2:3" hidden="1">
      <c r="B347" s="15"/>
      <c r="C347" s="15"/>
    </row>
    <row r="348" spans="2:3" hidden="1">
      <c r="B348" s="15"/>
      <c r="C348" s="15"/>
    </row>
    <row r="349" spans="2:3" hidden="1">
      <c r="B349" s="15"/>
      <c r="C349" s="15"/>
    </row>
    <row r="350" spans="2:3" hidden="1">
      <c r="B350" s="15"/>
      <c r="C350" s="15"/>
    </row>
    <row r="351" spans="2:3" hidden="1">
      <c r="B351" s="15"/>
      <c r="C351" s="15"/>
    </row>
    <row r="352" spans="2:3" hidden="1">
      <c r="B352" s="15"/>
      <c r="C352" s="15"/>
    </row>
    <row r="353" spans="2:3" hidden="1">
      <c r="B353" s="15"/>
      <c r="C353" s="15"/>
    </row>
    <row r="354" spans="2:3" hidden="1">
      <c r="B354" s="15"/>
      <c r="C354" s="15"/>
    </row>
    <row r="355" spans="2:3" hidden="1">
      <c r="B355" s="15"/>
      <c r="C355" s="15"/>
    </row>
    <row r="356" spans="2:3" hidden="1">
      <c r="B356" s="15"/>
      <c r="C356" s="15"/>
    </row>
    <row r="357" spans="2:3" hidden="1">
      <c r="B357" s="15"/>
      <c r="C357" s="15"/>
    </row>
    <row r="358" spans="2:3" hidden="1">
      <c r="B358" s="15"/>
      <c r="C358" s="15"/>
    </row>
    <row r="359" spans="2:3" hidden="1">
      <c r="B359" s="15"/>
      <c r="C359" s="15"/>
    </row>
    <row r="360" spans="2:3" hidden="1">
      <c r="B360" s="15"/>
      <c r="C360" s="15"/>
    </row>
    <row r="361" spans="2:3" hidden="1">
      <c r="B361" s="15"/>
      <c r="C361" s="15"/>
    </row>
    <row r="362" spans="2:3" hidden="1">
      <c r="B362" s="15"/>
      <c r="C362" s="15"/>
    </row>
    <row r="363" spans="2:3" hidden="1">
      <c r="B363" s="15"/>
      <c r="C363" s="15"/>
    </row>
    <row r="364" spans="2:3" hidden="1">
      <c r="B364" s="15"/>
      <c r="C364" s="15"/>
    </row>
    <row r="365" spans="2:3" hidden="1">
      <c r="B365" s="15"/>
      <c r="C365" s="15"/>
    </row>
    <row r="366" spans="2:3" hidden="1">
      <c r="B366" s="15"/>
      <c r="C366" s="15"/>
    </row>
    <row r="367" spans="2:3" hidden="1">
      <c r="B367" s="15"/>
      <c r="C367" s="15"/>
    </row>
    <row r="368" spans="2:3" hidden="1">
      <c r="B368" s="15"/>
      <c r="C368" s="15"/>
    </row>
    <row r="369" spans="2:3" hidden="1">
      <c r="B369" s="15"/>
      <c r="C369" s="15"/>
    </row>
    <row r="370" spans="2:3" hidden="1">
      <c r="B370" s="15"/>
      <c r="C370" s="15"/>
    </row>
    <row r="371" spans="2:3" hidden="1">
      <c r="B371" s="15"/>
      <c r="C371" s="15"/>
    </row>
    <row r="372" spans="2:3" hidden="1">
      <c r="B372" s="15"/>
      <c r="C372" s="15"/>
    </row>
    <row r="373" spans="2:3" hidden="1">
      <c r="B373" s="15"/>
      <c r="C373" s="15"/>
    </row>
    <row r="374" spans="2:3" hidden="1">
      <c r="B374" s="15"/>
      <c r="C374" s="15"/>
    </row>
    <row r="375" spans="2:3" hidden="1">
      <c r="B375" s="15"/>
      <c r="C375" s="15"/>
    </row>
    <row r="376" spans="2:3" hidden="1">
      <c r="B376" s="15"/>
      <c r="C376" s="15"/>
    </row>
    <row r="377" spans="2:3" hidden="1">
      <c r="B377" s="15"/>
      <c r="C377" s="15"/>
    </row>
    <row r="378" spans="2:3" hidden="1">
      <c r="B378" s="15"/>
      <c r="C378" s="15"/>
    </row>
    <row r="379" spans="2:3" hidden="1">
      <c r="B379" s="15"/>
      <c r="C379" s="15"/>
    </row>
    <row r="380" spans="2:3" hidden="1">
      <c r="B380" s="15"/>
      <c r="C380" s="15"/>
    </row>
    <row r="381" spans="2:3" hidden="1">
      <c r="B381" s="15"/>
      <c r="C381" s="15"/>
    </row>
    <row r="382" spans="2:3" hidden="1">
      <c r="B382" s="15"/>
      <c r="C382" s="15"/>
    </row>
    <row r="383" spans="2:3" hidden="1">
      <c r="B383" s="15"/>
      <c r="C383" s="15"/>
    </row>
    <row r="384" spans="2:3" hidden="1">
      <c r="B384" s="15"/>
      <c r="C384" s="15"/>
    </row>
    <row r="385" spans="2:3" hidden="1">
      <c r="B385" s="15"/>
      <c r="C385" s="15"/>
    </row>
    <row r="386" spans="2:3" hidden="1">
      <c r="B386" s="15"/>
      <c r="C386" s="15"/>
    </row>
    <row r="387" spans="2:3" hidden="1">
      <c r="B387" s="15"/>
      <c r="C387" s="15"/>
    </row>
    <row r="388" spans="2:3" hidden="1">
      <c r="B388" s="15"/>
      <c r="C388" s="15"/>
    </row>
    <row r="389" spans="2:3" hidden="1">
      <c r="B389" s="15"/>
      <c r="C389" s="15"/>
    </row>
    <row r="390" spans="2:3" hidden="1">
      <c r="B390" s="15"/>
      <c r="C390" s="15"/>
    </row>
    <row r="391" spans="2:3" hidden="1">
      <c r="B391" s="15"/>
      <c r="C391" s="15"/>
    </row>
    <row r="392" spans="2:3" hidden="1">
      <c r="B392" s="15"/>
      <c r="C392" s="15"/>
    </row>
    <row r="393" spans="2:3" hidden="1">
      <c r="B393" s="15"/>
      <c r="C393" s="15"/>
    </row>
    <row r="394" spans="2:3" hidden="1">
      <c r="B394" s="15"/>
      <c r="C394" s="15"/>
    </row>
    <row r="395" spans="2:3" hidden="1">
      <c r="B395" s="15"/>
      <c r="C395" s="15"/>
    </row>
    <row r="396" spans="2:3" hidden="1">
      <c r="B396" s="15"/>
      <c r="C396" s="15"/>
    </row>
    <row r="397" spans="2:3" hidden="1">
      <c r="B397" s="15"/>
      <c r="C397" s="15"/>
    </row>
    <row r="398" spans="2:3" hidden="1">
      <c r="B398" s="15"/>
      <c r="C398" s="15"/>
    </row>
    <row r="399" spans="2:3" hidden="1">
      <c r="B399" s="15"/>
      <c r="C399" s="15"/>
    </row>
    <row r="400" spans="2:3" hidden="1">
      <c r="B400" s="15"/>
      <c r="C400" s="15"/>
    </row>
    <row r="401" spans="2:3" hidden="1">
      <c r="B401" s="15"/>
      <c r="C401" s="15"/>
    </row>
    <row r="402" spans="2:3" hidden="1">
      <c r="B402" s="15"/>
      <c r="C402" s="15"/>
    </row>
    <row r="403" spans="2:3" hidden="1">
      <c r="B403" s="15"/>
      <c r="C403" s="15"/>
    </row>
    <row r="404" spans="2:3" hidden="1">
      <c r="B404" s="15"/>
      <c r="C404" s="15"/>
    </row>
    <row r="405" spans="2:3" hidden="1">
      <c r="B405" s="15"/>
      <c r="C405" s="15"/>
    </row>
    <row r="406" spans="2:3" hidden="1">
      <c r="B406" s="15"/>
      <c r="C406" s="15"/>
    </row>
    <row r="407" spans="2:3" hidden="1">
      <c r="B407" s="15"/>
      <c r="C407" s="15"/>
    </row>
    <row r="408" spans="2:3" hidden="1">
      <c r="B408" s="15"/>
      <c r="C408" s="15"/>
    </row>
    <row r="409" spans="2:3" hidden="1">
      <c r="B409" s="15"/>
      <c r="C409" s="15"/>
    </row>
    <row r="410" spans="2:3" hidden="1">
      <c r="B410" s="15"/>
      <c r="C410" s="15"/>
    </row>
    <row r="411" spans="2:3" hidden="1">
      <c r="B411" s="15"/>
      <c r="C411" s="15"/>
    </row>
    <row r="412" spans="2:3" hidden="1">
      <c r="B412" s="15"/>
      <c r="C412" s="15"/>
    </row>
    <row r="413" spans="2:3" hidden="1">
      <c r="B413" s="15"/>
      <c r="C413" s="15"/>
    </row>
    <row r="414" spans="2:3" hidden="1">
      <c r="B414" s="15"/>
      <c r="C414" s="15"/>
    </row>
    <row r="415" spans="2:3" hidden="1">
      <c r="B415" s="15"/>
      <c r="C415" s="15"/>
    </row>
    <row r="416" spans="2:3" hidden="1">
      <c r="B416" s="15"/>
      <c r="C416" s="15"/>
    </row>
    <row r="417" spans="2:3" hidden="1">
      <c r="B417" s="15"/>
      <c r="C417" s="15"/>
    </row>
    <row r="418" spans="2:3" hidden="1">
      <c r="B418" s="15"/>
      <c r="C418" s="15"/>
    </row>
    <row r="419" spans="2:3" hidden="1">
      <c r="B419" s="15"/>
      <c r="C419" s="15"/>
    </row>
    <row r="420" spans="2:3" hidden="1">
      <c r="B420" s="15"/>
      <c r="C420" s="15"/>
    </row>
    <row r="421" spans="2:3" hidden="1">
      <c r="B421" s="15"/>
      <c r="C421" s="15"/>
    </row>
    <row r="422" spans="2:3" hidden="1">
      <c r="B422" s="15"/>
      <c r="C422" s="15"/>
    </row>
    <row r="423" spans="2:3" hidden="1">
      <c r="B423" s="15"/>
      <c r="C423" s="15"/>
    </row>
    <row r="424" spans="2:3" hidden="1">
      <c r="B424" s="15"/>
      <c r="C424" s="15"/>
    </row>
    <row r="425" spans="2:3" hidden="1">
      <c r="B425" s="15"/>
      <c r="C425" s="15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1.85546875" style="14" customWidth="1"/>
    <col min="4" max="4" width="11.5703125" style="15" customWidth="1"/>
    <col min="5" max="5" width="15.140625" style="15" customWidth="1"/>
    <col min="6" max="6" width="14.7109375" style="15" customWidth="1"/>
    <col min="7" max="7" width="11.7109375" style="15" customWidth="1"/>
    <col min="8" max="8" width="14.7109375" style="15" customWidth="1"/>
    <col min="9" max="9" width="26.85546875" style="71" customWidth="1"/>
    <col min="10" max="10" width="25.42578125" style="71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10.140625" style="15" hidden="1"/>
    <col min="17" max="17" width="8.140625" style="15" hidden="1"/>
    <col min="18" max="18" width="13.42578125" style="15" hidden="1"/>
    <col min="19" max="19" width="8" style="15" hidden="1"/>
    <col min="20" max="20" width="9.7109375" style="15" hidden="1"/>
    <col min="21" max="21" width="10" style="15" hidden="1"/>
    <col min="22" max="22" width="9.5703125" style="15" hidden="1"/>
    <col min="23" max="23" width="6.140625" style="15" hidden="1"/>
    <col min="24" max="25" width="5.7109375" style="15" hidden="1"/>
    <col min="26" max="26" width="6.85546875" style="15" hidden="1"/>
    <col min="27" max="27" width="6.42578125" style="15" hidden="1"/>
    <col min="28" max="28" width="6.7109375" style="15" hidden="1"/>
    <col min="29" max="29" width="7.28515625" style="15" hidden="1"/>
    <col min="30" max="34" width="5.7109375" style="15" hidden="1"/>
    <col min="35" max="42" width="9.140625" style="15" hidden="1"/>
    <col min="43" max="52" width="0" style="15" hidden="1"/>
    <col min="53" max="16384" width="9.140625" style="15" hidden="1"/>
  </cols>
  <sheetData>
    <row r="1" spans="1:11" s="1" customFormat="1">
      <c r="A1" s="2" t="s">
        <v>0</v>
      </c>
      <c r="B1" s="65" t="s">
        <v>4889</v>
      </c>
      <c r="I1" s="71"/>
      <c r="J1" s="71"/>
    </row>
    <row r="2" spans="1:11" s="1" customFormat="1">
      <c r="A2" s="2" t="s">
        <v>1</v>
      </c>
      <c r="B2" s="11" t="s">
        <v>3480</v>
      </c>
      <c r="I2" s="71"/>
      <c r="J2" s="71"/>
    </row>
    <row r="3" spans="1:11" s="1" customFormat="1">
      <c r="A3" s="2" t="s">
        <v>2</v>
      </c>
      <c r="B3" s="22" t="s">
        <v>3481</v>
      </c>
      <c r="I3" s="71"/>
      <c r="J3" s="71"/>
    </row>
    <row r="4" spans="1:11">
      <c r="A4" s="2" t="s">
        <v>3</v>
      </c>
      <c r="B4" s="110" t="s">
        <v>4890</v>
      </c>
    </row>
    <row r="5" spans="1:11" ht="18.75">
      <c r="A5" s="93" t="s">
        <v>125</v>
      </c>
      <c r="B5" s="94"/>
      <c r="C5" s="94"/>
      <c r="D5" s="94"/>
      <c r="E5" s="94"/>
      <c r="F5" s="94"/>
      <c r="G5" s="94"/>
      <c r="H5" s="94"/>
      <c r="I5" s="94"/>
      <c r="J5" s="95"/>
    </row>
    <row r="6" spans="1:11" s="17" customFormat="1">
      <c r="A6" s="36" t="s">
        <v>94</v>
      </c>
      <c r="B6" s="37" t="s">
        <v>48</v>
      </c>
      <c r="C6" s="37" t="s">
        <v>82</v>
      </c>
      <c r="D6" s="37" t="s">
        <v>52</v>
      </c>
      <c r="E6" s="37" t="s">
        <v>69</v>
      </c>
      <c r="F6" s="37" t="s">
        <v>157</v>
      </c>
      <c r="G6" s="37" t="s">
        <v>158</v>
      </c>
      <c r="H6" s="37" t="s">
        <v>5</v>
      </c>
      <c r="I6" s="131" t="s">
        <v>56</v>
      </c>
      <c r="J6" s="132" t="s">
        <v>153</v>
      </c>
      <c r="K6" s="15"/>
    </row>
    <row r="7" spans="1:11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8" t="s">
        <v>72</v>
      </c>
      <c r="F7" s="18" t="s">
        <v>154</v>
      </c>
      <c r="G7" s="113" t="s">
        <v>4890</v>
      </c>
      <c r="H7" s="18" t="s">
        <v>6</v>
      </c>
      <c r="I7" s="72" t="s">
        <v>7</v>
      </c>
      <c r="J7" s="73" t="s">
        <v>7</v>
      </c>
    </row>
    <row r="8" spans="1:11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4" t="s">
        <v>63</v>
      </c>
      <c r="J8" s="74" t="s">
        <v>64</v>
      </c>
    </row>
    <row r="9" spans="1:11" s="19" customFormat="1" ht="20.25">
      <c r="A9" s="20" t="s">
        <v>108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33" t="s">
        <v>4890</v>
      </c>
      <c r="G9" s="115" t="s">
        <v>4890</v>
      </c>
      <c r="H9" s="57">
        <f>H10+H741</f>
        <v>338028.51017710782</v>
      </c>
      <c r="I9" s="67">
        <f>H9/$H$9</f>
        <v>1</v>
      </c>
      <c r="J9" s="67">
        <f>H9/'סכום נכסי הקרן'!$C$41</f>
        <v>1.1700619427390943E-2</v>
      </c>
    </row>
    <row r="10" spans="1:11">
      <c r="A10" s="61" t="s">
        <v>3703</v>
      </c>
      <c r="B10" s="119" t="s">
        <v>4890</v>
      </c>
      <c r="C10" s="119" t="s">
        <v>4890</v>
      </c>
      <c r="D10" s="119" t="s">
        <v>4890</v>
      </c>
      <c r="E10" s="119" t="s">
        <v>4890</v>
      </c>
      <c r="F10" s="134" t="s">
        <v>4890</v>
      </c>
      <c r="G10" s="119" t="s">
        <v>4890</v>
      </c>
      <c r="H10" s="63">
        <f>H11+H20+H371+H737</f>
        <v>261666.1349371268</v>
      </c>
      <c r="I10" s="76">
        <f t="shared" ref="I10:I72" si="0">H10/$H$9</f>
        <v>0.77409486791521975</v>
      </c>
      <c r="J10" s="76">
        <f>H10/'סכום נכסי הקרן'!$C$41</f>
        <v>9.0573894501724452E-3</v>
      </c>
    </row>
    <row r="11" spans="1:11">
      <c r="A11" s="61" t="s">
        <v>1997</v>
      </c>
      <c r="B11" s="119" t="s">
        <v>4890</v>
      </c>
      <c r="C11" s="119" t="s">
        <v>4890</v>
      </c>
      <c r="D11" s="119" t="s">
        <v>4890</v>
      </c>
      <c r="E11" s="119" t="s">
        <v>4890</v>
      </c>
      <c r="F11" s="134" t="s">
        <v>4890</v>
      </c>
      <c r="G11" s="119" t="s">
        <v>4890</v>
      </c>
      <c r="H11" s="63">
        <f>SUM(H12:H19)</f>
        <v>-3171.9909363689999</v>
      </c>
      <c r="I11" s="76">
        <f t="shared" si="0"/>
        <v>-9.3837970492697681E-3</v>
      </c>
      <c r="J11" s="76">
        <f>H11/'סכום נכסי הקרן'!$C$41</f>
        <v>-1.0979623805737964E-4</v>
      </c>
    </row>
    <row r="12" spans="1:11">
      <c r="A12" t="s">
        <v>3704</v>
      </c>
      <c r="B12" t="s">
        <v>3705</v>
      </c>
      <c r="C12" t="s">
        <v>2000</v>
      </c>
      <c r="D12" t="s">
        <v>100</v>
      </c>
      <c r="E12" s="70">
        <v>44952</v>
      </c>
      <c r="F12" s="59">
        <v>8686262.4434360005</v>
      </c>
      <c r="G12" s="59">
        <v>-38.778080000000003</v>
      </c>
      <c r="H12" s="59">
        <v>-3368.3658131009997</v>
      </c>
      <c r="I12" s="78">
        <f t="shared" si="0"/>
        <v>-9.9647388066058887E-3</v>
      </c>
      <c r="J12" s="78">
        <f>H12/'סכום נכסי הקרן'!$C$41</f>
        <v>-1.1659361646944929E-4</v>
      </c>
    </row>
    <row r="13" spans="1:11">
      <c r="A13" t="s">
        <v>3706</v>
      </c>
      <c r="B13" t="s">
        <v>3707</v>
      </c>
      <c r="C13" t="s">
        <v>2000</v>
      </c>
      <c r="D13" t="s">
        <v>100</v>
      </c>
      <c r="E13" s="70">
        <v>44952</v>
      </c>
      <c r="F13" s="59">
        <v>14457224.722410999</v>
      </c>
      <c r="G13" s="59">
        <v>-15.624169999999999</v>
      </c>
      <c r="H13" s="59">
        <v>-2258.8214221820003</v>
      </c>
      <c r="I13" s="78">
        <f t="shared" si="0"/>
        <v>-6.6823399629768084E-3</v>
      </c>
      <c r="J13" s="78">
        <f>H13/'סכום נכסי הקרן'!$C$41</f>
        <v>-7.8187516791237315E-5</v>
      </c>
    </row>
    <row r="14" spans="1:11">
      <c r="A14" t="s">
        <v>3708</v>
      </c>
      <c r="B14" t="s">
        <v>3709</v>
      </c>
      <c r="C14" t="s">
        <v>2000</v>
      </c>
      <c r="D14" t="s">
        <v>100</v>
      </c>
      <c r="E14" s="70">
        <v>45244</v>
      </c>
      <c r="F14" s="59">
        <v>7184628.5675760005</v>
      </c>
      <c r="G14" s="59">
        <v>10.994979000000001</v>
      </c>
      <c r="H14" s="59">
        <v>789.94842811299998</v>
      </c>
      <c r="I14" s="78">
        <f t="shared" si="0"/>
        <v>2.3369284079000074E-3</v>
      </c>
      <c r="J14" s="78">
        <f>H14/'סכום נכסי הקרן'!$C$41</f>
        <v>2.734350992989661E-5</v>
      </c>
    </row>
    <row r="15" spans="1:11">
      <c r="A15" t="s">
        <v>3710</v>
      </c>
      <c r="B15" t="s">
        <v>3711</v>
      </c>
      <c r="C15" t="s">
        <v>2000</v>
      </c>
      <c r="D15" t="s">
        <v>100</v>
      </c>
      <c r="E15" s="70">
        <v>44965</v>
      </c>
      <c r="F15" s="59">
        <v>3474436.4252100005</v>
      </c>
      <c r="G15" s="59">
        <v>-2.479949</v>
      </c>
      <c r="H15" s="59">
        <v>-86.164241717999985</v>
      </c>
      <c r="I15" s="78">
        <f t="shared" si="0"/>
        <v>-2.5490229114950923E-4</v>
      </c>
      <c r="J15" s="78">
        <f>H15/'סכום נכסי הקרן'!$C$41</f>
        <v>-2.98251469991041E-6</v>
      </c>
    </row>
    <row r="16" spans="1:11">
      <c r="A16" t="s">
        <v>3710</v>
      </c>
      <c r="B16" t="s">
        <v>3712</v>
      </c>
      <c r="C16" t="s">
        <v>2000</v>
      </c>
      <c r="D16" t="s">
        <v>100</v>
      </c>
      <c r="E16" s="70">
        <v>44952</v>
      </c>
      <c r="F16" s="59">
        <v>10003209.784906998</v>
      </c>
      <c r="G16" s="59">
        <v>7.9122940000000002</v>
      </c>
      <c r="H16" s="59">
        <v>791.48339250099991</v>
      </c>
      <c r="I16" s="78">
        <f t="shared" si="0"/>
        <v>2.3414693396314628E-3</v>
      </c>
      <c r="J16" s="78">
        <f>H16/'סכום נכסי הקרן'!$C$41</f>
        <v>2.7396641643932136E-5</v>
      </c>
    </row>
    <row r="17" spans="1:10">
      <c r="A17" t="s">
        <v>3713</v>
      </c>
      <c r="B17" t="s">
        <v>3714</v>
      </c>
      <c r="C17" t="s">
        <v>2000</v>
      </c>
      <c r="D17" t="s">
        <v>100</v>
      </c>
      <c r="E17" s="70">
        <v>45091</v>
      </c>
      <c r="F17" s="59">
        <v>8512055.2596450001</v>
      </c>
      <c r="G17" s="59">
        <v>5.8367300000000002</v>
      </c>
      <c r="H17" s="59">
        <v>496.82564882100002</v>
      </c>
      <c r="I17" s="78">
        <f t="shared" si="0"/>
        <v>1.4697743943571254E-3</v>
      </c>
      <c r="J17" s="78">
        <f>H17/'סכום נכסי הקרן'!$C$41</f>
        <v>1.7197270832496737E-5</v>
      </c>
    </row>
    <row r="18" spans="1:10">
      <c r="A18" t="s">
        <v>3715</v>
      </c>
      <c r="B18" t="s">
        <v>3716</v>
      </c>
      <c r="C18" t="s">
        <v>2000</v>
      </c>
      <c r="D18" t="s">
        <v>100</v>
      </c>
      <c r="E18" s="70">
        <v>44917</v>
      </c>
      <c r="F18" s="59">
        <v>13761213.751880001</v>
      </c>
      <c r="G18" s="59">
        <v>-1.4228719999999999</v>
      </c>
      <c r="H18" s="59">
        <v>-195.80443760200001</v>
      </c>
      <c r="I18" s="78">
        <f t="shared" si="0"/>
        <v>-5.7925420994640235E-4</v>
      </c>
      <c r="J18" s="78">
        <f>H18/'סכום נכסי הקרן'!$C$41</f>
        <v>-6.7776330622968664E-6</v>
      </c>
    </row>
    <row r="19" spans="1:10">
      <c r="A19" t="s">
        <v>3715</v>
      </c>
      <c r="B19" t="s">
        <v>3717</v>
      </c>
      <c r="C19" t="s">
        <v>2000</v>
      </c>
      <c r="D19" t="s">
        <v>100</v>
      </c>
      <c r="E19" s="70">
        <v>45043</v>
      </c>
      <c r="F19" s="59">
        <v>11341034.156340001</v>
      </c>
      <c r="G19" s="59">
        <v>5.8099420000000004</v>
      </c>
      <c r="H19" s="59">
        <v>658.90750879899997</v>
      </c>
      <c r="I19" s="78">
        <f t="shared" si="0"/>
        <v>1.9492660795202444E-3</v>
      </c>
      <c r="J19" s="78">
        <f>H19/'סכום נכסי הקרן'!$C$41</f>
        <v>2.2807620559188749E-5</v>
      </c>
    </row>
    <row r="20" spans="1:10" s="79" customFormat="1">
      <c r="A20" s="80" t="s">
        <v>4785</v>
      </c>
      <c r="B20" s="134" t="s">
        <v>4890</v>
      </c>
      <c r="C20" s="134" t="s">
        <v>4890</v>
      </c>
      <c r="D20" s="134" t="s">
        <v>4890</v>
      </c>
      <c r="E20" s="134" t="s">
        <v>4890</v>
      </c>
      <c r="F20" s="134" t="s">
        <v>4890</v>
      </c>
      <c r="G20" s="134" t="s">
        <v>4890</v>
      </c>
      <c r="H20" s="63">
        <f>SUM(H21:H370)</f>
        <v>276825.1217004378</v>
      </c>
      <c r="I20" s="76">
        <f t="shared" si="0"/>
        <v>0.81894015849549817</v>
      </c>
      <c r="J20" s="76">
        <f>H20/'סכום נכסי הקרן'!$C$41</f>
        <v>9.5821071283630436E-3</v>
      </c>
    </row>
    <row r="21" spans="1:10">
      <c r="A21" t="s">
        <v>3718</v>
      </c>
      <c r="B21" t="s">
        <v>3719</v>
      </c>
      <c r="C21" t="s">
        <v>2000</v>
      </c>
      <c r="D21" t="s">
        <v>102</v>
      </c>
      <c r="E21" s="70">
        <v>45131</v>
      </c>
      <c r="F21" s="59">
        <v>13816136.802239999</v>
      </c>
      <c r="G21" s="59">
        <v>-1.8345130000000001</v>
      </c>
      <c r="H21" s="59">
        <v>-253.45884182</v>
      </c>
      <c r="I21" s="78">
        <f t="shared" si="0"/>
        <v>-7.4981498361544096E-4</v>
      </c>
      <c r="J21" s="78">
        <f>H21/'סכום נכסי הקרן'!$C$41</f>
        <v>-8.7732997642396493E-6</v>
      </c>
    </row>
    <row r="22" spans="1:10">
      <c r="A22" t="s">
        <v>3718</v>
      </c>
      <c r="B22" t="s">
        <v>3720</v>
      </c>
      <c r="C22" t="s">
        <v>2000</v>
      </c>
      <c r="D22" t="s">
        <v>102</v>
      </c>
      <c r="E22" s="70">
        <v>45131</v>
      </c>
      <c r="F22" s="59">
        <v>16613360.721600002</v>
      </c>
      <c r="G22" s="59">
        <v>-1.8345130000000001</v>
      </c>
      <c r="H22" s="59">
        <v>-304.77428177500002</v>
      </c>
      <c r="I22" s="78">
        <f t="shared" si="0"/>
        <v>-9.016230069331002E-4</v>
      </c>
      <c r="J22" s="78">
        <f>H22/'סכום נכסי הקרן'!$C$41</f>
        <v>-1.054954767110407E-5</v>
      </c>
    </row>
    <row r="23" spans="1:10">
      <c r="A23" t="s">
        <v>3721</v>
      </c>
      <c r="B23" t="s">
        <v>3722</v>
      </c>
      <c r="C23" t="s">
        <v>2000</v>
      </c>
      <c r="D23" t="s">
        <v>102</v>
      </c>
      <c r="E23" s="70">
        <v>45131</v>
      </c>
      <c r="F23" s="59">
        <v>22031252.986701</v>
      </c>
      <c r="G23" s="59">
        <v>-1.7487699999999999</v>
      </c>
      <c r="H23" s="59">
        <v>-385.27589265499989</v>
      </c>
      <c r="I23" s="78">
        <f t="shared" si="0"/>
        <v>-1.1397733654274816E-3</v>
      </c>
      <c r="J23" s="78">
        <f>H23/'סכום נכסי הקרן'!$C$41</f>
        <v>-1.3336054382343547E-5</v>
      </c>
    </row>
    <row r="24" spans="1:10">
      <c r="A24" t="s">
        <v>3723</v>
      </c>
      <c r="B24" t="s">
        <v>3724</v>
      </c>
      <c r="C24" t="s">
        <v>2000</v>
      </c>
      <c r="D24" t="s">
        <v>102</v>
      </c>
      <c r="E24" s="70">
        <v>45131</v>
      </c>
      <c r="F24" s="59">
        <v>13852062.250770001</v>
      </c>
      <c r="G24" s="59">
        <v>-1.720221</v>
      </c>
      <c r="H24" s="59">
        <v>-238.28604684100003</v>
      </c>
      <c r="I24" s="78">
        <f t="shared" si="0"/>
        <v>-7.0492884377164409E-4</v>
      </c>
      <c r="J24" s="78">
        <f>H24/'סכום נכסי הקרן'!$C$41</f>
        <v>-8.2481041243627334E-6</v>
      </c>
    </row>
    <row r="25" spans="1:10">
      <c r="A25" t="s">
        <v>3725</v>
      </c>
      <c r="B25" t="s">
        <v>3726</v>
      </c>
      <c r="C25" t="s">
        <v>2000</v>
      </c>
      <c r="D25" t="s">
        <v>102</v>
      </c>
      <c r="E25" s="70">
        <v>45280</v>
      </c>
      <c r="F25" s="59">
        <v>398453</v>
      </c>
      <c r="G25" s="59">
        <v>0.42654199999999998</v>
      </c>
      <c r="H25" s="59">
        <v>1.69957</v>
      </c>
      <c r="I25" s="78">
        <f t="shared" si="0"/>
        <v>5.0278895088154592E-6</v>
      </c>
      <c r="J25" s="78">
        <f>H25/'סכום נכסי הקרן'!$C$41</f>
        <v>5.8829421665621263E-8</v>
      </c>
    </row>
    <row r="26" spans="1:10">
      <c r="A26" t="s">
        <v>3727</v>
      </c>
      <c r="B26" t="s">
        <v>3728</v>
      </c>
      <c r="C26" t="s">
        <v>2000</v>
      </c>
      <c r="D26" t="s">
        <v>102</v>
      </c>
      <c r="E26" s="70">
        <v>45260</v>
      </c>
      <c r="F26" s="59">
        <v>182600</v>
      </c>
      <c r="G26" s="59">
        <v>1.2363249999999999</v>
      </c>
      <c r="H26" s="59">
        <v>2.25753</v>
      </c>
      <c r="I26" s="78">
        <f t="shared" si="0"/>
        <v>6.6785195095442746E-6</v>
      </c>
      <c r="J26" s="78">
        <f>H26/'סכום נכסי הקרן'!$C$41</f>
        <v>7.8142815119583163E-8</v>
      </c>
    </row>
    <row r="27" spans="1:10">
      <c r="A27" t="s">
        <v>3729</v>
      </c>
      <c r="B27" t="s">
        <v>3730</v>
      </c>
      <c r="C27" t="s">
        <v>2000</v>
      </c>
      <c r="D27" t="s">
        <v>102</v>
      </c>
      <c r="E27" s="70">
        <v>45138</v>
      </c>
      <c r="F27" s="59">
        <v>29533124.354837999</v>
      </c>
      <c r="G27" s="59">
        <v>0.75822500000000004</v>
      </c>
      <c r="H27" s="59">
        <v>223.92738950200004</v>
      </c>
      <c r="I27" s="78">
        <f t="shared" si="0"/>
        <v>6.6245119201535619E-4</v>
      </c>
      <c r="J27" s="78">
        <f>H27/'סכום נכסי הקרן'!$C$41</f>
        <v>7.7510892869931644E-6</v>
      </c>
    </row>
    <row r="28" spans="1:10">
      <c r="A28" t="s">
        <v>3731</v>
      </c>
      <c r="B28" t="s">
        <v>3732</v>
      </c>
      <c r="C28" t="s">
        <v>2000</v>
      </c>
      <c r="D28" t="s">
        <v>102</v>
      </c>
      <c r="E28" s="70">
        <v>45260</v>
      </c>
      <c r="F28" s="59">
        <v>3970184.44</v>
      </c>
      <c r="G28" s="59">
        <v>1.2795780000000001</v>
      </c>
      <c r="H28" s="59">
        <v>50.801589999999997</v>
      </c>
      <c r="I28" s="78">
        <f t="shared" si="0"/>
        <v>1.5028788540168649E-4</v>
      </c>
      <c r="J28" s="78">
        <f>H28/'סכום נכסי הקרן'!$C$41</f>
        <v>1.7584613516324766E-6</v>
      </c>
    </row>
    <row r="29" spans="1:10">
      <c r="A29" t="s">
        <v>3733</v>
      </c>
      <c r="B29" t="s">
        <v>3734</v>
      </c>
      <c r="C29" t="s">
        <v>2000</v>
      </c>
      <c r="D29" t="s">
        <v>102</v>
      </c>
      <c r="E29" s="70">
        <v>45274</v>
      </c>
      <c r="F29" s="59">
        <v>11830713.959802</v>
      </c>
      <c r="G29" s="59">
        <v>1.4278599999999999</v>
      </c>
      <c r="H29" s="59">
        <v>168.926043147</v>
      </c>
      <c r="I29" s="78">
        <f t="shared" si="0"/>
        <v>4.9973903993628325E-4</v>
      </c>
      <c r="J29" s="78">
        <f>H29/'סכום נכסי הקרן'!$C$41</f>
        <v>5.8472563193041733E-6</v>
      </c>
    </row>
    <row r="30" spans="1:10">
      <c r="A30" t="s">
        <v>3735</v>
      </c>
      <c r="B30" t="s">
        <v>3736</v>
      </c>
      <c r="C30" t="s">
        <v>2000</v>
      </c>
      <c r="D30" t="s">
        <v>102</v>
      </c>
      <c r="E30" s="70">
        <v>45274</v>
      </c>
      <c r="F30" s="59">
        <v>11835565.131431999</v>
      </c>
      <c r="G30" s="59">
        <v>1.4682630000000001</v>
      </c>
      <c r="H30" s="59">
        <v>173.77721477699998</v>
      </c>
      <c r="I30" s="78">
        <f t="shared" si="0"/>
        <v>5.1409040819057111E-4</v>
      </c>
      <c r="J30" s="78">
        <f>H30/'סכום נכסי הקרן'!$C$41</f>
        <v>6.0151762175099359E-6</v>
      </c>
    </row>
    <row r="31" spans="1:10">
      <c r="A31" t="s">
        <v>3737</v>
      </c>
      <c r="B31" t="s">
        <v>3738</v>
      </c>
      <c r="C31" t="s">
        <v>2000</v>
      </c>
      <c r="D31" t="s">
        <v>102</v>
      </c>
      <c r="E31" s="70">
        <v>45264</v>
      </c>
      <c r="F31" s="59">
        <v>17948729.589713998</v>
      </c>
      <c r="G31" s="59">
        <v>1.537382</v>
      </c>
      <c r="H31" s="59">
        <v>275.94052490699994</v>
      </c>
      <c r="I31" s="78">
        <f t="shared" si="0"/>
        <v>8.1632322895611002E-4</v>
      </c>
      <c r="J31" s="78">
        <f>H31/'סכום נכסי הקרן'!$C$41</f>
        <v>9.5514874317543648E-6</v>
      </c>
    </row>
    <row r="32" spans="1:10">
      <c r="A32" t="s">
        <v>3739</v>
      </c>
      <c r="B32" t="s">
        <v>3740</v>
      </c>
      <c r="C32" t="s">
        <v>2000</v>
      </c>
      <c r="D32" t="s">
        <v>102</v>
      </c>
      <c r="E32" s="70">
        <v>45264</v>
      </c>
      <c r="F32" s="59">
        <v>22655770.682928</v>
      </c>
      <c r="G32" s="59">
        <v>1.564255</v>
      </c>
      <c r="H32" s="59">
        <v>354.39400590899993</v>
      </c>
      <c r="I32" s="78">
        <f t="shared" si="0"/>
        <v>1.0484145426766444E-3</v>
      </c>
      <c r="J32" s="78">
        <f>H32/'סכום נכסי הקרן'!$C$41</f>
        <v>1.2267099566001536E-5</v>
      </c>
    </row>
    <row r="33" spans="1:10">
      <c r="A33" t="s">
        <v>3741</v>
      </c>
      <c r="B33" t="s">
        <v>3742</v>
      </c>
      <c r="C33" t="s">
        <v>2000</v>
      </c>
      <c r="D33" t="s">
        <v>102</v>
      </c>
      <c r="E33" s="70">
        <v>45264</v>
      </c>
      <c r="F33" s="59">
        <v>14966258.006238</v>
      </c>
      <c r="G33" s="59">
        <v>1.5964830000000001</v>
      </c>
      <c r="H33" s="59">
        <v>238.93378556499999</v>
      </c>
      <c r="I33" s="78">
        <f t="shared" si="0"/>
        <v>7.068450688961479E-4</v>
      </c>
      <c r="J33" s="78">
        <f>H33/'סכום נכסי הקרן'!$C$41</f>
        <v>8.2705251452817561E-6</v>
      </c>
    </row>
    <row r="34" spans="1:10">
      <c r="A34" t="s">
        <v>3743</v>
      </c>
      <c r="B34" t="s">
        <v>3744</v>
      </c>
      <c r="C34" t="s">
        <v>2000</v>
      </c>
      <c r="D34" t="s">
        <v>102</v>
      </c>
      <c r="E34" s="70">
        <v>45132</v>
      </c>
      <c r="F34" s="59">
        <v>10193420.538649</v>
      </c>
      <c r="G34" s="59">
        <v>1.0965450000000001</v>
      </c>
      <c r="H34" s="59">
        <v>111.775492286</v>
      </c>
      <c r="I34" s="78">
        <f t="shared" si="0"/>
        <v>3.3066883094398154E-4</v>
      </c>
      <c r="J34" s="78">
        <f>H34/'סכום נכסי הקרן'!$C$41</f>
        <v>3.8690301473758013E-6</v>
      </c>
    </row>
    <row r="35" spans="1:10">
      <c r="A35" t="s">
        <v>3745</v>
      </c>
      <c r="B35" t="s">
        <v>3746</v>
      </c>
      <c r="C35" t="s">
        <v>2000</v>
      </c>
      <c r="D35" t="s">
        <v>102</v>
      </c>
      <c r="E35" s="70">
        <v>45258</v>
      </c>
      <c r="F35" s="59">
        <v>22979046.594379999</v>
      </c>
      <c r="G35" s="59">
        <v>1.573842</v>
      </c>
      <c r="H35" s="59">
        <v>361.65381441299996</v>
      </c>
      <c r="I35" s="78">
        <f t="shared" si="0"/>
        <v>1.0698914544915569E-3</v>
      </c>
      <c r="J35" s="78">
        <f>H35/'סכום נכסי הקרן'!$C$41</f>
        <v>1.2518392737623463E-5</v>
      </c>
    </row>
    <row r="36" spans="1:10">
      <c r="A36" t="s">
        <v>3747</v>
      </c>
      <c r="B36" t="s">
        <v>3748</v>
      </c>
      <c r="C36" t="s">
        <v>2000</v>
      </c>
      <c r="D36" t="s">
        <v>102</v>
      </c>
      <c r="E36" s="70">
        <v>45258</v>
      </c>
      <c r="F36" s="59">
        <v>6584653.5918000005</v>
      </c>
      <c r="G36" s="59">
        <v>1.6988760000000001</v>
      </c>
      <c r="H36" s="59">
        <v>111.86507048800001</v>
      </c>
      <c r="I36" s="78">
        <f t="shared" si="0"/>
        <v>3.3093383285743872E-4</v>
      </c>
      <c r="J36" s="78">
        <f>H36/'סכום נכסי הקרן'!$C$41</f>
        <v>3.8721308339126942E-6</v>
      </c>
    </row>
    <row r="37" spans="1:10">
      <c r="A37" t="s">
        <v>3749</v>
      </c>
      <c r="B37" t="s">
        <v>3750</v>
      </c>
      <c r="C37" t="s">
        <v>2000</v>
      </c>
      <c r="D37" t="s">
        <v>102</v>
      </c>
      <c r="E37" s="70">
        <v>45258</v>
      </c>
      <c r="F37" s="59">
        <v>19267531.76385</v>
      </c>
      <c r="G37" s="59">
        <v>1.6988760000000001</v>
      </c>
      <c r="H37" s="59">
        <v>327.33138729599989</v>
      </c>
      <c r="I37" s="78">
        <f t="shared" si="0"/>
        <v>9.6835437674915872E-4</v>
      </c>
      <c r="J37" s="78">
        <f>H37/'סכום נכסי הקרן'!$C$41</f>
        <v>1.1330346033190254E-5</v>
      </c>
    </row>
    <row r="38" spans="1:10">
      <c r="A38" t="s">
        <v>3751</v>
      </c>
      <c r="B38" t="s">
        <v>3752</v>
      </c>
      <c r="C38" t="s">
        <v>2000</v>
      </c>
      <c r="D38" t="s">
        <v>102</v>
      </c>
      <c r="E38" s="70">
        <v>45258</v>
      </c>
      <c r="F38" s="59">
        <v>21408368.626500003</v>
      </c>
      <c r="G38" s="59">
        <v>1.6988760000000001</v>
      </c>
      <c r="H38" s="59">
        <v>363.70154208599996</v>
      </c>
      <c r="I38" s="78">
        <f t="shared" si="0"/>
        <v>1.0759493094101469E-3</v>
      </c>
      <c r="J38" s="78">
        <f>H38/'סכום נכסי הקרן'!$C$41</f>
        <v>1.2589273392572232E-5</v>
      </c>
    </row>
    <row r="39" spans="1:10">
      <c r="A39" t="s">
        <v>3753</v>
      </c>
      <c r="B39" t="s">
        <v>3754</v>
      </c>
      <c r="C39" t="s">
        <v>2000</v>
      </c>
      <c r="D39" t="s">
        <v>102</v>
      </c>
      <c r="E39" s="70">
        <v>45251</v>
      </c>
      <c r="F39" s="59">
        <v>3957478.0119400001</v>
      </c>
      <c r="G39" s="59">
        <v>1.695227</v>
      </c>
      <c r="H39" s="59">
        <v>67.088218345999991</v>
      </c>
      <c r="I39" s="78">
        <f t="shared" si="0"/>
        <v>1.9846911229721292E-4</v>
      </c>
      <c r="J39" s="78">
        <f>H39/'סכום נכסי הקרן'!$C$41</f>
        <v>2.322211551081804E-6</v>
      </c>
    </row>
    <row r="40" spans="1:10">
      <c r="A40" t="s">
        <v>3755</v>
      </c>
      <c r="B40" t="s">
        <v>3756</v>
      </c>
      <c r="C40" t="s">
        <v>2000</v>
      </c>
      <c r="D40" t="s">
        <v>102</v>
      </c>
      <c r="E40" s="70">
        <v>45251</v>
      </c>
      <c r="F40" s="59">
        <v>17566820.626782</v>
      </c>
      <c r="G40" s="59">
        <v>1.7353780000000001</v>
      </c>
      <c r="H40" s="59">
        <v>304.8507884010001</v>
      </c>
      <c r="I40" s="78">
        <f t="shared" si="0"/>
        <v>9.0184933880658623E-4</v>
      </c>
      <c r="J40" s="78">
        <f>H40/'סכום נכסי הקרן'!$C$41</f>
        <v>1.0552195894220019E-5</v>
      </c>
    </row>
    <row r="41" spans="1:10">
      <c r="A41" t="s">
        <v>3757</v>
      </c>
      <c r="B41" t="s">
        <v>3758</v>
      </c>
      <c r="C41" t="s">
        <v>2000</v>
      </c>
      <c r="D41" t="s">
        <v>102</v>
      </c>
      <c r="E41" s="70">
        <v>45251</v>
      </c>
      <c r="F41" s="59">
        <v>4943603.6169389989</v>
      </c>
      <c r="G41" s="59">
        <v>1.7701499999999999</v>
      </c>
      <c r="H41" s="59">
        <v>87.509193998000001</v>
      </c>
      <c r="I41" s="78">
        <f t="shared" si="0"/>
        <v>2.5888110429546352E-4</v>
      </c>
      <c r="J41" s="78">
        <f>H41/'סכום נכסי הקרן'!$C$41</f>
        <v>3.029069278303921E-6</v>
      </c>
    </row>
    <row r="42" spans="1:10">
      <c r="A42" t="s">
        <v>3757</v>
      </c>
      <c r="B42" t="s">
        <v>3759</v>
      </c>
      <c r="C42" t="s">
        <v>2000</v>
      </c>
      <c r="D42" t="s">
        <v>102</v>
      </c>
      <c r="E42" s="70">
        <v>45251</v>
      </c>
      <c r="F42" s="59">
        <v>7920993.0374639984</v>
      </c>
      <c r="G42" s="59">
        <v>1.7701499999999999</v>
      </c>
      <c r="H42" s="59">
        <v>140.21345027599995</v>
      </c>
      <c r="I42" s="78">
        <f t="shared" si="0"/>
        <v>4.1479770508865072E-4</v>
      </c>
      <c r="J42" s="78">
        <f>H42/'סכום נכסי הקרן'!$C$41</f>
        <v>4.8533900865974452E-6</v>
      </c>
    </row>
    <row r="43" spans="1:10">
      <c r="A43" t="s">
        <v>3760</v>
      </c>
      <c r="B43" t="s">
        <v>3761</v>
      </c>
      <c r="C43" t="s">
        <v>2000</v>
      </c>
      <c r="D43" t="s">
        <v>102</v>
      </c>
      <c r="E43" s="70">
        <v>45251</v>
      </c>
      <c r="F43" s="59">
        <v>9903666.8826480005</v>
      </c>
      <c r="G43" s="59">
        <v>1.794208</v>
      </c>
      <c r="H43" s="59">
        <v>177.69239812000004</v>
      </c>
      <c r="I43" s="78">
        <f t="shared" si="0"/>
        <v>5.2567281389045929E-4</v>
      </c>
      <c r="J43" s="78">
        <f>H43/'סכום נכסי הקרן'!$C$41</f>
        <v>6.1506975386579714E-6</v>
      </c>
    </row>
    <row r="44" spans="1:10">
      <c r="A44" t="s">
        <v>3760</v>
      </c>
      <c r="B44" t="s">
        <v>3762</v>
      </c>
      <c r="C44" t="s">
        <v>2000</v>
      </c>
      <c r="D44" t="s">
        <v>102</v>
      </c>
      <c r="E44" s="70">
        <v>45251</v>
      </c>
      <c r="F44" s="59">
        <v>11537900.945271997</v>
      </c>
      <c r="G44" s="59">
        <v>1.794208</v>
      </c>
      <c r="H44" s="59">
        <v>207.013959003</v>
      </c>
      <c r="I44" s="78">
        <f t="shared" si="0"/>
        <v>6.1241567728868905E-4</v>
      </c>
      <c r="J44" s="78">
        <f>H44/'סכום נכסי הקרן'!$C$41</f>
        <v>7.1656427713228168E-6</v>
      </c>
    </row>
    <row r="45" spans="1:10">
      <c r="A45" t="s">
        <v>3763</v>
      </c>
      <c r="B45" t="s">
        <v>3764</v>
      </c>
      <c r="C45" t="s">
        <v>2000</v>
      </c>
      <c r="D45" t="s">
        <v>102</v>
      </c>
      <c r="E45" s="70">
        <v>45132</v>
      </c>
      <c r="F45" s="59">
        <v>9890436.7642499991</v>
      </c>
      <c r="G45" s="59">
        <v>1.3549059999999999</v>
      </c>
      <c r="H45" s="59">
        <v>134.006074047</v>
      </c>
      <c r="I45" s="78">
        <f t="shared" si="0"/>
        <v>3.964342356116305E-4</v>
      </c>
      <c r="J45" s="78">
        <f>H45/'סכום נכסי הקרן'!$C$41</f>
        <v>4.638526118880322E-6</v>
      </c>
    </row>
    <row r="46" spans="1:10">
      <c r="A46" t="s">
        <v>3765</v>
      </c>
      <c r="B46" t="s">
        <v>3766</v>
      </c>
      <c r="C46" t="s">
        <v>2000</v>
      </c>
      <c r="D46" t="s">
        <v>102</v>
      </c>
      <c r="E46" s="70">
        <v>45132</v>
      </c>
      <c r="F46" s="59">
        <v>28864639.115873996</v>
      </c>
      <c r="G46" s="59">
        <v>1.3763749999999999</v>
      </c>
      <c r="H46" s="59">
        <v>397.28556438699997</v>
      </c>
      <c r="I46" s="78">
        <f t="shared" si="0"/>
        <v>1.1753019417765822E-3</v>
      </c>
      <c r="J46" s="78">
        <f>H46/'סכום נכסי הקרן'!$C$41</f>
        <v>1.3751760733001374E-5</v>
      </c>
    </row>
    <row r="47" spans="1:10">
      <c r="A47" t="s">
        <v>3767</v>
      </c>
      <c r="B47" t="s">
        <v>3768</v>
      </c>
      <c r="C47" t="s">
        <v>2000</v>
      </c>
      <c r="D47" t="s">
        <v>102</v>
      </c>
      <c r="E47" s="70">
        <v>45132</v>
      </c>
      <c r="F47" s="59">
        <v>15851904.025815999</v>
      </c>
      <c r="G47" s="59">
        <v>1.384423</v>
      </c>
      <c r="H47" s="59">
        <v>219.45742293899997</v>
      </c>
      <c r="I47" s="78">
        <f t="shared" si="0"/>
        <v>6.492275542794207E-4</v>
      </c>
      <c r="J47" s="78">
        <f>H47/'סכום נכסי הקרן'!$C$41</f>
        <v>7.5963645343992965E-6</v>
      </c>
    </row>
    <row r="48" spans="1:10">
      <c r="A48" t="s">
        <v>3769</v>
      </c>
      <c r="B48" t="s">
        <v>3770</v>
      </c>
      <c r="C48" t="s">
        <v>2000</v>
      </c>
      <c r="D48" t="s">
        <v>102</v>
      </c>
      <c r="E48" s="70">
        <v>45133</v>
      </c>
      <c r="F48" s="59">
        <v>14546513.980927</v>
      </c>
      <c r="G48" s="59">
        <v>1.4326080000000001</v>
      </c>
      <c r="H48" s="59">
        <v>208.39456571999995</v>
      </c>
      <c r="I48" s="78">
        <f t="shared" si="0"/>
        <v>6.1649996803764566E-4</v>
      </c>
      <c r="J48" s="78">
        <f>H48/'סכום נכסי הקרן'!$C$41</f>
        <v>7.2134315030071717E-6</v>
      </c>
    </row>
    <row r="49" spans="1:10">
      <c r="A49" t="s">
        <v>3771</v>
      </c>
      <c r="B49" t="s">
        <v>3772</v>
      </c>
      <c r="C49" t="s">
        <v>2000</v>
      </c>
      <c r="D49" t="s">
        <v>102</v>
      </c>
      <c r="E49" s="70">
        <v>45132</v>
      </c>
      <c r="F49" s="59">
        <v>11901864.477041997</v>
      </c>
      <c r="G49" s="59">
        <v>1.491611</v>
      </c>
      <c r="H49" s="59">
        <v>177.52952488399998</v>
      </c>
      <c r="I49" s="78">
        <f t="shared" si="0"/>
        <v>5.2519098105359386E-4</v>
      </c>
      <c r="J49" s="78">
        <f>H49/'סכום נכסי הקרן'!$C$41</f>
        <v>6.1450597960061885E-6</v>
      </c>
    </row>
    <row r="50" spans="1:10">
      <c r="A50" t="s">
        <v>3773</v>
      </c>
      <c r="B50" t="s">
        <v>3774</v>
      </c>
      <c r="C50" t="s">
        <v>2000</v>
      </c>
      <c r="D50" t="s">
        <v>102</v>
      </c>
      <c r="E50" s="70">
        <v>45272</v>
      </c>
      <c r="F50" s="59">
        <v>7936516.7866799999</v>
      </c>
      <c r="G50" s="59">
        <v>2.0410910000000002</v>
      </c>
      <c r="H50" s="59">
        <v>161.99150891100004</v>
      </c>
      <c r="I50" s="78">
        <f t="shared" si="0"/>
        <v>4.7922439685967803E-4</v>
      </c>
      <c r="J50" s="78">
        <f>H50/'סכום נכסי הקרן'!$C$41</f>
        <v>5.6072222879760559E-6</v>
      </c>
    </row>
    <row r="51" spans="1:10">
      <c r="A51" t="s">
        <v>3775</v>
      </c>
      <c r="B51" t="s">
        <v>3776</v>
      </c>
      <c r="C51" t="s">
        <v>2000</v>
      </c>
      <c r="D51" t="s">
        <v>102</v>
      </c>
      <c r="E51" s="70">
        <v>45250</v>
      </c>
      <c r="F51" s="59">
        <v>6749154.7989039989</v>
      </c>
      <c r="G51" s="59">
        <v>1.9945440000000001</v>
      </c>
      <c r="H51" s="59">
        <v>134.614853243</v>
      </c>
      <c r="I51" s="78">
        <f t="shared" si="0"/>
        <v>3.9823520558212509E-4</v>
      </c>
      <c r="J51" s="78">
        <f>H51/'סכום נכסי הקרן'!$C$41</f>
        <v>4.6595985831052386E-6</v>
      </c>
    </row>
    <row r="52" spans="1:10">
      <c r="A52" t="s">
        <v>3775</v>
      </c>
      <c r="B52" t="s">
        <v>3777</v>
      </c>
      <c r="C52" t="s">
        <v>2000</v>
      </c>
      <c r="D52" t="s">
        <v>102</v>
      </c>
      <c r="E52" s="70">
        <v>45250</v>
      </c>
      <c r="F52" s="59">
        <v>8259299.6534530008</v>
      </c>
      <c r="G52" s="59">
        <v>1.9945440000000001</v>
      </c>
      <c r="H52" s="59">
        <v>164.73535426800001</v>
      </c>
      <c r="I52" s="78">
        <f t="shared" si="0"/>
        <v>4.8734159784832349E-4</v>
      </c>
      <c r="J52" s="78">
        <f>H52/'סכום נכסי הקרן'!$C$41</f>
        <v>5.7021985675598377E-6</v>
      </c>
    </row>
    <row r="53" spans="1:10">
      <c r="A53" t="s">
        <v>3778</v>
      </c>
      <c r="B53" t="s">
        <v>3779</v>
      </c>
      <c r="C53" t="s">
        <v>2000</v>
      </c>
      <c r="D53" t="s">
        <v>102</v>
      </c>
      <c r="E53" s="70">
        <v>45271</v>
      </c>
      <c r="F53" s="59">
        <v>23034656.545007996</v>
      </c>
      <c r="G53" s="59">
        <v>2.1030929999999999</v>
      </c>
      <c r="H53" s="59">
        <v>484.44027363199996</v>
      </c>
      <c r="I53" s="78">
        <f t="shared" si="0"/>
        <v>1.4331343630694957E-3</v>
      </c>
      <c r="J53" s="78">
        <f>H53/'סכום נכסי הקרן'!$C$41</f>
        <v>1.6768559770592485E-5</v>
      </c>
    </row>
    <row r="54" spans="1:10">
      <c r="A54" t="s">
        <v>3780</v>
      </c>
      <c r="B54" t="s">
        <v>3781</v>
      </c>
      <c r="C54" t="s">
        <v>2000</v>
      </c>
      <c r="D54" t="s">
        <v>102</v>
      </c>
      <c r="E54" s="70">
        <v>45271</v>
      </c>
      <c r="F54" s="59">
        <v>29790236.451228008</v>
      </c>
      <c r="G54" s="59">
        <v>2.1163780000000001</v>
      </c>
      <c r="H54" s="59">
        <v>630.47403134299998</v>
      </c>
      <c r="I54" s="78">
        <f t="shared" si="0"/>
        <v>1.8651504602752804E-3</v>
      </c>
      <c r="J54" s="78">
        <f>H54/'סכום נכסי הקרן'!$C$41</f>
        <v>2.1823415710504104E-5</v>
      </c>
    </row>
    <row r="55" spans="1:10">
      <c r="A55" t="s">
        <v>3782</v>
      </c>
      <c r="B55" t="s">
        <v>3783</v>
      </c>
      <c r="C55" t="s">
        <v>2000</v>
      </c>
      <c r="D55" t="s">
        <v>102</v>
      </c>
      <c r="E55" s="70">
        <v>45250</v>
      </c>
      <c r="F55" s="59">
        <v>33776012.964340001</v>
      </c>
      <c r="G55" s="59">
        <v>2.0822859999999999</v>
      </c>
      <c r="H55" s="59">
        <v>703.31323495899983</v>
      </c>
      <c r="I55" s="78">
        <f t="shared" si="0"/>
        <v>2.0806328868251483E-3</v>
      </c>
      <c r="J55" s="78">
        <f>H55/'סכום נכסי הקרן'!$C$41</f>
        <v>2.4344693576854829E-5</v>
      </c>
    </row>
    <row r="56" spans="1:10">
      <c r="A56" t="s">
        <v>3784</v>
      </c>
      <c r="B56" t="s">
        <v>3785</v>
      </c>
      <c r="C56" t="s">
        <v>2000</v>
      </c>
      <c r="D56" t="s">
        <v>102</v>
      </c>
      <c r="E56" s="70">
        <v>45252</v>
      </c>
      <c r="F56" s="59">
        <v>4965402.9469499998</v>
      </c>
      <c r="G56" s="59">
        <v>2.2230240000000001</v>
      </c>
      <c r="H56" s="59">
        <v>110.382118584</v>
      </c>
      <c r="I56" s="78">
        <f t="shared" si="0"/>
        <v>3.265467712358523E-4</v>
      </c>
      <c r="J56" s="78">
        <f>H56/'סכום נכסי הקרן'!$C$41</f>
        <v>3.8207994954739991E-6</v>
      </c>
    </row>
    <row r="57" spans="1:10">
      <c r="A57" t="s">
        <v>3784</v>
      </c>
      <c r="B57" t="s">
        <v>3786</v>
      </c>
      <c r="C57" t="s">
        <v>2000</v>
      </c>
      <c r="D57" t="s">
        <v>102</v>
      </c>
      <c r="E57" s="70">
        <v>45252</v>
      </c>
      <c r="F57" s="59">
        <v>13922862.578100001</v>
      </c>
      <c r="G57" s="59">
        <v>2.2230240000000001</v>
      </c>
      <c r="H57" s="59">
        <v>309.50863093200007</v>
      </c>
      <c r="I57" s="78">
        <f t="shared" si="0"/>
        <v>9.156287757202345E-4</v>
      </c>
      <c r="J57" s="78">
        <f>H57/'סכום נכסי הקרן'!$C$41</f>
        <v>1.0713423841470359E-5</v>
      </c>
    </row>
    <row r="58" spans="1:10">
      <c r="A58" t="s">
        <v>3787</v>
      </c>
      <c r="B58" t="s">
        <v>3788</v>
      </c>
      <c r="C58" t="s">
        <v>2000</v>
      </c>
      <c r="D58" t="s">
        <v>102</v>
      </c>
      <c r="E58" s="70">
        <v>45252</v>
      </c>
      <c r="F58" s="59">
        <v>18511530.517530002</v>
      </c>
      <c r="G58" s="59">
        <v>2.2230240000000001</v>
      </c>
      <c r="H58" s="59">
        <v>411.5158384099999</v>
      </c>
      <c r="I58" s="78">
        <f t="shared" si="0"/>
        <v>1.2173997932730257E-3</v>
      </c>
      <c r="J58" s="78">
        <f>H58/'סכום נכסי הקרן'!$C$41</f>
        <v>1.424433167207208E-5</v>
      </c>
    </row>
    <row r="59" spans="1:10">
      <c r="A59" t="s">
        <v>3789</v>
      </c>
      <c r="B59" t="s">
        <v>3790</v>
      </c>
      <c r="C59" t="s">
        <v>2000</v>
      </c>
      <c r="D59" t="s">
        <v>102</v>
      </c>
      <c r="E59" s="70">
        <v>45252</v>
      </c>
      <c r="F59" s="59">
        <v>12054019.87188</v>
      </c>
      <c r="G59" s="59">
        <v>2.2230240000000001</v>
      </c>
      <c r="H59" s="59">
        <v>267.96380175499996</v>
      </c>
      <c r="I59" s="78">
        <f t="shared" si="0"/>
        <v>7.9272544678140342E-4</v>
      </c>
      <c r="J59" s="78">
        <f>H59/'סכום נכסי הקרן'!$C$41</f>
        <v>9.2753787631976538E-6</v>
      </c>
    </row>
    <row r="60" spans="1:10">
      <c r="A60" t="s">
        <v>3789</v>
      </c>
      <c r="B60" t="s">
        <v>3791</v>
      </c>
      <c r="C60" t="s">
        <v>2000</v>
      </c>
      <c r="D60" t="s">
        <v>102</v>
      </c>
      <c r="E60" s="70">
        <v>45252</v>
      </c>
      <c r="F60" s="59">
        <v>29834705.524499994</v>
      </c>
      <c r="G60" s="59">
        <v>2.2230240000000001</v>
      </c>
      <c r="H60" s="59">
        <v>663.23278056800018</v>
      </c>
      <c r="I60" s="78">
        <f t="shared" si="0"/>
        <v>1.9620616622559551E-3</v>
      </c>
      <c r="J60" s="78">
        <f>H60/'סכום נכסי הקרן'!$C$41</f>
        <v>2.2957336803130992E-5</v>
      </c>
    </row>
    <row r="61" spans="1:10">
      <c r="A61" t="s">
        <v>3792</v>
      </c>
      <c r="B61" t="s">
        <v>3793</v>
      </c>
      <c r="C61" t="s">
        <v>2000</v>
      </c>
      <c r="D61" t="s">
        <v>102</v>
      </c>
      <c r="E61" s="70">
        <v>45252</v>
      </c>
      <c r="F61" s="59">
        <v>15911842.946399998</v>
      </c>
      <c r="G61" s="59">
        <v>2.2230240000000001</v>
      </c>
      <c r="H61" s="59">
        <v>353.724149635</v>
      </c>
      <c r="I61" s="78">
        <f t="shared" si="0"/>
        <v>1.0464328865327618E-3</v>
      </c>
      <c r="J61" s="78">
        <f>H61/'סכום נכסי הקרן'!$C$41</f>
        <v>1.2243912961626015E-5</v>
      </c>
    </row>
    <row r="62" spans="1:10">
      <c r="A62" t="s">
        <v>3794</v>
      </c>
      <c r="B62" t="s">
        <v>3795</v>
      </c>
      <c r="C62" t="s">
        <v>2000</v>
      </c>
      <c r="D62" t="s">
        <v>102</v>
      </c>
      <c r="E62" s="70">
        <v>45252</v>
      </c>
      <c r="F62" s="59">
        <v>3031063.3028699998</v>
      </c>
      <c r="G62" s="59">
        <v>2.2283240000000002</v>
      </c>
      <c r="H62" s="59">
        <v>67.541900974000001</v>
      </c>
      <c r="I62" s="78">
        <f t="shared" si="0"/>
        <v>1.9981125538378957E-4</v>
      </c>
      <c r="J62" s="78">
        <f>H62/'סכום נכסי הקרן'!$C$41</f>
        <v>2.3379154565549411E-6</v>
      </c>
    </row>
    <row r="63" spans="1:10">
      <c r="A63" t="s">
        <v>3796</v>
      </c>
      <c r="B63" t="s">
        <v>3797</v>
      </c>
      <c r="C63" t="s">
        <v>2000</v>
      </c>
      <c r="D63" t="s">
        <v>102</v>
      </c>
      <c r="E63" s="70">
        <v>45253</v>
      </c>
      <c r="F63" s="59">
        <v>19893576.816489998</v>
      </c>
      <c r="G63" s="59">
        <v>2.2199520000000001</v>
      </c>
      <c r="H63" s="59">
        <v>441.62784851699996</v>
      </c>
      <c r="I63" s="78">
        <f t="shared" si="0"/>
        <v>1.306481066598826E-3</v>
      </c>
      <c r="J63" s="78">
        <f>H63/'סכום נכסי הקרן'!$C$41</f>
        <v>1.5286637749364663E-5</v>
      </c>
    </row>
    <row r="64" spans="1:10">
      <c r="A64" t="s">
        <v>3798</v>
      </c>
      <c r="B64" t="s">
        <v>3799</v>
      </c>
      <c r="C64" t="s">
        <v>2000</v>
      </c>
      <c r="D64" t="s">
        <v>102</v>
      </c>
      <c r="E64" s="70">
        <v>45265</v>
      </c>
      <c r="F64" s="59">
        <v>7324462.074879</v>
      </c>
      <c r="G64" s="59">
        <v>2.267887</v>
      </c>
      <c r="H64" s="59">
        <v>166.11052351200001</v>
      </c>
      <c r="I64" s="78">
        <f t="shared" si="0"/>
        <v>4.9140980275589035E-4</v>
      </c>
      <c r="J64" s="78">
        <f>H64/'סכום נכסי הקרן'!$C$41</f>
        <v>5.7497990849359206E-6</v>
      </c>
    </row>
    <row r="65" spans="1:10">
      <c r="A65" t="s">
        <v>3800</v>
      </c>
      <c r="B65" t="s">
        <v>3801</v>
      </c>
      <c r="C65" t="s">
        <v>2000</v>
      </c>
      <c r="D65" t="s">
        <v>102</v>
      </c>
      <c r="E65" s="70">
        <v>45252</v>
      </c>
      <c r="F65" s="59">
        <v>15468699.715840997</v>
      </c>
      <c r="G65" s="59">
        <v>2.319293</v>
      </c>
      <c r="H65" s="59">
        <v>358.76441993599997</v>
      </c>
      <c r="I65" s="78">
        <f t="shared" si="0"/>
        <v>1.0613436711241536E-3</v>
      </c>
      <c r="J65" s="78">
        <f>H65/'סכום נכסי הקרן'!$C$41</f>
        <v>1.2418378377493695E-5</v>
      </c>
    </row>
    <row r="66" spans="1:10">
      <c r="A66" t="s">
        <v>3800</v>
      </c>
      <c r="B66" t="s">
        <v>3802</v>
      </c>
      <c r="C66" t="s">
        <v>2000</v>
      </c>
      <c r="D66" t="s">
        <v>102</v>
      </c>
      <c r="E66" s="70">
        <v>45252</v>
      </c>
      <c r="F66" s="59">
        <v>17919257.766894002</v>
      </c>
      <c r="G66" s="59">
        <v>2.319293</v>
      </c>
      <c r="H66" s="59">
        <v>415.60003416899991</v>
      </c>
      <c r="I66" s="78">
        <f t="shared" si="0"/>
        <v>1.2294821935322823E-3</v>
      </c>
      <c r="J66" s="78">
        <f>H66/'סכום נכסי הקרן'!$C$41</f>
        <v>1.4385703239275051E-5</v>
      </c>
    </row>
    <row r="67" spans="1:10">
      <c r="A67" t="s">
        <v>3803</v>
      </c>
      <c r="B67" t="s">
        <v>3804</v>
      </c>
      <c r="C67" t="s">
        <v>2000</v>
      </c>
      <c r="D67" t="s">
        <v>102</v>
      </c>
      <c r="E67" s="70">
        <v>45265</v>
      </c>
      <c r="F67" s="59">
        <v>28274137.51303599</v>
      </c>
      <c r="G67" s="59">
        <v>2.3245809999999998</v>
      </c>
      <c r="H67" s="59">
        <v>657.25531134000005</v>
      </c>
      <c r="I67" s="78">
        <f t="shared" si="0"/>
        <v>1.9443783336371109E-3</v>
      </c>
      <c r="J67" s="78">
        <f>H67/'סכום נכסי הקרן'!$C$41</f>
        <v>2.2750430904752405E-5</v>
      </c>
    </row>
    <row r="68" spans="1:10">
      <c r="A68" t="s">
        <v>3805</v>
      </c>
      <c r="B68" t="s">
        <v>3806</v>
      </c>
      <c r="C68" t="s">
        <v>2000</v>
      </c>
      <c r="D68" t="s">
        <v>102</v>
      </c>
      <c r="E68" s="70">
        <v>45252</v>
      </c>
      <c r="F68" s="59">
        <v>19886909.775714003</v>
      </c>
      <c r="G68" s="59">
        <v>2.3430870000000001</v>
      </c>
      <c r="H68" s="59">
        <v>465.96758479499999</v>
      </c>
      <c r="I68" s="78">
        <f t="shared" si="0"/>
        <v>1.3784860470818256E-3</v>
      </c>
      <c r="J68" s="78">
        <f>H68/'סכום נכסי הקרן'!$C$41</f>
        <v>1.6129140622872953E-5</v>
      </c>
    </row>
    <row r="69" spans="1:10">
      <c r="A69" t="s">
        <v>3805</v>
      </c>
      <c r="B69" t="s">
        <v>3807</v>
      </c>
      <c r="C69" t="s">
        <v>2000</v>
      </c>
      <c r="D69" t="s">
        <v>102</v>
      </c>
      <c r="E69" s="70">
        <v>45252</v>
      </c>
      <c r="F69" s="59">
        <v>5974541.2737899991</v>
      </c>
      <c r="G69" s="59">
        <v>2.3430870000000001</v>
      </c>
      <c r="H69" s="59">
        <v>139.98869549200001</v>
      </c>
      <c r="I69" s="78">
        <f t="shared" si="0"/>
        <v>4.1413280619038273E-4</v>
      </c>
      <c r="J69" s="78">
        <f>H69/'סכום נכסי הקרן'!$C$41</f>
        <v>4.84561035763112E-6</v>
      </c>
    </row>
    <row r="70" spans="1:10">
      <c r="A70" t="s">
        <v>3808</v>
      </c>
      <c r="B70" t="s">
        <v>3809</v>
      </c>
      <c r="C70" t="s">
        <v>2000</v>
      </c>
      <c r="D70" t="s">
        <v>102</v>
      </c>
      <c r="E70" s="70">
        <v>45253</v>
      </c>
      <c r="F70" s="59">
        <v>19916215.617429998</v>
      </c>
      <c r="G70" s="59">
        <v>2.3008690000000001</v>
      </c>
      <c r="H70" s="59">
        <v>458.24598432300002</v>
      </c>
      <c r="I70" s="78">
        <f t="shared" si="0"/>
        <v>1.3556430020737157E-3</v>
      </c>
      <c r="J70" s="78">
        <f>H70/'סכום נכסי הקרן'!$C$41</f>
        <v>1.5861862846670296E-5</v>
      </c>
    </row>
    <row r="71" spans="1:10">
      <c r="A71" t="s">
        <v>3810</v>
      </c>
      <c r="B71" t="s">
        <v>3811</v>
      </c>
      <c r="C71" t="s">
        <v>2000</v>
      </c>
      <c r="D71" t="s">
        <v>102</v>
      </c>
      <c r="E71" s="70">
        <v>45252</v>
      </c>
      <c r="F71" s="59">
        <v>15937715.861759998</v>
      </c>
      <c r="G71" s="59">
        <v>2.3774359999999999</v>
      </c>
      <c r="H71" s="59">
        <v>378.90898774699986</v>
      </c>
      <c r="I71" s="78">
        <f t="shared" si="0"/>
        <v>1.120937957418068E-3</v>
      </c>
      <c r="J71" s="78">
        <f>H71/'סכום נכסי הקרן'!$C$41</f>
        <v>1.3115668441465767E-5</v>
      </c>
    </row>
    <row r="72" spans="1:10">
      <c r="A72" t="s">
        <v>3812</v>
      </c>
      <c r="B72" t="s">
        <v>3813</v>
      </c>
      <c r="C72" t="s">
        <v>2000</v>
      </c>
      <c r="D72" t="s">
        <v>102</v>
      </c>
      <c r="E72" s="70">
        <v>45257</v>
      </c>
      <c r="F72" s="59">
        <v>15959707.839816006</v>
      </c>
      <c r="G72" s="59">
        <v>2.5205790000000001</v>
      </c>
      <c r="H72" s="59">
        <v>402.27712030099997</v>
      </c>
      <c r="I72" s="78">
        <f t="shared" si="0"/>
        <v>1.1900686131185488E-3</v>
      </c>
      <c r="J72" s="78">
        <f>H72/'סכום נכסי הקרן'!$C$41</f>
        <v>1.3924539934583088E-5</v>
      </c>
    </row>
    <row r="73" spans="1:10">
      <c r="A73" t="s">
        <v>3814</v>
      </c>
      <c r="B73" t="s">
        <v>3815</v>
      </c>
      <c r="C73" t="s">
        <v>2000</v>
      </c>
      <c r="D73" t="s">
        <v>102</v>
      </c>
      <c r="E73" s="70">
        <v>45257</v>
      </c>
      <c r="F73" s="59">
        <v>7999042.9988000002</v>
      </c>
      <c r="G73" s="59">
        <v>2.7544249999999999</v>
      </c>
      <c r="H73" s="59">
        <v>220.32763904199999</v>
      </c>
      <c r="I73" s="78">
        <f t="shared" ref="I73:I136" si="1">H73/$H$9</f>
        <v>6.518019409858676E-4</v>
      </c>
      <c r="J73" s="78">
        <f>H73/'סכום נכסי הקרן'!$C$41</f>
        <v>7.6264864535103675E-6</v>
      </c>
    </row>
    <row r="74" spans="1:10">
      <c r="A74" t="s">
        <v>3814</v>
      </c>
      <c r="B74" t="s">
        <v>3816</v>
      </c>
      <c r="C74" t="s">
        <v>2000</v>
      </c>
      <c r="D74" t="s">
        <v>102</v>
      </c>
      <c r="E74" s="70">
        <v>45257</v>
      </c>
      <c r="F74" s="59">
        <v>10820851.172250001</v>
      </c>
      <c r="G74" s="59">
        <v>2.7544249999999999</v>
      </c>
      <c r="H74" s="59">
        <v>298.05222785900003</v>
      </c>
      <c r="I74" s="78">
        <f t="shared" si="1"/>
        <v>8.8173695083541186E-4</v>
      </c>
      <c r="J74" s="78">
        <f>H74/'סכום נכסי הקרן'!$C$41</f>
        <v>1.0316868496793272E-5</v>
      </c>
    </row>
    <row r="75" spans="1:10">
      <c r="A75" t="s">
        <v>3817</v>
      </c>
      <c r="B75" t="s">
        <v>3818</v>
      </c>
      <c r="C75" t="s">
        <v>2000</v>
      </c>
      <c r="D75" t="s">
        <v>102</v>
      </c>
      <c r="E75" s="70">
        <v>45257</v>
      </c>
      <c r="F75" s="59">
        <v>8006158.0505240001</v>
      </c>
      <c r="G75" s="59">
        <v>2.8408470000000001</v>
      </c>
      <c r="H75" s="59">
        <v>227.44269076600003</v>
      </c>
      <c r="I75" s="78">
        <f t="shared" si="1"/>
        <v>6.728506144254901E-4</v>
      </c>
      <c r="J75" s="78">
        <f>H75/'סכום נכסי הקרן'!$C$41</f>
        <v>7.8727689708788214E-6</v>
      </c>
    </row>
    <row r="76" spans="1:10">
      <c r="A76" t="s">
        <v>3819</v>
      </c>
      <c r="B76" t="s">
        <v>3820</v>
      </c>
      <c r="C76" t="s">
        <v>2000</v>
      </c>
      <c r="D76" t="s">
        <v>102</v>
      </c>
      <c r="E76" s="70">
        <v>45257</v>
      </c>
      <c r="F76" s="59">
        <v>15172875.013527002</v>
      </c>
      <c r="G76" s="59">
        <v>2.9062160000000001</v>
      </c>
      <c r="H76" s="59">
        <v>440.95649277899992</v>
      </c>
      <c r="I76" s="78">
        <f t="shared" si="1"/>
        <v>1.304494974545087E-3</v>
      </c>
      <c r="J76" s="78">
        <f>H76/'סכום נכסי הקרן'!$C$41</f>
        <v>1.5263399242096095E-5</v>
      </c>
    </row>
    <row r="77" spans="1:10">
      <c r="A77" t="s">
        <v>3819</v>
      </c>
      <c r="B77" t="s">
        <v>3821</v>
      </c>
      <c r="C77" t="s">
        <v>2000</v>
      </c>
      <c r="D77" t="s">
        <v>102</v>
      </c>
      <c r="E77" s="70">
        <v>45257</v>
      </c>
      <c r="F77" s="59">
        <v>8333533.9974150006</v>
      </c>
      <c r="G77" s="59">
        <v>2.9062160000000001</v>
      </c>
      <c r="H77" s="59">
        <v>242.19048196200001</v>
      </c>
      <c r="I77" s="78">
        <f t="shared" si="1"/>
        <v>7.1647945268020702E-4</v>
      </c>
      <c r="J77" s="78">
        <f>H77/'סכום נכסי הקרן'!$C$41</f>
        <v>8.3832534033564589E-6</v>
      </c>
    </row>
    <row r="78" spans="1:10">
      <c r="A78" t="s">
        <v>3822</v>
      </c>
      <c r="B78" t="s">
        <v>3823</v>
      </c>
      <c r="C78" t="s">
        <v>2000</v>
      </c>
      <c r="D78" t="s">
        <v>102</v>
      </c>
      <c r="E78" s="70">
        <v>45257</v>
      </c>
      <c r="F78" s="59">
        <v>8670680.9608800001</v>
      </c>
      <c r="G78" s="59">
        <v>2.9114420000000001</v>
      </c>
      <c r="H78" s="59">
        <v>252.44180583500005</v>
      </c>
      <c r="I78" s="78">
        <f t="shared" si="1"/>
        <v>7.4680625519644723E-4</v>
      </c>
      <c r="J78" s="78">
        <f>H78/'סכום נכסי הקרן'!$C$41</f>
        <v>8.738095778048629E-6</v>
      </c>
    </row>
    <row r="79" spans="1:10">
      <c r="A79" t="s">
        <v>3822</v>
      </c>
      <c r="B79" t="s">
        <v>3824</v>
      </c>
      <c r="C79" t="s">
        <v>2000</v>
      </c>
      <c r="D79" t="s">
        <v>102</v>
      </c>
      <c r="E79" s="70">
        <v>45257</v>
      </c>
      <c r="F79" s="59">
        <v>4005989.7282400001</v>
      </c>
      <c r="G79" s="59">
        <v>2.9114420000000001</v>
      </c>
      <c r="H79" s="59">
        <v>116.632048359</v>
      </c>
      <c r="I79" s="78">
        <f t="shared" si="1"/>
        <v>3.4503612815940112E-4</v>
      </c>
      <c r="J79" s="78">
        <f>H79/'סכום נכסי הקרן'!$C$41</f>
        <v>4.0371364242936391E-6</v>
      </c>
    </row>
    <row r="80" spans="1:10">
      <c r="A80" t="s">
        <v>3825</v>
      </c>
      <c r="B80" t="s">
        <v>3826</v>
      </c>
      <c r="C80" t="s">
        <v>2000</v>
      </c>
      <c r="D80" t="s">
        <v>102</v>
      </c>
      <c r="E80" s="70">
        <v>45245</v>
      </c>
      <c r="F80" s="59">
        <v>16117532.623512002</v>
      </c>
      <c r="G80" s="59">
        <v>3.4153419999999999</v>
      </c>
      <c r="H80" s="59">
        <v>550.46883977900006</v>
      </c>
      <c r="I80" s="78">
        <f t="shared" si="1"/>
        <v>1.6284686741085406E-3</v>
      </c>
      <c r="J80" s="78">
        <f>H80/'סכום נכסי הקרן'!$C$41</f>
        <v>1.9054092205171959E-5</v>
      </c>
    </row>
    <row r="81" spans="1:10">
      <c r="A81" t="s">
        <v>3827</v>
      </c>
      <c r="B81" t="s">
        <v>3828</v>
      </c>
      <c r="C81" t="s">
        <v>2000</v>
      </c>
      <c r="D81" t="s">
        <v>102</v>
      </c>
      <c r="E81" s="70">
        <v>45245</v>
      </c>
      <c r="F81" s="59">
        <v>20149610.874739997</v>
      </c>
      <c r="G81" s="59">
        <v>3.4282599999999999</v>
      </c>
      <c r="H81" s="59">
        <v>690.78114507499993</v>
      </c>
      <c r="I81" s="78">
        <f t="shared" si="1"/>
        <v>2.0435588250028664E-3</v>
      </c>
      <c r="J81" s="78">
        <f>H81/'סכום נכסי הקרן'!$C$41</f>
        <v>2.3910904088844746E-5</v>
      </c>
    </row>
    <row r="82" spans="1:10">
      <c r="A82" t="s">
        <v>3827</v>
      </c>
      <c r="B82" t="s">
        <v>3829</v>
      </c>
      <c r="C82" t="s">
        <v>2000</v>
      </c>
      <c r="D82" t="s">
        <v>102</v>
      </c>
      <c r="E82" s="70">
        <v>45245</v>
      </c>
      <c r="F82" s="59">
        <v>5030262.6819210006</v>
      </c>
      <c r="G82" s="59">
        <v>3.4282599999999999</v>
      </c>
      <c r="H82" s="59">
        <v>172.45050676199997</v>
      </c>
      <c r="I82" s="78">
        <f t="shared" si="1"/>
        <v>5.1016556760743548E-4</v>
      </c>
      <c r="J82" s="78">
        <f>H82/'סכום נכסי הקרן'!$C$41</f>
        <v>5.9692531515334857E-6</v>
      </c>
    </row>
    <row r="83" spans="1:10">
      <c r="A83" t="s">
        <v>3830</v>
      </c>
      <c r="B83" t="s">
        <v>3831</v>
      </c>
      <c r="C83" t="s">
        <v>2000</v>
      </c>
      <c r="D83" t="s">
        <v>102</v>
      </c>
      <c r="E83" s="70">
        <v>45246</v>
      </c>
      <c r="F83" s="59">
        <v>24492399.50454</v>
      </c>
      <c r="G83" s="59">
        <v>3.4790049999999999</v>
      </c>
      <c r="H83" s="59">
        <v>852.09188851700014</v>
      </c>
      <c r="I83" s="78">
        <f t="shared" si="1"/>
        <v>2.5207692927160263E-3</v>
      </c>
      <c r="J83" s="78">
        <f>H83/'סכום נכסי הקרן'!$C$41</f>
        <v>2.9494562158323661E-5</v>
      </c>
    </row>
    <row r="84" spans="1:10">
      <c r="A84" t="s">
        <v>3832</v>
      </c>
      <c r="B84" t="s">
        <v>3833</v>
      </c>
      <c r="C84" t="s">
        <v>2000</v>
      </c>
      <c r="D84" t="s">
        <v>102</v>
      </c>
      <c r="E84" s="70">
        <v>45160</v>
      </c>
      <c r="F84" s="59">
        <v>14115292.386089999</v>
      </c>
      <c r="G84" s="59">
        <v>3.11198</v>
      </c>
      <c r="H84" s="59">
        <v>439.26505734699998</v>
      </c>
      <c r="I84" s="78">
        <f t="shared" si="1"/>
        <v>1.2994911497756505E-3</v>
      </c>
      <c r="J84" s="78">
        <f>H84/'סכום נכסי הקרן'!$C$41</f>
        <v>1.5204851392787567E-5</v>
      </c>
    </row>
    <row r="85" spans="1:10">
      <c r="A85" t="s">
        <v>3834</v>
      </c>
      <c r="B85" t="s">
        <v>3835</v>
      </c>
      <c r="C85" t="s">
        <v>2000</v>
      </c>
      <c r="D85" t="s">
        <v>102</v>
      </c>
      <c r="E85" s="70">
        <v>45245</v>
      </c>
      <c r="F85" s="59">
        <v>8070193.5160400001</v>
      </c>
      <c r="G85" s="59">
        <v>3.5521029999999998</v>
      </c>
      <c r="H85" s="59">
        <v>286.66162417299995</v>
      </c>
      <c r="I85" s="78">
        <f t="shared" si="1"/>
        <v>8.480397822740025E-4</v>
      </c>
      <c r="J85" s="78">
        <f>H85/'סכום נכסי הקרן'!$C$41</f>
        <v>9.9225907516755788E-6</v>
      </c>
    </row>
    <row r="86" spans="1:10">
      <c r="A86" t="s">
        <v>3836</v>
      </c>
      <c r="B86" t="s">
        <v>3837</v>
      </c>
      <c r="C86" t="s">
        <v>2000</v>
      </c>
      <c r="D86" t="s">
        <v>102</v>
      </c>
      <c r="E86" s="70">
        <v>45246</v>
      </c>
      <c r="F86" s="59">
        <v>12105613.685502</v>
      </c>
      <c r="G86" s="59">
        <v>3.5589430000000002</v>
      </c>
      <c r="H86" s="59">
        <v>430.83190563900001</v>
      </c>
      <c r="I86" s="78">
        <f t="shared" si="1"/>
        <v>1.2745431011522326E-3</v>
      </c>
      <c r="J86" s="78">
        <f>H86/'סכום נכסי הקרן'!$C$41</f>
        <v>1.491294377038891E-5</v>
      </c>
    </row>
    <row r="87" spans="1:10">
      <c r="A87" t="s">
        <v>3838</v>
      </c>
      <c r="B87" t="s">
        <v>3839</v>
      </c>
      <c r="C87" t="s">
        <v>2000</v>
      </c>
      <c r="D87" t="s">
        <v>102</v>
      </c>
      <c r="E87" s="70">
        <v>45155</v>
      </c>
      <c r="F87" s="59">
        <v>24215108.308307994</v>
      </c>
      <c r="G87" s="59">
        <v>3.170544</v>
      </c>
      <c r="H87" s="59">
        <v>767.75073647199997</v>
      </c>
      <c r="I87" s="78">
        <f t="shared" si="1"/>
        <v>2.2712603030724892E-3</v>
      </c>
      <c r="J87" s="78">
        <f>H87/'סכום נכסי הקרן'!$C$41</f>
        <v>2.6575152426791809E-5</v>
      </c>
    </row>
    <row r="88" spans="1:10">
      <c r="A88" t="s">
        <v>3840</v>
      </c>
      <c r="B88" t="s">
        <v>3841</v>
      </c>
      <c r="C88" t="s">
        <v>2000</v>
      </c>
      <c r="D88" t="s">
        <v>102</v>
      </c>
      <c r="E88" s="70">
        <v>45245</v>
      </c>
      <c r="F88" s="59">
        <v>6861497.1534720007</v>
      </c>
      <c r="G88" s="59">
        <v>3.5778639999999999</v>
      </c>
      <c r="H88" s="59">
        <v>245.49504527699997</v>
      </c>
      <c r="I88" s="78">
        <f t="shared" si="1"/>
        <v>7.2625544262042998E-4</v>
      </c>
      <c r="J88" s="78">
        <f>H88/'סכום נכסי הקרן'!$C$41</f>
        <v>8.4976385411730113E-6</v>
      </c>
    </row>
    <row r="89" spans="1:10">
      <c r="A89" t="s">
        <v>3842</v>
      </c>
      <c r="B89" t="s">
        <v>3843</v>
      </c>
      <c r="C89" t="s">
        <v>2000</v>
      </c>
      <c r="D89" t="s">
        <v>102</v>
      </c>
      <c r="E89" s="70">
        <v>45155</v>
      </c>
      <c r="F89" s="59">
        <v>24217048.77696</v>
      </c>
      <c r="G89" s="59">
        <v>3.1783030000000001</v>
      </c>
      <c r="H89" s="59">
        <v>769.69120512400002</v>
      </c>
      <c r="I89" s="78">
        <f t="shared" si="1"/>
        <v>2.2770008503742046E-3</v>
      </c>
      <c r="J89" s="78">
        <f>H89/'סכום נכסי הקרן'!$C$41</f>
        <v>2.6642320386074116E-5</v>
      </c>
    </row>
    <row r="90" spans="1:10">
      <c r="A90" t="s">
        <v>3844</v>
      </c>
      <c r="B90" t="s">
        <v>3845</v>
      </c>
      <c r="C90" t="s">
        <v>2000</v>
      </c>
      <c r="D90" t="s">
        <v>102</v>
      </c>
      <c r="E90" s="70">
        <v>45160</v>
      </c>
      <c r="F90" s="59">
        <v>20180873.980799999</v>
      </c>
      <c r="G90" s="59">
        <v>3.1896149999999999</v>
      </c>
      <c r="H90" s="59">
        <v>643.69208336600002</v>
      </c>
      <c r="I90" s="78">
        <f t="shared" si="1"/>
        <v>1.9042538247106488E-3</v>
      </c>
      <c r="J90" s="78">
        <f>H90/'סכום נכסי הקרן'!$C$41</f>
        <v>2.2280949296092923E-5</v>
      </c>
    </row>
    <row r="91" spans="1:10">
      <c r="A91" t="s">
        <v>3846</v>
      </c>
      <c r="B91" t="s">
        <v>3847</v>
      </c>
      <c r="C91" t="s">
        <v>2000</v>
      </c>
      <c r="D91" t="s">
        <v>102</v>
      </c>
      <c r="E91" s="70">
        <v>45160</v>
      </c>
      <c r="F91" s="59">
        <v>20180873.980799999</v>
      </c>
      <c r="G91" s="59">
        <v>3.1896149999999999</v>
      </c>
      <c r="H91" s="59">
        <v>643.69208336600002</v>
      </c>
      <c r="I91" s="78">
        <f t="shared" si="1"/>
        <v>1.9042538247106488E-3</v>
      </c>
      <c r="J91" s="78">
        <f>H91/'סכום נכסי הקרן'!$C$41</f>
        <v>2.2280949296092923E-5</v>
      </c>
    </row>
    <row r="92" spans="1:10">
      <c r="A92" t="s">
        <v>3848</v>
      </c>
      <c r="B92" t="s">
        <v>3849</v>
      </c>
      <c r="C92" t="s">
        <v>2000</v>
      </c>
      <c r="D92" t="s">
        <v>102</v>
      </c>
      <c r="E92" s="70">
        <v>45168</v>
      </c>
      <c r="F92" s="59">
        <v>28306047.441980004</v>
      </c>
      <c r="G92" s="59">
        <v>3.370279</v>
      </c>
      <c r="H92" s="59">
        <v>953.99278557000002</v>
      </c>
      <c r="I92" s="78">
        <f t="shared" si="1"/>
        <v>2.8222258089122773E-3</v>
      </c>
      <c r="J92" s="78">
        <f>H92/'סכום נכסי הקרן'!$C$41</f>
        <v>3.3021790128243108E-5</v>
      </c>
    </row>
    <row r="93" spans="1:10">
      <c r="A93" t="s">
        <v>3850</v>
      </c>
      <c r="B93" t="s">
        <v>3851</v>
      </c>
      <c r="C93" t="s">
        <v>2000</v>
      </c>
      <c r="D93" t="s">
        <v>102</v>
      </c>
      <c r="E93" s="70">
        <v>45174</v>
      </c>
      <c r="F93" s="59">
        <v>26007138.958185002</v>
      </c>
      <c r="G93" s="59">
        <v>3.8023899999999999</v>
      </c>
      <c r="H93" s="59">
        <v>988.89296500599994</v>
      </c>
      <c r="I93" s="78">
        <f t="shared" si="1"/>
        <v>2.9254720688733503E-3</v>
      </c>
      <c r="J93" s="78">
        <f>H93/'סכום נכסי הקרן'!$C$41</f>
        <v>3.4229835323349093E-5</v>
      </c>
    </row>
    <row r="94" spans="1:10">
      <c r="A94" t="s">
        <v>3850</v>
      </c>
      <c r="B94" t="s">
        <v>3852</v>
      </c>
      <c r="C94" t="s">
        <v>2000</v>
      </c>
      <c r="D94" t="s">
        <v>102</v>
      </c>
      <c r="E94" s="70">
        <v>45174</v>
      </c>
      <c r="F94" s="59">
        <v>4058813.597099999</v>
      </c>
      <c r="G94" s="59">
        <v>3.8023899999999999</v>
      </c>
      <c r="H94" s="59">
        <v>154.331940121</v>
      </c>
      <c r="I94" s="78">
        <f t="shared" si="1"/>
        <v>4.5656486205893933E-4</v>
      </c>
      <c r="J94" s="78">
        <f>H94/'סכום נכסי הקרן'!$C$41</f>
        <v>5.3420916948708911E-6</v>
      </c>
    </row>
    <row r="95" spans="1:10">
      <c r="A95" t="s">
        <v>3853</v>
      </c>
      <c r="B95" t="s">
        <v>3854</v>
      </c>
      <c r="C95" t="s">
        <v>2000</v>
      </c>
      <c r="D95" t="s">
        <v>102</v>
      </c>
      <c r="E95" s="70">
        <v>45169</v>
      </c>
      <c r="F95" s="59">
        <v>12179351.494278003</v>
      </c>
      <c r="G95" s="59">
        <v>3.8032300000000001</v>
      </c>
      <c r="H95" s="59">
        <v>463.2087318209999</v>
      </c>
      <c r="I95" s="78">
        <f t="shared" si="1"/>
        <v>1.370324448604364E-3</v>
      </c>
      <c r="J95" s="78">
        <f>H95/'סכום נכסי הקרן'!$C$41</f>
        <v>1.6033644865169002E-5</v>
      </c>
    </row>
    <row r="96" spans="1:10">
      <c r="A96" t="s">
        <v>3855</v>
      </c>
      <c r="B96" t="s">
        <v>3856</v>
      </c>
      <c r="C96" t="s">
        <v>2000</v>
      </c>
      <c r="D96" t="s">
        <v>102</v>
      </c>
      <c r="E96" s="70">
        <v>45174</v>
      </c>
      <c r="F96" s="59">
        <v>338113.88811299996</v>
      </c>
      <c r="G96" s="59">
        <v>3.9044840000000001</v>
      </c>
      <c r="H96" s="59">
        <v>13.201602486000001</v>
      </c>
      <c r="I96" s="78">
        <f t="shared" si="1"/>
        <v>3.9054701270857623E-5</v>
      </c>
      <c r="J96" s="78">
        <f>H96/'סכום נכסי הקרן'!$C$41</f>
        <v>4.5696419642074637E-7</v>
      </c>
    </row>
    <row r="97" spans="1:10">
      <c r="A97" t="s">
        <v>3855</v>
      </c>
      <c r="B97" t="s">
        <v>3857</v>
      </c>
      <c r="C97" t="s">
        <v>2000</v>
      </c>
      <c r="D97" t="s">
        <v>102</v>
      </c>
      <c r="E97" s="70">
        <v>45174</v>
      </c>
      <c r="F97" s="59">
        <v>10157814.374149997</v>
      </c>
      <c r="G97" s="59">
        <v>3.9044840000000001</v>
      </c>
      <c r="H97" s="59">
        <v>396.61023170599998</v>
      </c>
      <c r="I97" s="78">
        <f t="shared" si="1"/>
        <v>1.1733040846116758E-3</v>
      </c>
      <c r="J97" s="78">
        <f>H97/'סכום נכסי הקרן'!$C$41</f>
        <v>1.3728384566644518E-5</v>
      </c>
    </row>
    <row r="98" spans="1:10">
      <c r="A98" t="s">
        <v>3855</v>
      </c>
      <c r="B98" t="s">
        <v>3858</v>
      </c>
      <c r="C98" t="s">
        <v>2000</v>
      </c>
      <c r="D98" t="s">
        <v>102</v>
      </c>
      <c r="E98" s="70">
        <v>45174</v>
      </c>
      <c r="F98" s="59">
        <v>20217963.480479997</v>
      </c>
      <c r="G98" s="59">
        <v>3.9044840000000001</v>
      </c>
      <c r="H98" s="59">
        <v>789.40713870800005</v>
      </c>
      <c r="I98" s="78">
        <f t="shared" si="1"/>
        <v>2.335327095026379E-3</v>
      </c>
      <c r="J98" s="78">
        <f>H98/'סכום נכסי הקרן'!$C$41</f>
        <v>2.7324773577378104E-5</v>
      </c>
    </row>
    <row r="99" spans="1:10">
      <c r="A99" t="s">
        <v>3859</v>
      </c>
      <c r="B99" t="s">
        <v>3860</v>
      </c>
      <c r="C99" t="s">
        <v>2000</v>
      </c>
      <c r="D99" t="s">
        <v>102</v>
      </c>
      <c r="E99" s="70">
        <v>45159</v>
      </c>
      <c r="F99" s="59">
        <v>20221718.475028004</v>
      </c>
      <c r="G99" s="59">
        <v>3.838387</v>
      </c>
      <c r="H99" s="59">
        <v>776.187771011</v>
      </c>
      <c r="I99" s="78">
        <f t="shared" si="1"/>
        <v>2.296219838392689E-3</v>
      </c>
      <c r="J99" s="78">
        <f>H99/'סכום נכסי הקרן'!$C$41</f>
        <v>2.6867194450657987E-5</v>
      </c>
    </row>
    <row r="100" spans="1:10">
      <c r="A100" t="s">
        <v>3861</v>
      </c>
      <c r="B100" t="s">
        <v>3862</v>
      </c>
      <c r="C100" t="s">
        <v>2000</v>
      </c>
      <c r="D100" t="s">
        <v>102</v>
      </c>
      <c r="E100" s="70">
        <v>45181</v>
      </c>
      <c r="F100" s="59">
        <v>8941248.3331599999</v>
      </c>
      <c r="G100" s="59">
        <v>3.9528509999999999</v>
      </c>
      <c r="H100" s="59">
        <v>353.43426517899991</v>
      </c>
      <c r="I100" s="78">
        <f t="shared" si="1"/>
        <v>1.0455753125492887E-3</v>
      </c>
      <c r="J100" s="78">
        <f>H100/'סכום נכסי הקרן'!$C$41</f>
        <v>1.2233878814814563E-5</v>
      </c>
    </row>
    <row r="101" spans="1:10">
      <c r="A101" t="s">
        <v>3861</v>
      </c>
      <c r="B101" t="s">
        <v>3863</v>
      </c>
      <c r="C101" t="s">
        <v>2000</v>
      </c>
      <c r="D101" t="s">
        <v>102</v>
      </c>
      <c r="E101" s="70">
        <v>45181</v>
      </c>
      <c r="F101" s="59">
        <v>13528143.891600002</v>
      </c>
      <c r="G101" s="59">
        <v>3.9528509999999999</v>
      </c>
      <c r="H101" s="59">
        <v>534.74743318099991</v>
      </c>
      <c r="I101" s="78">
        <f t="shared" si="1"/>
        <v>1.5819595598632271E-3</v>
      </c>
      <c r="J101" s="78">
        <f>H101/'סכום נכסי הקרן'!$C$41</f>
        <v>1.8509906759482501E-5</v>
      </c>
    </row>
    <row r="102" spans="1:10">
      <c r="A102" t="s">
        <v>3864</v>
      </c>
      <c r="B102" t="s">
        <v>3865</v>
      </c>
      <c r="C102" t="s">
        <v>2000</v>
      </c>
      <c r="D102" t="s">
        <v>102</v>
      </c>
      <c r="E102" s="70">
        <v>45181</v>
      </c>
      <c r="F102" s="59">
        <v>12194228.420609999</v>
      </c>
      <c r="G102" s="59">
        <v>3.9655879999999999</v>
      </c>
      <c r="H102" s="59">
        <v>483.57287336499996</v>
      </c>
      <c r="I102" s="78">
        <f t="shared" si="1"/>
        <v>1.4305683065361414E-3</v>
      </c>
      <c r="J102" s="78">
        <f>H102/'סכום נכסי הקרן'!$C$41</f>
        <v>1.6738535319666536E-5</v>
      </c>
    </row>
    <row r="103" spans="1:10">
      <c r="A103" t="s">
        <v>3864</v>
      </c>
      <c r="B103" t="s">
        <v>3866</v>
      </c>
      <c r="C103" t="s">
        <v>2000</v>
      </c>
      <c r="D103" t="s">
        <v>102</v>
      </c>
      <c r="E103" s="70">
        <v>45181</v>
      </c>
      <c r="F103" s="59">
        <v>2022600.9897369999</v>
      </c>
      <c r="G103" s="59">
        <v>3.9655879999999999</v>
      </c>
      <c r="H103" s="59">
        <v>80.208024527999996</v>
      </c>
      <c r="I103" s="78">
        <f t="shared" si="1"/>
        <v>2.372818330796285E-4</v>
      </c>
      <c r="J103" s="78">
        <f>H103/'סכום נכסי הקרן'!$C$41</f>
        <v>2.7763444258984357E-6</v>
      </c>
    </row>
    <row r="104" spans="1:10">
      <c r="A104" t="s">
        <v>3867</v>
      </c>
      <c r="B104" t="s">
        <v>3868</v>
      </c>
      <c r="C104" t="s">
        <v>2000</v>
      </c>
      <c r="D104" t="s">
        <v>102</v>
      </c>
      <c r="E104" s="70">
        <v>45159</v>
      </c>
      <c r="F104" s="59">
        <v>16267595.532600002</v>
      </c>
      <c r="G104" s="59">
        <v>3.9097590000000002</v>
      </c>
      <c r="H104" s="59">
        <v>636.02381804100003</v>
      </c>
      <c r="I104" s="78">
        <f t="shared" si="1"/>
        <v>1.881568562686501E-3</v>
      </c>
      <c r="J104" s="78">
        <f>H104/'סכום נכסי הקרן'!$C$41</f>
        <v>2.2015517678537724E-5</v>
      </c>
    </row>
    <row r="105" spans="1:10">
      <c r="A105" t="s">
        <v>3869</v>
      </c>
      <c r="B105" t="s">
        <v>3870</v>
      </c>
      <c r="C105" t="s">
        <v>2000</v>
      </c>
      <c r="D105" t="s">
        <v>102</v>
      </c>
      <c r="E105" s="70">
        <v>45167</v>
      </c>
      <c r="F105" s="59">
        <v>14236787.284468001</v>
      </c>
      <c r="G105" s="59">
        <v>3.9388100000000001</v>
      </c>
      <c r="H105" s="59">
        <v>560.75995572499994</v>
      </c>
      <c r="I105" s="78">
        <f t="shared" si="1"/>
        <v>1.6589131947219288E-3</v>
      </c>
      <c r="J105" s="78">
        <f>H105/'סכום נכסי הקרן'!$C$41</f>
        <v>1.9410311954518572E-5</v>
      </c>
    </row>
    <row r="106" spans="1:10">
      <c r="A106" t="s">
        <v>3871</v>
      </c>
      <c r="B106" t="s">
        <v>3872</v>
      </c>
      <c r="C106" t="s">
        <v>2000</v>
      </c>
      <c r="D106" t="s">
        <v>102</v>
      </c>
      <c r="E106" s="70">
        <v>45189</v>
      </c>
      <c r="F106" s="59">
        <v>60138496.491212994</v>
      </c>
      <c r="G106" s="59">
        <v>4.0757500000000002</v>
      </c>
      <c r="H106" s="59">
        <v>2451.0947394080004</v>
      </c>
      <c r="I106" s="78">
        <f t="shared" si="1"/>
        <v>7.2511479523539755E-3</v>
      </c>
      <c r="J106" s="78">
        <f>H106/'סכום נכסי הקרן'!$C$41</f>
        <v>8.4842922602198969E-5</v>
      </c>
    </row>
    <row r="107" spans="1:10">
      <c r="A107" t="s">
        <v>3873</v>
      </c>
      <c r="B107" t="s">
        <v>3874</v>
      </c>
      <c r="C107" t="s">
        <v>2000</v>
      </c>
      <c r="D107" t="s">
        <v>102</v>
      </c>
      <c r="E107" s="70">
        <v>45174</v>
      </c>
      <c r="F107" s="59">
        <v>35242724.766719997</v>
      </c>
      <c r="G107" s="59">
        <v>4.0826269999999996</v>
      </c>
      <c r="H107" s="59">
        <v>1438.829038676</v>
      </c>
      <c r="I107" s="78">
        <f t="shared" si="1"/>
        <v>4.2565316100767209E-3</v>
      </c>
      <c r="J107" s="78">
        <f>H107/'סכום נכסי הקרן'!$C$41</f>
        <v>4.9804056450167328E-5</v>
      </c>
    </row>
    <row r="108" spans="1:10">
      <c r="A108" t="s">
        <v>3873</v>
      </c>
      <c r="B108" t="s">
        <v>3875</v>
      </c>
      <c r="C108" t="s">
        <v>2000</v>
      </c>
      <c r="D108" t="s">
        <v>102</v>
      </c>
      <c r="E108" s="70">
        <v>45174</v>
      </c>
      <c r="F108" s="59">
        <v>8548411.2349440008</v>
      </c>
      <c r="G108" s="59">
        <v>4.0826269999999996</v>
      </c>
      <c r="H108" s="59">
        <v>348.99975529300002</v>
      </c>
      <c r="I108" s="78">
        <f t="shared" si="1"/>
        <v>1.0324565673769466E-3</v>
      </c>
      <c r="J108" s="78">
        <f>H108/'סכום נכסי הקרן'!$C$41</f>
        <v>1.2080381370188067E-5</v>
      </c>
    </row>
    <row r="109" spans="1:10">
      <c r="A109" t="s">
        <v>3876</v>
      </c>
      <c r="B109" t="s">
        <v>3877</v>
      </c>
      <c r="C109" t="s">
        <v>2000</v>
      </c>
      <c r="D109" t="s">
        <v>102</v>
      </c>
      <c r="E109" s="70">
        <v>45167</v>
      </c>
      <c r="F109" s="59">
        <v>15243383.355840001</v>
      </c>
      <c r="G109" s="59">
        <v>4.0100410000000002</v>
      </c>
      <c r="H109" s="59">
        <v>611.265997965</v>
      </c>
      <c r="I109" s="78">
        <f t="shared" si="1"/>
        <v>1.8083267522160519E-3</v>
      </c>
      <c r="J109" s="78">
        <f>H109/'סכום נכסי הקרן'!$C$41</f>
        <v>2.1158543128049903E-5</v>
      </c>
    </row>
    <row r="110" spans="1:10">
      <c r="A110" t="s">
        <v>3878</v>
      </c>
      <c r="B110" t="s">
        <v>3879</v>
      </c>
      <c r="C110" t="s">
        <v>2000</v>
      </c>
      <c r="D110" t="s">
        <v>102</v>
      </c>
      <c r="E110" s="70">
        <v>45189</v>
      </c>
      <c r="F110" s="59">
        <v>20327740.671491999</v>
      </c>
      <c r="G110" s="59">
        <v>4.1519490000000001</v>
      </c>
      <c r="H110" s="59">
        <v>843.99739359399996</v>
      </c>
      <c r="I110" s="78">
        <f t="shared" si="1"/>
        <v>2.4968231027370827E-3</v>
      </c>
      <c r="J110" s="78">
        <f>H110/'סכום נכסי הקרן'!$C$41</f>
        <v>2.9214376902644042E-5</v>
      </c>
    </row>
    <row r="111" spans="1:10">
      <c r="A111" t="s">
        <v>3880</v>
      </c>
      <c r="B111" t="s">
        <v>3881</v>
      </c>
      <c r="C111" t="s">
        <v>2000</v>
      </c>
      <c r="D111" t="s">
        <v>102</v>
      </c>
      <c r="E111" s="70">
        <v>45189</v>
      </c>
      <c r="F111" s="59">
        <v>14249615.938334003</v>
      </c>
      <c r="G111" s="59">
        <v>4.1519490000000001</v>
      </c>
      <c r="H111" s="59">
        <v>591.63676406500008</v>
      </c>
      <c r="I111" s="78">
        <f t="shared" si="1"/>
        <v>1.7502569938701795E-3</v>
      </c>
      <c r="J111" s="78">
        <f>H111/'סכום נכסי הקרן'!$C$41</f>
        <v>2.0479090985404291E-5</v>
      </c>
    </row>
    <row r="112" spans="1:10">
      <c r="A112" t="s">
        <v>3882</v>
      </c>
      <c r="B112" t="s">
        <v>3883</v>
      </c>
      <c r="C112" t="s">
        <v>2000</v>
      </c>
      <c r="D112" t="s">
        <v>102</v>
      </c>
      <c r="E112" s="70">
        <v>45190</v>
      </c>
      <c r="F112" s="59">
        <v>16287000.219120003</v>
      </c>
      <c r="G112" s="59">
        <v>4.1816259999999996</v>
      </c>
      <c r="H112" s="59">
        <v>681.06137532500009</v>
      </c>
      <c r="I112" s="78">
        <f t="shared" si="1"/>
        <v>2.0148045351800724E-3</v>
      </c>
      <c r="J112" s="78">
        <f>H112/'סכום נכסי הקרן'!$C$41</f>
        <v>2.3574461086723332E-5</v>
      </c>
    </row>
    <row r="113" spans="1:10">
      <c r="A113" t="s">
        <v>3884</v>
      </c>
      <c r="B113" t="s">
        <v>3885</v>
      </c>
      <c r="C113" t="s">
        <v>2000</v>
      </c>
      <c r="D113" t="s">
        <v>102</v>
      </c>
      <c r="E113" s="70">
        <v>45188</v>
      </c>
      <c r="F113" s="59">
        <v>20374920.845999997</v>
      </c>
      <c r="G113" s="59">
        <v>4.2342589999999998</v>
      </c>
      <c r="H113" s="59">
        <v>862.72697249400005</v>
      </c>
      <c r="I113" s="78">
        <f t="shared" si="1"/>
        <v>2.5522313843941149E-3</v>
      </c>
      <c r="J113" s="78">
        <f>H113/'סכום נכסי הקרן'!$C$41</f>
        <v>2.9862688119438661E-5</v>
      </c>
    </row>
    <row r="114" spans="1:10">
      <c r="A114" t="s">
        <v>3886</v>
      </c>
      <c r="B114" t="s">
        <v>3887</v>
      </c>
      <c r="C114" t="s">
        <v>2000</v>
      </c>
      <c r="D114" t="s">
        <v>102</v>
      </c>
      <c r="E114" s="70">
        <v>45188</v>
      </c>
      <c r="F114" s="59">
        <v>40749841.691999994</v>
      </c>
      <c r="G114" s="59">
        <v>4.2342589999999998</v>
      </c>
      <c r="H114" s="59">
        <v>1725.45394498</v>
      </c>
      <c r="I114" s="78">
        <f t="shared" si="1"/>
        <v>5.104462768764563E-3</v>
      </c>
      <c r="J114" s="78">
        <f>H114/'סכום נכסי הקרן'!$C$41</f>
        <v>5.9725376238600403E-5</v>
      </c>
    </row>
    <row r="115" spans="1:10">
      <c r="A115" t="s">
        <v>3888</v>
      </c>
      <c r="B115" t="s">
        <v>3889</v>
      </c>
      <c r="C115" t="s">
        <v>2000</v>
      </c>
      <c r="D115" t="s">
        <v>102</v>
      </c>
      <c r="E115" s="70">
        <v>45190</v>
      </c>
      <c r="F115" s="59">
        <v>28524889.1844</v>
      </c>
      <c r="G115" s="59">
        <v>4.2576720000000003</v>
      </c>
      <c r="H115" s="59">
        <v>1214.4962077610001</v>
      </c>
      <c r="I115" s="78">
        <f t="shared" si="1"/>
        <v>3.5928809884251266E-3</v>
      </c>
      <c r="J115" s="78">
        <f>H115/'סכום נכסי הקרן'!$C$41</f>
        <v>4.2038933093470606E-5</v>
      </c>
    </row>
    <row r="116" spans="1:10">
      <c r="A116" t="s">
        <v>3888</v>
      </c>
      <c r="B116" t="s">
        <v>3890</v>
      </c>
      <c r="C116" t="s">
        <v>2000</v>
      </c>
      <c r="D116" t="s">
        <v>102</v>
      </c>
      <c r="E116" s="70">
        <v>45190</v>
      </c>
      <c r="F116" s="59">
        <v>4410007.2702000001</v>
      </c>
      <c r="G116" s="59">
        <v>4.2576720000000003</v>
      </c>
      <c r="H116" s="59">
        <v>187.76364287500002</v>
      </c>
      <c r="I116" s="78">
        <f t="shared" si="1"/>
        <v>5.554668828869567E-4</v>
      </c>
      <c r="J116" s="78">
        <f>H116/'סכום נכסי הקרן'!$C$41</f>
        <v>6.4993066011794154E-6</v>
      </c>
    </row>
    <row r="117" spans="1:10">
      <c r="A117" t="s">
        <v>3891</v>
      </c>
      <c r="B117" t="s">
        <v>3892</v>
      </c>
      <c r="C117" t="s">
        <v>2000</v>
      </c>
      <c r="D117" t="s">
        <v>102</v>
      </c>
      <c r="E117" s="70">
        <v>45182</v>
      </c>
      <c r="F117" s="59">
        <v>20391091.418100003</v>
      </c>
      <c r="G117" s="59">
        <v>4.2868089999999999</v>
      </c>
      <c r="H117" s="59">
        <v>874.12722582200013</v>
      </c>
      <c r="I117" s="78">
        <f t="shared" si="1"/>
        <v>2.5859570997842961E-3</v>
      </c>
      <c r="J117" s="78">
        <f>H117/'סכום נכסי הקרן'!$C$41</f>
        <v>3.0257299880135672E-5</v>
      </c>
    </row>
    <row r="118" spans="1:10">
      <c r="A118" t="s">
        <v>3893</v>
      </c>
      <c r="B118" t="s">
        <v>3894</v>
      </c>
      <c r="C118" t="s">
        <v>2000</v>
      </c>
      <c r="D118" t="s">
        <v>102</v>
      </c>
      <c r="E118" s="70">
        <v>45182</v>
      </c>
      <c r="F118" s="59">
        <v>8829347.8891200013</v>
      </c>
      <c r="G118" s="59">
        <v>4.3121039999999997</v>
      </c>
      <c r="H118" s="59">
        <v>380.73062766099991</v>
      </c>
      <c r="I118" s="78">
        <f t="shared" si="1"/>
        <v>1.1263269700579948E-3</v>
      </c>
      <c r="J118" s="78">
        <f>H118/'סכום נכסי הקרן'!$C$41</f>
        <v>1.3178723227454949E-5</v>
      </c>
    </row>
    <row r="119" spans="1:10">
      <c r="A119" t="s">
        <v>3895</v>
      </c>
      <c r="B119" t="s">
        <v>3896</v>
      </c>
      <c r="C119" t="s">
        <v>2000</v>
      </c>
      <c r="D119" t="s">
        <v>102</v>
      </c>
      <c r="E119" s="70">
        <v>45182</v>
      </c>
      <c r="F119" s="59">
        <v>12240152.845373999</v>
      </c>
      <c r="G119" s="59">
        <v>4.3298019999999999</v>
      </c>
      <c r="H119" s="59">
        <v>529.97433000600006</v>
      </c>
      <c r="I119" s="78">
        <f t="shared" si="1"/>
        <v>1.567839143888554E-3</v>
      </c>
      <c r="J119" s="78">
        <f>H119/'סכום נכסי הקרן'!$C$41</f>
        <v>1.8344689146006397E-5</v>
      </c>
    </row>
    <row r="120" spans="1:10">
      <c r="A120" t="s">
        <v>3895</v>
      </c>
      <c r="B120" t="s">
        <v>3897</v>
      </c>
      <c r="C120" t="s">
        <v>2000</v>
      </c>
      <c r="D120" t="s">
        <v>102</v>
      </c>
      <c r="E120" s="70">
        <v>45182</v>
      </c>
      <c r="F120" s="59">
        <v>8830981.2251459993</v>
      </c>
      <c r="G120" s="59">
        <v>4.3298019999999999</v>
      </c>
      <c r="H120" s="59">
        <v>382.36396368699991</v>
      </c>
      <c r="I120" s="78">
        <f t="shared" si="1"/>
        <v>1.131158917591486E-3</v>
      </c>
      <c r="J120" s="78">
        <f>H120/'סכום נכסי הקרן'!$C$41</f>
        <v>1.3235260006637451E-5</v>
      </c>
    </row>
    <row r="121" spans="1:10">
      <c r="A121" t="s">
        <v>3898</v>
      </c>
      <c r="B121" t="s">
        <v>3899</v>
      </c>
      <c r="C121" t="s">
        <v>2000</v>
      </c>
      <c r="D121" t="s">
        <v>102</v>
      </c>
      <c r="E121" s="70">
        <v>45182</v>
      </c>
      <c r="F121" s="59">
        <v>16321497.4396</v>
      </c>
      <c r="G121" s="59">
        <v>4.3373840000000001</v>
      </c>
      <c r="H121" s="59">
        <v>707.92608577500005</v>
      </c>
      <c r="I121" s="78">
        <f t="shared" si="1"/>
        <v>2.0942792233829234E-3</v>
      </c>
      <c r="J121" s="78">
        <f>H121/'סכום נכסי הקרן'!$C$41</f>
        <v>2.450436416749545E-5</v>
      </c>
    </row>
    <row r="122" spans="1:10">
      <c r="A122" t="s">
        <v>3900</v>
      </c>
      <c r="B122" t="s">
        <v>3901</v>
      </c>
      <c r="C122" t="s">
        <v>2000</v>
      </c>
      <c r="D122" t="s">
        <v>102</v>
      </c>
      <c r="E122" s="70">
        <v>45173</v>
      </c>
      <c r="F122" s="59">
        <v>38773797.781379998</v>
      </c>
      <c r="G122" s="59">
        <v>4.3170890000000002</v>
      </c>
      <c r="H122" s="59">
        <v>1673.8994660269998</v>
      </c>
      <c r="I122" s="78">
        <f t="shared" si="1"/>
        <v>4.9519475891248678E-3</v>
      </c>
      <c r="J122" s="78">
        <f>H122/'סכום נכסי הקרן'!$C$41</f>
        <v>5.7940854164736165E-5</v>
      </c>
    </row>
    <row r="123" spans="1:10">
      <c r="A123" t="s">
        <v>3902</v>
      </c>
      <c r="B123" t="s">
        <v>3903</v>
      </c>
      <c r="C123" t="s">
        <v>2000</v>
      </c>
      <c r="D123" t="s">
        <v>102</v>
      </c>
      <c r="E123" s="70">
        <v>45173</v>
      </c>
      <c r="F123" s="59">
        <v>34692345.383340001</v>
      </c>
      <c r="G123" s="59">
        <v>4.3170890000000002</v>
      </c>
      <c r="H123" s="59">
        <v>1497.6995222339995</v>
      </c>
      <c r="I123" s="78">
        <f t="shared" si="1"/>
        <v>4.4306899481623297E-3</v>
      </c>
      <c r="J123" s="78">
        <f>H123/'סכום נכסי הקרן'!$C$41</f>
        <v>5.1841816884213925E-5</v>
      </c>
    </row>
    <row r="124" spans="1:10">
      <c r="A124" t="s">
        <v>3904</v>
      </c>
      <c r="B124" t="s">
        <v>3905</v>
      </c>
      <c r="C124" t="s">
        <v>2000</v>
      </c>
      <c r="D124" t="s">
        <v>102</v>
      </c>
      <c r="E124" s="70">
        <v>45173</v>
      </c>
      <c r="F124" s="59">
        <v>12249208.365750004</v>
      </c>
      <c r="G124" s="59">
        <v>4.3549829999999998</v>
      </c>
      <c r="H124" s="59">
        <v>533.45100300800004</v>
      </c>
      <c r="I124" s="78">
        <f t="shared" si="1"/>
        <v>1.5781242911389393E-3</v>
      </c>
      <c r="J124" s="78">
        <f>H124/'סכום נכסי הקרן'!$C$41</f>
        <v>1.8465031739737832E-5</v>
      </c>
    </row>
    <row r="125" spans="1:10">
      <c r="A125" t="s">
        <v>3904</v>
      </c>
      <c r="B125" t="s">
        <v>3906</v>
      </c>
      <c r="C125" t="s">
        <v>2000</v>
      </c>
      <c r="D125" t="s">
        <v>102</v>
      </c>
      <c r="E125" s="70">
        <v>45173</v>
      </c>
      <c r="F125" s="59">
        <v>13590940.315499999</v>
      </c>
      <c r="G125" s="59">
        <v>4.3549829999999998</v>
      </c>
      <c r="H125" s="59">
        <v>591.88320800999998</v>
      </c>
      <c r="I125" s="78">
        <f t="shared" si="1"/>
        <v>1.750986056471647E-3</v>
      </c>
      <c r="J125" s="78">
        <f>H125/'סכום נכסי הקרן'!$C$41</f>
        <v>2.0487621469442804E-5</v>
      </c>
    </row>
    <row r="126" spans="1:10">
      <c r="A126" t="s">
        <v>3907</v>
      </c>
      <c r="B126" t="s">
        <v>3908</v>
      </c>
      <c r="C126" t="s">
        <v>2000</v>
      </c>
      <c r="D126" t="s">
        <v>102</v>
      </c>
      <c r="E126" s="70">
        <v>45195</v>
      </c>
      <c r="F126" s="59">
        <v>33730605.997882999</v>
      </c>
      <c r="G126" s="59">
        <v>4.4637669999999998</v>
      </c>
      <c r="H126" s="59">
        <v>1505.6557132189996</v>
      </c>
      <c r="I126" s="78">
        <f t="shared" si="1"/>
        <v>4.4542269894042993E-3</v>
      </c>
      <c r="J126" s="78">
        <f>H126/'סכום נכסי הקרן'!$C$41</f>
        <v>5.2117214846233017E-5</v>
      </c>
    </row>
    <row r="127" spans="1:10">
      <c r="A127" t="s">
        <v>3909</v>
      </c>
      <c r="B127" t="s">
        <v>3910</v>
      </c>
      <c r="C127" t="s">
        <v>2000</v>
      </c>
      <c r="D127" t="s">
        <v>102</v>
      </c>
      <c r="E127" s="70">
        <v>45173</v>
      </c>
      <c r="F127" s="59">
        <v>20418042.371600006</v>
      </c>
      <c r="G127" s="59">
        <v>4.3676079999999997</v>
      </c>
      <c r="H127" s="59">
        <v>891.78010036499973</v>
      </c>
      <c r="I127" s="78">
        <f t="shared" si="1"/>
        <v>2.638180134266655E-3</v>
      </c>
      <c r="J127" s="78">
        <f>H127/'סכום נכסי הקרן'!$C$41</f>
        <v>3.086834173195727E-5</v>
      </c>
    </row>
    <row r="128" spans="1:10">
      <c r="A128" t="s">
        <v>3911</v>
      </c>
      <c r="B128" t="s">
        <v>3912</v>
      </c>
      <c r="C128" t="s">
        <v>2000</v>
      </c>
      <c r="D128" t="s">
        <v>102</v>
      </c>
      <c r="E128" s="70">
        <v>45195</v>
      </c>
      <c r="F128" s="59">
        <v>22469333.344391994</v>
      </c>
      <c r="G128" s="59">
        <v>4.5041029999999997</v>
      </c>
      <c r="H128" s="59">
        <v>1012.0419926170002</v>
      </c>
      <c r="I128" s="78">
        <f t="shared" si="1"/>
        <v>2.9939545397716528E-3</v>
      </c>
      <c r="J128" s="78">
        <f>H128/'סכום נכסי הקרן'!$C$41</f>
        <v>3.5031122652777505E-5</v>
      </c>
    </row>
    <row r="129" spans="1:10">
      <c r="A129" t="s">
        <v>3911</v>
      </c>
      <c r="B129" t="s">
        <v>3913</v>
      </c>
      <c r="C129" t="s">
        <v>2000</v>
      </c>
      <c r="D129" t="s">
        <v>102</v>
      </c>
      <c r="E129" s="70">
        <v>45195</v>
      </c>
      <c r="F129" s="59">
        <v>6799237.9431840004</v>
      </c>
      <c r="G129" s="59">
        <v>4.5041029999999997</v>
      </c>
      <c r="H129" s="59">
        <v>306.24470298599999</v>
      </c>
      <c r="I129" s="78">
        <f t="shared" si="1"/>
        <v>9.0597299862530854E-4</v>
      </c>
      <c r="J129" s="78">
        <f>H129/'סכום נכסי הקרן'!$C$41</f>
        <v>1.0600445268406912E-5</v>
      </c>
    </row>
    <row r="130" spans="1:10">
      <c r="A130" t="s">
        <v>3914</v>
      </c>
      <c r="B130" t="s">
        <v>3915</v>
      </c>
      <c r="C130" t="s">
        <v>2000</v>
      </c>
      <c r="D130" t="s">
        <v>102</v>
      </c>
      <c r="E130" s="70">
        <v>45187</v>
      </c>
      <c r="F130" s="59">
        <v>8171529.1011999985</v>
      </c>
      <c r="G130" s="59">
        <v>4.483047</v>
      </c>
      <c r="H130" s="59">
        <v>366.33353054500003</v>
      </c>
      <c r="I130" s="78">
        <f t="shared" si="1"/>
        <v>1.0837356007428545E-3</v>
      </c>
      <c r="J130" s="78">
        <f>H130/'סכום נכסי הקרן'!$C$41</f>
        <v>1.2680377824207036E-5</v>
      </c>
    </row>
    <row r="131" spans="1:10">
      <c r="A131" t="s">
        <v>3916</v>
      </c>
      <c r="B131" t="s">
        <v>3917</v>
      </c>
      <c r="C131" t="s">
        <v>2000</v>
      </c>
      <c r="D131" t="s">
        <v>102</v>
      </c>
      <c r="E131" s="70">
        <v>45195</v>
      </c>
      <c r="F131" s="59">
        <v>42900527.781300001</v>
      </c>
      <c r="G131" s="59">
        <v>4.5141819999999999</v>
      </c>
      <c r="H131" s="59">
        <v>1936.6079279129999</v>
      </c>
      <c r="I131" s="78">
        <f t="shared" si="1"/>
        <v>5.7291260044850271E-3</v>
      </c>
      <c r="J131" s="78">
        <f>H131/'סכום נכסי הקרן'!$C$41</f>
        <v>6.7034323030048154E-5</v>
      </c>
    </row>
    <row r="132" spans="1:10">
      <c r="A132" t="s">
        <v>3918</v>
      </c>
      <c r="B132" t="s">
        <v>3919</v>
      </c>
      <c r="C132" t="s">
        <v>2000</v>
      </c>
      <c r="D132" t="s">
        <v>102</v>
      </c>
      <c r="E132" s="70">
        <v>45239</v>
      </c>
      <c r="F132" s="59">
        <v>13599911.233200002</v>
      </c>
      <c r="G132" s="59">
        <v>4.6587509999999996</v>
      </c>
      <c r="H132" s="59">
        <v>633.58601528999986</v>
      </c>
      <c r="I132" s="78">
        <f t="shared" si="1"/>
        <v>1.8743567368268335E-3</v>
      </c>
      <c r="J132" s="78">
        <f>H132/'סכום נכסי הקרן'!$C$41</f>
        <v>2.1931134848777138E-5</v>
      </c>
    </row>
    <row r="133" spans="1:10">
      <c r="A133" t="s">
        <v>3920</v>
      </c>
      <c r="B133" t="s">
        <v>3921</v>
      </c>
      <c r="C133" t="s">
        <v>2000</v>
      </c>
      <c r="D133" t="s">
        <v>102</v>
      </c>
      <c r="E133" s="70">
        <v>45175</v>
      </c>
      <c r="F133" s="59">
        <v>16343058.202399997</v>
      </c>
      <c r="G133" s="59">
        <v>4.4400839999999997</v>
      </c>
      <c r="H133" s="59">
        <v>725.64544077599987</v>
      </c>
      <c r="I133" s="78">
        <f t="shared" si="1"/>
        <v>2.1466989290217049E-3</v>
      </c>
      <c r="J133" s="78">
        <f>H133/'סכום נכסי הקרן'!$C$41</f>
        <v>2.5117707193670689E-5</v>
      </c>
    </row>
    <row r="134" spans="1:10">
      <c r="A134" t="s">
        <v>3922</v>
      </c>
      <c r="B134" t="s">
        <v>3923</v>
      </c>
      <c r="C134" t="s">
        <v>2000</v>
      </c>
      <c r="D134" t="s">
        <v>102</v>
      </c>
      <c r="E134" s="70">
        <v>45173</v>
      </c>
      <c r="F134" s="59">
        <v>4903176.1898750002</v>
      </c>
      <c r="G134" s="59">
        <v>4.3504649999999998</v>
      </c>
      <c r="H134" s="59">
        <v>213.31097554699997</v>
      </c>
      <c r="I134" s="78">
        <f t="shared" si="1"/>
        <v>6.3104433242993935E-4</v>
      </c>
      <c r="J134" s="78">
        <f>H134/'סכום נכסי הקרן'!$C$41</f>
        <v>7.3836095755746962E-6</v>
      </c>
    </row>
    <row r="135" spans="1:10">
      <c r="A135" t="s">
        <v>3924</v>
      </c>
      <c r="B135" t="s">
        <v>3925</v>
      </c>
      <c r="C135" t="s">
        <v>2000</v>
      </c>
      <c r="D135" t="s">
        <v>102</v>
      </c>
      <c r="E135" s="70">
        <v>45175</v>
      </c>
      <c r="F135" s="59">
        <v>14305081.000640001</v>
      </c>
      <c r="G135" s="59">
        <v>4.4728500000000002</v>
      </c>
      <c r="H135" s="59">
        <v>639.84483367600012</v>
      </c>
      <c r="I135" s="78">
        <f t="shared" si="1"/>
        <v>1.8928723891980521E-3</v>
      </c>
      <c r="J135" s="78">
        <f>H135/'סכום נכסי הקרן'!$C$41</f>
        <v>2.2147779450622637E-5</v>
      </c>
    </row>
    <row r="136" spans="1:10">
      <c r="A136" t="s">
        <v>3926</v>
      </c>
      <c r="B136" t="s">
        <v>3927</v>
      </c>
      <c r="C136" t="s">
        <v>2000</v>
      </c>
      <c r="D136" t="s">
        <v>102</v>
      </c>
      <c r="E136" s="70">
        <v>45239</v>
      </c>
      <c r="F136" s="59">
        <v>13271321.878686</v>
      </c>
      <c r="G136" s="59">
        <v>4.7040100000000002</v>
      </c>
      <c r="H136" s="59">
        <v>624.284363676</v>
      </c>
      <c r="I136" s="78">
        <f t="shared" si="1"/>
        <v>1.8468393785746366E-3</v>
      </c>
      <c r="J136" s="78">
        <f>H136/'סכום נכסי הקרן'!$C$41</f>
        <v>2.1609164712221007E-5</v>
      </c>
    </row>
    <row r="137" spans="1:10">
      <c r="A137" t="s">
        <v>3928</v>
      </c>
      <c r="B137" t="s">
        <v>3929</v>
      </c>
      <c r="C137" t="s">
        <v>2000</v>
      </c>
      <c r="D137" t="s">
        <v>102</v>
      </c>
      <c r="E137" s="70">
        <v>45175</v>
      </c>
      <c r="F137" s="59">
        <v>44967126.89568001</v>
      </c>
      <c r="G137" s="59">
        <v>4.4904840000000004</v>
      </c>
      <c r="H137" s="59">
        <v>2019.2418012080002</v>
      </c>
      <c r="I137" s="78">
        <f t="shared" ref="I137:I200" si="2">H137/$H$9</f>
        <v>5.9735842995906818E-3</v>
      </c>
      <c r="J137" s="78">
        <f>H137/'סכום נכסי הקרן'!$C$41</f>
        <v>6.9894636506948242E-5</v>
      </c>
    </row>
    <row r="138" spans="1:10">
      <c r="A138" t="s">
        <v>3930</v>
      </c>
      <c r="B138" t="s">
        <v>3931</v>
      </c>
      <c r="C138" t="s">
        <v>2000</v>
      </c>
      <c r="D138" t="s">
        <v>102</v>
      </c>
      <c r="E138" s="70">
        <v>45187</v>
      </c>
      <c r="F138" s="59">
        <v>20442298.229750004</v>
      </c>
      <c r="G138" s="59">
        <v>4.5460120000000002</v>
      </c>
      <c r="H138" s="59">
        <v>929.30930310999986</v>
      </c>
      <c r="I138" s="78">
        <f t="shared" si="2"/>
        <v>2.7492039136672061E-3</v>
      </c>
      <c r="J138" s="78">
        <f>H138/'סכום נכסי הקרן'!$C$41</f>
        <v>3.2167388722113721E-5</v>
      </c>
    </row>
    <row r="139" spans="1:10">
      <c r="A139" t="s">
        <v>3930</v>
      </c>
      <c r="B139" t="s">
        <v>3932</v>
      </c>
      <c r="C139" t="s">
        <v>2000</v>
      </c>
      <c r="D139" t="s">
        <v>102</v>
      </c>
      <c r="E139" s="70">
        <v>45187</v>
      </c>
      <c r="F139" s="59">
        <v>12388853.757209998</v>
      </c>
      <c r="G139" s="59">
        <v>4.5460120000000002</v>
      </c>
      <c r="H139" s="59">
        <v>563.19876180599999</v>
      </c>
      <c r="I139" s="78">
        <f t="shared" si="2"/>
        <v>1.6661279887631836E-3</v>
      </c>
      <c r="J139" s="78">
        <f>H139/'סכום נכסי הקרן'!$C$41</f>
        <v>1.9494729513842303E-5</v>
      </c>
    </row>
    <row r="140" spans="1:10">
      <c r="A140" t="s">
        <v>3933</v>
      </c>
      <c r="B140" t="s">
        <v>3934</v>
      </c>
      <c r="C140" t="s">
        <v>2000</v>
      </c>
      <c r="D140" t="s">
        <v>102</v>
      </c>
      <c r="E140" s="70">
        <v>45239</v>
      </c>
      <c r="F140" s="59">
        <v>19028248.036040999</v>
      </c>
      <c r="G140" s="59">
        <v>4.734159</v>
      </c>
      <c r="H140" s="59">
        <v>900.82759774400017</v>
      </c>
      <c r="I140" s="78">
        <f t="shared" si="2"/>
        <v>2.6649456203324904E-3</v>
      </c>
      <c r="J140" s="78">
        <f>H140/'סכום נכסי הקרן'!$C$41</f>
        <v>3.1181514498202741E-5</v>
      </c>
    </row>
    <row r="141" spans="1:10">
      <c r="A141" t="s">
        <v>3935</v>
      </c>
      <c r="B141" t="s">
        <v>3936</v>
      </c>
      <c r="C141" t="s">
        <v>2000</v>
      </c>
      <c r="D141" t="s">
        <v>102</v>
      </c>
      <c r="E141" s="70">
        <v>45175</v>
      </c>
      <c r="F141" s="59">
        <v>51112483.312749989</v>
      </c>
      <c r="G141" s="59">
        <v>4.5156650000000003</v>
      </c>
      <c r="H141" s="59">
        <v>2308.0684332090004</v>
      </c>
      <c r="I141" s="78">
        <f t="shared" si="2"/>
        <v>6.8280288902249787E-3</v>
      </c>
      <c r="J141" s="78">
        <f>H141/'סכום נכסי הקרן'!$C$41</f>
        <v>7.9892167483752995E-5</v>
      </c>
    </row>
    <row r="142" spans="1:10">
      <c r="A142" t="s">
        <v>3937</v>
      </c>
      <c r="B142" t="s">
        <v>3938</v>
      </c>
      <c r="C142" t="s">
        <v>2000</v>
      </c>
      <c r="D142" t="s">
        <v>102</v>
      </c>
      <c r="E142" s="70">
        <v>45187</v>
      </c>
      <c r="F142" s="59">
        <v>28627518.415328003</v>
      </c>
      <c r="G142" s="59">
        <v>4.57369</v>
      </c>
      <c r="H142" s="59">
        <v>1309.3339180340001</v>
      </c>
      <c r="I142" s="78">
        <f t="shared" si="2"/>
        <v>3.8734422648195655E-3</v>
      </c>
      <c r="J142" s="78">
        <f>H142/'סכום נכסי הקרן'!$C$41</f>
        <v>4.5321673814624982E-5</v>
      </c>
    </row>
    <row r="143" spans="1:10">
      <c r="A143" t="s">
        <v>3939</v>
      </c>
      <c r="B143" t="s">
        <v>3940</v>
      </c>
      <c r="C143" t="s">
        <v>2000</v>
      </c>
      <c r="D143" t="s">
        <v>102</v>
      </c>
      <c r="E143" s="70">
        <v>45175</v>
      </c>
      <c r="F143" s="59">
        <v>18092159.743871998</v>
      </c>
      <c r="G143" s="59">
        <v>4.5483799999999999</v>
      </c>
      <c r="H143" s="59">
        <v>822.90010221399996</v>
      </c>
      <c r="I143" s="78">
        <f t="shared" si="2"/>
        <v>2.4344103453961528E-3</v>
      </c>
      <c r="J143" s="78">
        <f>H143/'סכום נכסי הקרן'!$C$41</f>
        <v>2.8484108981583717E-5</v>
      </c>
    </row>
    <row r="144" spans="1:10">
      <c r="A144" t="s">
        <v>3941</v>
      </c>
      <c r="B144" t="s">
        <v>3942</v>
      </c>
      <c r="C144" t="s">
        <v>2000</v>
      </c>
      <c r="D144" t="s">
        <v>102</v>
      </c>
      <c r="E144" s="70">
        <v>45201</v>
      </c>
      <c r="F144" s="59">
        <v>20461163.897200003</v>
      </c>
      <c r="G144" s="59">
        <v>4.665108</v>
      </c>
      <c r="H144" s="59">
        <v>954.53539558600005</v>
      </c>
      <c r="I144" s="78">
        <f t="shared" si="2"/>
        <v>2.8238310285895042E-3</v>
      </c>
      <c r="J144" s="78">
        <f>H144/'סכום נכסי הקרן'!$C$41</f>
        <v>3.3040572192783696E-5</v>
      </c>
    </row>
    <row r="145" spans="1:10">
      <c r="A145" t="s">
        <v>3943</v>
      </c>
      <c r="B145" t="s">
        <v>3944</v>
      </c>
      <c r="C145" t="s">
        <v>2000</v>
      </c>
      <c r="D145" t="s">
        <v>102</v>
      </c>
      <c r="E145" s="70">
        <v>45244</v>
      </c>
      <c r="F145" s="59">
        <v>15541192.287389999</v>
      </c>
      <c r="G145" s="59">
        <v>5.1443950000000003</v>
      </c>
      <c r="H145" s="59">
        <v>799.5002910300002</v>
      </c>
      <c r="I145" s="78">
        <f t="shared" si="2"/>
        <v>2.3651859738431746E-3</v>
      </c>
      <c r="J145" s="78">
        <f>H145/'סכום נכסי הקרן'!$C$41</f>
        <v>2.7674140954942013E-5</v>
      </c>
    </row>
    <row r="146" spans="1:10">
      <c r="A146" t="s">
        <v>3943</v>
      </c>
      <c r="B146" t="s">
        <v>3945</v>
      </c>
      <c r="C146" t="s">
        <v>2000</v>
      </c>
      <c r="D146" t="s">
        <v>102</v>
      </c>
      <c r="E146" s="70">
        <v>45244</v>
      </c>
      <c r="F146" s="59">
        <v>32824105.286719993</v>
      </c>
      <c r="G146" s="59">
        <v>5.1443950000000003</v>
      </c>
      <c r="H146" s="59">
        <v>1688.601573382</v>
      </c>
      <c r="I146" s="78">
        <f t="shared" si="2"/>
        <v>4.9954412794863609E-3</v>
      </c>
      <c r="J146" s="78">
        <f>H146/'סכום נכסי הקרן'!$C$41</f>
        <v>5.8449757283148782E-5</v>
      </c>
    </row>
    <row r="147" spans="1:10">
      <c r="A147" t="s">
        <v>3946</v>
      </c>
      <c r="B147" t="s">
        <v>3947</v>
      </c>
      <c r="C147" t="s">
        <v>2000</v>
      </c>
      <c r="D147" t="s">
        <v>102</v>
      </c>
      <c r="E147" s="70">
        <v>45244</v>
      </c>
      <c r="F147" s="59">
        <v>5750255.4387599993</v>
      </c>
      <c r="G147" s="59">
        <v>5.2439809999999998</v>
      </c>
      <c r="H147" s="59">
        <v>301.54228914100008</v>
      </c>
      <c r="I147" s="78">
        <f t="shared" si="2"/>
        <v>8.9206170504082323E-4</v>
      </c>
      <c r="J147" s="78">
        <f>H147/'סכום נכסי הקרן'!$C$41</f>
        <v>1.0437674516432145E-5</v>
      </c>
    </row>
    <row r="148" spans="1:10">
      <c r="A148" t="s">
        <v>3948</v>
      </c>
      <c r="B148" t="s">
        <v>3949</v>
      </c>
      <c r="C148" t="s">
        <v>2000</v>
      </c>
      <c r="D148" t="s">
        <v>102</v>
      </c>
      <c r="E148" s="70">
        <v>45244</v>
      </c>
      <c r="F148" s="59">
        <v>15380638.39665</v>
      </c>
      <c r="G148" s="59">
        <v>5.2439809999999998</v>
      </c>
      <c r="H148" s="59">
        <v>806.5577180140001</v>
      </c>
      <c r="I148" s="78">
        <f t="shared" si="2"/>
        <v>2.3860641742656837E-3</v>
      </c>
      <c r="J148" s="78">
        <f>H148/'סכום נכסי הקרן'!$C$41</f>
        <v>2.7918428832414589E-5</v>
      </c>
    </row>
    <row r="149" spans="1:10">
      <c r="A149" t="s">
        <v>3950</v>
      </c>
      <c r="B149" t="s">
        <v>3951</v>
      </c>
      <c r="C149" t="s">
        <v>2000</v>
      </c>
      <c r="D149" t="s">
        <v>102</v>
      </c>
      <c r="E149" s="70">
        <v>45244</v>
      </c>
      <c r="F149" s="59">
        <v>15557525.647649998</v>
      </c>
      <c r="G149" s="59">
        <v>5.2439809999999998</v>
      </c>
      <c r="H149" s="59">
        <v>815.83365129000003</v>
      </c>
      <c r="I149" s="78">
        <f t="shared" si="2"/>
        <v>2.4135054491780865E-3</v>
      </c>
      <c r="J149" s="78">
        <f>H149/'סכום נכסי הקרן'!$C$41</f>
        <v>2.8239508746767023E-5</v>
      </c>
    </row>
    <row r="150" spans="1:10">
      <c r="A150" t="s">
        <v>3952</v>
      </c>
      <c r="B150" t="s">
        <v>3953</v>
      </c>
      <c r="C150" t="s">
        <v>2000</v>
      </c>
      <c r="D150" t="s">
        <v>102</v>
      </c>
      <c r="E150" s="70">
        <v>45180</v>
      </c>
      <c r="F150" s="59">
        <v>51384687.943100005</v>
      </c>
      <c r="G150" s="59">
        <v>5.0339830000000001</v>
      </c>
      <c r="H150" s="59">
        <v>2586.6963640790009</v>
      </c>
      <c r="I150" s="78">
        <f t="shared" si="2"/>
        <v>7.6523023537976671E-3</v>
      </c>
      <c r="J150" s="78">
        <f>H150/'סכום נכסי הקרן'!$C$41</f>
        <v>8.9536677585114419E-5</v>
      </c>
    </row>
    <row r="151" spans="1:10">
      <c r="A151" t="s">
        <v>3954</v>
      </c>
      <c r="B151" t="s">
        <v>3955</v>
      </c>
      <c r="C151" t="s">
        <v>2000</v>
      </c>
      <c r="D151" t="s">
        <v>102</v>
      </c>
      <c r="E151" s="70">
        <v>45180</v>
      </c>
      <c r="F151" s="59">
        <v>13637782.565279998</v>
      </c>
      <c r="G151" s="59">
        <v>5.0414539999999999</v>
      </c>
      <c r="H151" s="59">
        <v>687.54247997000016</v>
      </c>
      <c r="I151" s="78">
        <f t="shared" si="2"/>
        <v>2.0339777837371374E-3</v>
      </c>
      <c r="J151" s="78">
        <f>H151/'סכום נכסי הקרן'!$C$41</f>
        <v>2.3798799971276323E-5</v>
      </c>
    </row>
    <row r="152" spans="1:10">
      <c r="A152" t="s">
        <v>3956</v>
      </c>
      <c r="B152" t="s">
        <v>3957</v>
      </c>
      <c r="C152" t="s">
        <v>2000</v>
      </c>
      <c r="D152" t="s">
        <v>102</v>
      </c>
      <c r="E152" s="70">
        <v>45238</v>
      </c>
      <c r="F152" s="59">
        <v>24673705.733064003</v>
      </c>
      <c r="G152" s="59">
        <v>5.2778799999999997</v>
      </c>
      <c r="H152" s="59">
        <v>1302.2485123569998</v>
      </c>
      <c r="I152" s="78">
        <f t="shared" si="2"/>
        <v>3.8524812941804678E-3</v>
      </c>
      <c r="J152" s="78">
        <f>H152/'סכום נכסי הקרן'!$C$41</f>
        <v>4.5076417474348182E-5</v>
      </c>
    </row>
    <row r="153" spans="1:10">
      <c r="A153" t="s">
        <v>3958</v>
      </c>
      <c r="B153" t="s">
        <v>3959</v>
      </c>
      <c r="C153" t="s">
        <v>2000</v>
      </c>
      <c r="D153" t="s">
        <v>102</v>
      </c>
      <c r="E153" s="70">
        <v>45238</v>
      </c>
      <c r="F153" s="59">
        <v>20566811.634919997</v>
      </c>
      <c r="G153" s="59">
        <v>5.3027049999999996</v>
      </c>
      <c r="H153" s="59">
        <v>1090.5972843340003</v>
      </c>
      <c r="I153" s="78">
        <f t="shared" si="2"/>
        <v>3.2263470432200791E-3</v>
      </c>
      <c r="J153" s="78">
        <f>H153/'סכום נכסי הקרן'!$C$41</f>
        <v>3.775025889340618E-5</v>
      </c>
    </row>
    <row r="154" spans="1:10">
      <c r="A154" t="s">
        <v>3960</v>
      </c>
      <c r="B154" t="s">
        <v>3961</v>
      </c>
      <c r="C154" t="s">
        <v>2000</v>
      </c>
      <c r="D154" t="s">
        <v>102</v>
      </c>
      <c r="E154" s="70">
        <v>45243</v>
      </c>
      <c r="F154" s="59">
        <v>3423302.1943200002</v>
      </c>
      <c r="G154" s="59">
        <v>5.3887869999999998</v>
      </c>
      <c r="H154" s="59">
        <v>184.474452923</v>
      </c>
      <c r="I154" s="78">
        <f t="shared" si="2"/>
        <v>5.4573637243304069E-4</v>
      </c>
      <c r="J154" s="78">
        <f>H154/'סכום נכסי הקרן'!$C$41</f>
        <v>6.3854536015238948E-6</v>
      </c>
    </row>
    <row r="155" spans="1:10">
      <c r="A155" t="s">
        <v>3960</v>
      </c>
      <c r="B155" t="s">
        <v>3962</v>
      </c>
      <c r="C155" t="s">
        <v>2000</v>
      </c>
      <c r="D155" t="s">
        <v>102</v>
      </c>
      <c r="E155" s="70">
        <v>45243</v>
      </c>
      <c r="F155" s="59">
        <v>24682761.253440004</v>
      </c>
      <c r="G155" s="59">
        <v>5.3887869999999998</v>
      </c>
      <c r="H155" s="59">
        <v>1330.1013525660001</v>
      </c>
      <c r="I155" s="78">
        <f t="shared" si="2"/>
        <v>3.9348791966367039E-3</v>
      </c>
      <c r="J155" s="78">
        <f>H155/'סכום נכסי הקרן'!$C$41</f>
        <v>4.6040523972603885E-5</v>
      </c>
    </row>
    <row r="156" spans="1:10">
      <c r="A156" t="s">
        <v>3963</v>
      </c>
      <c r="B156" t="s">
        <v>3964</v>
      </c>
      <c r="C156" t="s">
        <v>2000</v>
      </c>
      <c r="D156" t="s">
        <v>102</v>
      </c>
      <c r="E156" s="70">
        <v>45238</v>
      </c>
      <c r="F156" s="59">
        <v>20571662.806550004</v>
      </c>
      <c r="G156" s="59">
        <v>5.3250359999999999</v>
      </c>
      <c r="H156" s="59">
        <v>1095.4484559640002</v>
      </c>
      <c r="I156" s="78">
        <f t="shared" si="2"/>
        <v>3.2406984114743669E-3</v>
      </c>
      <c r="J156" s="78">
        <f>H156/'סכום נכסי הקרן'!$C$41</f>
        <v>3.7918178791611946E-5</v>
      </c>
    </row>
    <row r="157" spans="1:10">
      <c r="A157" t="s">
        <v>3965</v>
      </c>
      <c r="B157" t="s">
        <v>3966</v>
      </c>
      <c r="C157" t="s">
        <v>2000</v>
      </c>
      <c r="D157" t="s">
        <v>102</v>
      </c>
      <c r="E157" s="70">
        <v>45197</v>
      </c>
      <c r="F157" s="59">
        <v>16463798.47408</v>
      </c>
      <c r="G157" s="59">
        <v>5.1408899999999997</v>
      </c>
      <c r="H157" s="59">
        <v>846.38571245600019</v>
      </c>
      <c r="I157" s="78">
        <f t="shared" si="2"/>
        <v>2.5038885389062062E-3</v>
      </c>
      <c r="J157" s="78">
        <f>H157/'סכום נכסי הקרן'!$C$41</f>
        <v>2.9297046882347479E-5</v>
      </c>
    </row>
    <row r="158" spans="1:10">
      <c r="A158" t="s">
        <v>3967</v>
      </c>
      <c r="B158" t="s">
        <v>3968</v>
      </c>
      <c r="C158" t="s">
        <v>2000</v>
      </c>
      <c r="D158" t="s">
        <v>102</v>
      </c>
      <c r="E158" s="70">
        <v>45243</v>
      </c>
      <c r="F158" s="59">
        <v>13378765.121604994</v>
      </c>
      <c r="G158" s="59">
        <v>5.4631080000000001</v>
      </c>
      <c r="H158" s="59">
        <v>730.89640716299982</v>
      </c>
      <c r="I158" s="78">
        <f t="shared" si="2"/>
        <v>2.1622330222384242E-3</v>
      </c>
      <c r="J158" s="78">
        <f>H158/'סכום נכסי הקרן'!$C$41</f>
        <v>2.529946570654914E-5</v>
      </c>
    </row>
    <row r="159" spans="1:10">
      <c r="A159" t="s">
        <v>3969</v>
      </c>
      <c r="B159" t="s">
        <v>3970</v>
      </c>
      <c r="C159" t="s">
        <v>2000</v>
      </c>
      <c r="D159" t="s">
        <v>102</v>
      </c>
      <c r="E159" s="70">
        <v>45243</v>
      </c>
      <c r="F159" s="59">
        <v>11542769.972607998</v>
      </c>
      <c r="G159" s="59">
        <v>5.5867180000000003</v>
      </c>
      <c r="H159" s="59">
        <v>644.8620188650001</v>
      </c>
      <c r="I159" s="78">
        <f t="shared" si="2"/>
        <v>1.9077148804020373E-3</v>
      </c>
      <c r="J159" s="78">
        <f>H159/'סכום נכסי הקרן'!$C$41</f>
        <v>2.2321445791554867E-5</v>
      </c>
    </row>
    <row r="160" spans="1:10">
      <c r="A160" t="s">
        <v>3969</v>
      </c>
      <c r="B160" t="s">
        <v>3971</v>
      </c>
      <c r="C160" t="s">
        <v>2000</v>
      </c>
      <c r="D160" t="s">
        <v>102</v>
      </c>
      <c r="E160" s="70">
        <v>45243</v>
      </c>
      <c r="F160" s="59">
        <v>17845362.752639994</v>
      </c>
      <c r="G160" s="59">
        <v>5.5867180000000003</v>
      </c>
      <c r="H160" s="59">
        <v>996.97011024199992</v>
      </c>
      <c r="I160" s="78">
        <f t="shared" si="2"/>
        <v>2.9493669327467198E-3</v>
      </c>
      <c r="J160" s="78">
        <f>H160/'סכום נכסי הקרן'!$C$41</f>
        <v>3.4509420031800707E-5</v>
      </c>
    </row>
    <row r="161" spans="1:10">
      <c r="A161" t="s">
        <v>3972</v>
      </c>
      <c r="B161" t="s">
        <v>3973</v>
      </c>
      <c r="C161" t="s">
        <v>2000</v>
      </c>
      <c r="D161" t="s">
        <v>102</v>
      </c>
      <c r="E161" s="70">
        <v>45243</v>
      </c>
      <c r="F161" s="59">
        <v>14447328.133210002</v>
      </c>
      <c r="G161" s="59">
        <v>5.7100049999999998</v>
      </c>
      <c r="H161" s="59">
        <v>824.94319103099997</v>
      </c>
      <c r="I161" s="78">
        <f t="shared" si="2"/>
        <v>2.4404544770462596E-3</v>
      </c>
      <c r="J161" s="78">
        <f>H161/'סכום נכסי הקרן'!$C$41</f>
        <v>2.8554829065790668E-5</v>
      </c>
    </row>
    <row r="162" spans="1:10">
      <c r="A162" t="s">
        <v>3974</v>
      </c>
      <c r="B162" t="s">
        <v>3975</v>
      </c>
      <c r="C162" t="s">
        <v>2000</v>
      </c>
      <c r="D162" t="s">
        <v>102</v>
      </c>
      <c r="E162" s="70">
        <v>45237</v>
      </c>
      <c r="F162" s="59">
        <v>20685142.03266</v>
      </c>
      <c r="G162" s="59">
        <v>5.8540850000000004</v>
      </c>
      <c r="H162" s="59">
        <v>1210.9258693610002</v>
      </c>
      <c r="I162" s="78">
        <f t="shared" si="2"/>
        <v>3.582318747985321E-3</v>
      </c>
      <c r="J162" s="78">
        <f>H162/'סכום נכסי הקרן'!$C$41</f>
        <v>4.1915348337783844E-5</v>
      </c>
    </row>
    <row r="163" spans="1:10">
      <c r="A163" t="s">
        <v>3976</v>
      </c>
      <c r="B163" t="s">
        <v>3977</v>
      </c>
      <c r="C163" t="s">
        <v>2000</v>
      </c>
      <c r="D163" t="s">
        <v>102</v>
      </c>
      <c r="E163" s="70">
        <v>45237</v>
      </c>
      <c r="F163" s="59">
        <v>8285801.1440399997</v>
      </c>
      <c r="G163" s="59">
        <v>5.8540850000000004</v>
      </c>
      <c r="H163" s="59">
        <v>485.05787090400003</v>
      </c>
      <c r="I163" s="78">
        <f t="shared" si="2"/>
        <v>1.4349614198218286E-3</v>
      </c>
      <c r="J163" s="78">
        <f>H163/'סכום נכסי הקרן'!$C$41</f>
        <v>1.6789937466323775E-5</v>
      </c>
    </row>
    <row r="164" spans="1:10">
      <c r="A164" t="s">
        <v>3978</v>
      </c>
      <c r="B164" t="s">
        <v>3979</v>
      </c>
      <c r="C164" t="s">
        <v>2000</v>
      </c>
      <c r="D164" t="s">
        <v>102</v>
      </c>
      <c r="E164" s="70">
        <v>45237</v>
      </c>
      <c r="F164" s="59">
        <v>19072219.557624001</v>
      </c>
      <c r="G164" s="59">
        <v>5.9275219999999997</v>
      </c>
      <c r="H164" s="59">
        <v>1130.510029407</v>
      </c>
      <c r="I164" s="78">
        <f t="shared" si="2"/>
        <v>3.3444221282242633E-3</v>
      </c>
      <c r="J164" s="78">
        <f>H164/'סכום נכסי הקרן'!$C$41</f>
        <v>3.9131810526896978E-5</v>
      </c>
    </row>
    <row r="165" spans="1:10">
      <c r="A165" t="s">
        <v>3980</v>
      </c>
      <c r="B165" t="s">
        <v>3981</v>
      </c>
      <c r="C165" t="s">
        <v>2000</v>
      </c>
      <c r="D165" t="s">
        <v>102</v>
      </c>
      <c r="E165" s="70">
        <v>45236</v>
      </c>
      <c r="F165" s="59">
        <v>22547037.170340005</v>
      </c>
      <c r="G165" s="59">
        <v>6.2561010000000001</v>
      </c>
      <c r="H165" s="59">
        <v>1410.5655179160001</v>
      </c>
      <c r="I165" s="78">
        <f t="shared" si="2"/>
        <v>4.1729187788833062E-3</v>
      </c>
      <c r="J165" s="78">
        <f>H165/'סכום נכסי הקרן'!$C$41</f>
        <v>4.8825734533126503E-5</v>
      </c>
    </row>
    <row r="166" spans="1:10">
      <c r="A166" t="s">
        <v>3980</v>
      </c>
      <c r="B166" t="s">
        <v>3982</v>
      </c>
      <c r="C166" t="s">
        <v>2000</v>
      </c>
      <c r="D166" t="s">
        <v>102</v>
      </c>
      <c r="E166" s="70">
        <v>45236</v>
      </c>
      <c r="F166" s="59">
        <v>8333666.0374560002</v>
      </c>
      <c r="G166" s="59">
        <v>6.2561010000000001</v>
      </c>
      <c r="H166" s="59">
        <v>521.36260127800006</v>
      </c>
      <c r="I166" s="78">
        <f t="shared" si="2"/>
        <v>1.5423628054474917E-3</v>
      </c>
      <c r="J166" s="78">
        <f>H166/'סכום נכסי הקרן'!$C$41</f>
        <v>1.8046600205504119E-5</v>
      </c>
    </row>
    <row r="167" spans="1:10">
      <c r="A167" t="s">
        <v>3983</v>
      </c>
      <c r="B167" t="s">
        <v>3984</v>
      </c>
      <c r="C167" t="s">
        <v>2000</v>
      </c>
      <c r="D167" t="s">
        <v>102</v>
      </c>
      <c r="E167" s="70">
        <v>45236</v>
      </c>
      <c r="F167" s="59">
        <v>12500822.467626002</v>
      </c>
      <c r="G167" s="59">
        <v>6.258527</v>
      </c>
      <c r="H167" s="59">
        <v>782.3673133609999</v>
      </c>
      <c r="I167" s="78">
        <f t="shared" si="2"/>
        <v>2.3145009660607732E-3</v>
      </c>
      <c r="J167" s="78">
        <f>H167/'סכום נכסי הקרן'!$C$41</f>
        <v>2.7081094968205785E-5</v>
      </c>
    </row>
    <row r="168" spans="1:10">
      <c r="A168" t="s">
        <v>3985</v>
      </c>
      <c r="B168" t="s">
        <v>3986</v>
      </c>
      <c r="C168" t="s">
        <v>2000</v>
      </c>
      <c r="D168" t="s">
        <v>102</v>
      </c>
      <c r="E168" s="70">
        <v>45236</v>
      </c>
      <c r="F168" s="59">
        <v>346815.67828199995</v>
      </c>
      <c r="G168" s="59">
        <v>6.2755000000000001</v>
      </c>
      <c r="H168" s="59">
        <v>21.764417889000001</v>
      </c>
      <c r="I168" s="78">
        <f t="shared" si="2"/>
        <v>6.438633793817178E-5</v>
      </c>
      <c r="J168" s="78">
        <f>H168/'סכום נכסי הקרן'!$C$41</f>
        <v>7.5336003653793108E-7</v>
      </c>
    </row>
    <row r="169" spans="1:10">
      <c r="A169" t="s">
        <v>3985</v>
      </c>
      <c r="B169" t="s">
        <v>3987</v>
      </c>
      <c r="C169" t="s">
        <v>2000</v>
      </c>
      <c r="D169" t="s">
        <v>102</v>
      </c>
      <c r="E169" s="70">
        <v>45236</v>
      </c>
      <c r="F169" s="59">
        <v>47511728.121336006</v>
      </c>
      <c r="G169" s="59">
        <v>6.2755000000000001</v>
      </c>
      <c r="H169" s="59">
        <v>2981.5985349080006</v>
      </c>
      <c r="I169" s="78">
        <f t="shared" si="2"/>
        <v>8.8205534300814202E-3</v>
      </c>
      <c r="J169" s="78">
        <f>H169/'סכום נכסי הקרן'!$C$41</f>
        <v>1.0320593882435048E-4</v>
      </c>
    </row>
    <row r="170" spans="1:10">
      <c r="A170" t="s">
        <v>3988</v>
      </c>
      <c r="B170" t="s">
        <v>3989</v>
      </c>
      <c r="C170" t="s">
        <v>2000</v>
      </c>
      <c r="D170" t="s">
        <v>102</v>
      </c>
      <c r="E170" s="70">
        <v>45236</v>
      </c>
      <c r="F170" s="59">
        <v>5205330.140842</v>
      </c>
      <c r="G170" s="59">
        <v>6.331226</v>
      </c>
      <c r="H170" s="59">
        <v>329.56123855499993</v>
      </c>
      <c r="I170" s="78">
        <f t="shared" si="2"/>
        <v>9.7495101339922037E-4</v>
      </c>
      <c r="J170" s="78">
        <f>H170/'סכום נכסי הקרן'!$C$41</f>
        <v>1.1407530768133405E-5</v>
      </c>
    </row>
    <row r="171" spans="1:10">
      <c r="A171" t="s">
        <v>3990</v>
      </c>
      <c r="B171" t="s">
        <v>3991</v>
      </c>
      <c r="C171" t="s">
        <v>2000</v>
      </c>
      <c r="D171" t="s">
        <v>102</v>
      </c>
      <c r="E171" s="70">
        <v>45210</v>
      </c>
      <c r="F171" s="59">
        <v>20268841.893023998</v>
      </c>
      <c r="G171" s="59">
        <v>7.5140630000000002</v>
      </c>
      <c r="H171" s="59">
        <v>1523.0134726639999</v>
      </c>
      <c r="I171" s="78">
        <f t="shared" si="2"/>
        <v>4.5055769759362223E-3</v>
      </c>
      <c r="J171" s="78">
        <f>H171/'סכום נכסי הקרן'!$C$41</f>
        <v>5.2718041496244692E-5</v>
      </c>
    </row>
    <row r="172" spans="1:10">
      <c r="A172" t="s">
        <v>3992</v>
      </c>
      <c r="B172" t="s">
        <v>3993</v>
      </c>
      <c r="C172" t="s">
        <v>2000</v>
      </c>
      <c r="D172" t="s">
        <v>102</v>
      </c>
      <c r="E172" s="70">
        <v>45210</v>
      </c>
      <c r="F172" s="59">
        <v>19876975.029134002</v>
      </c>
      <c r="G172" s="59">
        <v>7.5961169999999996</v>
      </c>
      <c r="H172" s="59">
        <v>1509.878264637</v>
      </c>
      <c r="I172" s="78">
        <f t="shared" si="2"/>
        <v>4.4667186914083348E-3</v>
      </c>
      <c r="J172" s="78">
        <f>H172/'סכום נכסי הקרן'!$C$41</f>
        <v>5.2263375497382609E-5</v>
      </c>
    </row>
    <row r="173" spans="1:10">
      <c r="A173" t="s">
        <v>3994</v>
      </c>
      <c r="B173" t="s">
        <v>3995</v>
      </c>
      <c r="C173" t="s">
        <v>2000</v>
      </c>
      <c r="D173" t="s">
        <v>102</v>
      </c>
      <c r="E173" s="70">
        <v>45210</v>
      </c>
      <c r="F173" s="59">
        <v>40201443.690182015</v>
      </c>
      <c r="G173" s="59">
        <v>7.6526129999999997</v>
      </c>
      <c r="H173" s="59">
        <v>3076.4608686479996</v>
      </c>
      <c r="I173" s="78">
        <f t="shared" si="2"/>
        <v>9.1011875508255451E-3</v>
      </c>
      <c r="J173" s="78">
        <f>H173/'סכום נכסי הקרן'!$C$41</f>
        <v>1.0648953186951795E-4</v>
      </c>
    </row>
    <row r="174" spans="1:10">
      <c r="A174" t="s">
        <v>3996</v>
      </c>
      <c r="B174" t="s">
        <v>3997</v>
      </c>
      <c r="C174" t="s">
        <v>2000</v>
      </c>
      <c r="D174" t="s">
        <v>102</v>
      </c>
      <c r="E174" s="70">
        <v>45211</v>
      </c>
      <c r="F174" s="59">
        <v>25395560.071608011</v>
      </c>
      <c r="G174" s="59">
        <v>7.67143</v>
      </c>
      <c r="H174" s="59">
        <v>1948.2024997720002</v>
      </c>
      <c r="I174" s="78">
        <f t="shared" si="2"/>
        <v>5.763426578282561E-3</v>
      </c>
      <c r="J174" s="78">
        <f>H174/'סכום נכסי הקרן'!$C$41</f>
        <v>6.7435660990194227E-5</v>
      </c>
    </row>
    <row r="175" spans="1:10">
      <c r="A175" t="s">
        <v>3998</v>
      </c>
      <c r="B175" t="s">
        <v>3999</v>
      </c>
      <c r="C175" t="s">
        <v>2000</v>
      </c>
      <c r="D175" t="s">
        <v>102</v>
      </c>
      <c r="E175" s="70">
        <v>45211</v>
      </c>
      <c r="F175" s="59">
        <v>21196924.927749999</v>
      </c>
      <c r="G175" s="59">
        <v>7.8301119999999997</v>
      </c>
      <c r="H175" s="59">
        <v>1659.7430303160004</v>
      </c>
      <c r="I175" s="78">
        <f t="shared" si="2"/>
        <v>4.9100681757476283E-3</v>
      </c>
      <c r="J175" s="78">
        <f>H175/'סכום נכסי הקרן'!$C$41</f>
        <v>5.7450839086966705E-5</v>
      </c>
    </row>
    <row r="176" spans="1:10">
      <c r="A176" t="s">
        <v>4000</v>
      </c>
      <c r="B176" t="s">
        <v>4001</v>
      </c>
      <c r="C176" t="s">
        <v>2000</v>
      </c>
      <c r="D176" t="s">
        <v>102</v>
      </c>
      <c r="E176" s="70">
        <v>45211</v>
      </c>
      <c r="F176" s="59">
        <v>15265666.885283999</v>
      </c>
      <c r="G176" s="59">
        <v>7.8093570000000003</v>
      </c>
      <c r="H176" s="59">
        <v>1192.1504779580002</v>
      </c>
      <c r="I176" s="78">
        <f t="shared" si="2"/>
        <v>3.5267749378103666E-3</v>
      </c>
      <c r="J176" s="78">
        <f>H176/'סכום נכסי הקרן'!$C$41</f>
        <v>4.1265451353379455E-5</v>
      </c>
    </row>
    <row r="177" spans="1:10">
      <c r="A177" t="s">
        <v>4002</v>
      </c>
      <c r="B177" t="s">
        <v>4003</v>
      </c>
      <c r="C177" t="s">
        <v>2000</v>
      </c>
      <c r="D177" t="s">
        <v>102</v>
      </c>
      <c r="E177" s="70">
        <v>45211</v>
      </c>
      <c r="F177" s="59">
        <v>19057458.725171998</v>
      </c>
      <c r="G177" s="59">
        <v>7.8210750000000004</v>
      </c>
      <c r="H177" s="59">
        <v>1490.4980451680003</v>
      </c>
      <c r="I177" s="78">
        <f t="shared" si="2"/>
        <v>4.4093856000106723E-3</v>
      </c>
      <c r="J177" s="78">
        <f>H177/'סכום נכסי הקרן'!$C$41</f>
        <v>5.159254281434274E-5</v>
      </c>
    </row>
    <row r="178" spans="1:10">
      <c r="A178" t="s">
        <v>4002</v>
      </c>
      <c r="B178" t="s">
        <v>4004</v>
      </c>
      <c r="C178" t="s">
        <v>2000</v>
      </c>
      <c r="D178" t="s">
        <v>102</v>
      </c>
      <c r="E178" s="70">
        <v>45211</v>
      </c>
      <c r="F178" s="59">
        <v>19508609.396696001</v>
      </c>
      <c r="G178" s="59">
        <v>7.8210750000000004</v>
      </c>
      <c r="H178" s="59">
        <v>1525.7828761029998</v>
      </c>
      <c r="I178" s="78">
        <f t="shared" si="2"/>
        <v>4.5137697861744736E-3</v>
      </c>
      <c r="J178" s="78">
        <f>H178/'סכום נכסי הקרן'!$C$41</f>
        <v>5.28139024508833E-5</v>
      </c>
    </row>
    <row r="179" spans="1:10">
      <c r="A179" t="s">
        <v>4005</v>
      </c>
      <c r="B179" t="s">
        <v>4006</v>
      </c>
      <c r="C179" t="s">
        <v>2000</v>
      </c>
      <c r="D179" t="s">
        <v>102</v>
      </c>
      <c r="E179" s="70">
        <v>45211</v>
      </c>
      <c r="F179" s="59">
        <v>8482004.0855200011</v>
      </c>
      <c r="G179" s="59">
        <v>7.8210750000000004</v>
      </c>
      <c r="H179" s="59">
        <v>663.38385898900003</v>
      </c>
      <c r="I179" s="78">
        <f t="shared" si="2"/>
        <v>1.9625086021336615E-3</v>
      </c>
      <c r="J179" s="78">
        <f>H179/'סכום נכסי הקרן'!$C$41</f>
        <v>2.296256627654696E-5</v>
      </c>
    </row>
    <row r="180" spans="1:10">
      <c r="A180" t="s">
        <v>4007</v>
      </c>
      <c r="B180" t="s">
        <v>4008</v>
      </c>
      <c r="C180" t="s">
        <v>2000</v>
      </c>
      <c r="D180" t="s">
        <v>102</v>
      </c>
      <c r="E180" s="70">
        <v>45211</v>
      </c>
      <c r="F180" s="59">
        <v>19094211.535680003</v>
      </c>
      <c r="G180" s="59">
        <v>7.8679129999999997</v>
      </c>
      <c r="H180" s="59">
        <v>1502.3160254449999</v>
      </c>
      <c r="I180" s="78">
        <f t="shared" si="2"/>
        <v>4.4443470897110758E-3</v>
      </c>
      <c r="J180" s="78">
        <f>H180/'סכום נכסי הקרן'!$C$41</f>
        <v>5.2001613899941806E-5</v>
      </c>
    </row>
    <row r="181" spans="1:10">
      <c r="A181" t="s">
        <v>4009</v>
      </c>
      <c r="B181" t="s">
        <v>4010</v>
      </c>
      <c r="C181" t="s">
        <v>2000</v>
      </c>
      <c r="D181" t="s">
        <v>102</v>
      </c>
      <c r="E181" s="70">
        <v>45211</v>
      </c>
      <c r="F181" s="59">
        <v>22046116.344537996</v>
      </c>
      <c r="G181" s="59">
        <v>7.8866360000000002</v>
      </c>
      <c r="H181" s="59">
        <v>1738.6968641940002</v>
      </c>
      <c r="I181" s="78">
        <f t="shared" si="2"/>
        <v>5.1436396985657254E-3</v>
      </c>
      <c r="J181" s="78">
        <f>H181/'סכום נכסי הקרן'!$C$41</f>
        <v>6.0183770584537419E-5</v>
      </c>
    </row>
    <row r="182" spans="1:10">
      <c r="A182" t="s">
        <v>4009</v>
      </c>
      <c r="B182" t="s">
        <v>4011</v>
      </c>
      <c r="C182" t="s">
        <v>2000</v>
      </c>
      <c r="D182" t="s">
        <v>102</v>
      </c>
      <c r="E182" s="70">
        <v>45211</v>
      </c>
      <c r="F182" s="59">
        <v>15892518.960612001</v>
      </c>
      <c r="G182" s="59">
        <v>7.8866360000000002</v>
      </c>
      <c r="H182" s="59">
        <v>1253.3850604599997</v>
      </c>
      <c r="I182" s="78">
        <f t="shared" si="2"/>
        <v>3.7079270615466633E-3</v>
      </c>
      <c r="J182" s="78">
        <f>H182/'סכום נכסי הקרן'!$C$41</f>
        <v>4.3385043411681495E-5</v>
      </c>
    </row>
    <row r="183" spans="1:10">
      <c r="A183" t="s">
        <v>4012</v>
      </c>
      <c r="B183" t="s">
        <v>4013</v>
      </c>
      <c r="C183" t="s">
        <v>2000</v>
      </c>
      <c r="D183" t="s">
        <v>102</v>
      </c>
      <c r="E183" s="70">
        <v>45215</v>
      </c>
      <c r="F183" s="59">
        <v>66128207.055278003</v>
      </c>
      <c r="G183" s="59">
        <v>8.3817020000000007</v>
      </c>
      <c r="H183" s="59">
        <v>5542.6692597029987</v>
      </c>
      <c r="I183" s="78">
        <f t="shared" si="2"/>
        <v>1.6397046677509401E-2</v>
      </c>
      <c r="J183" s="78">
        <f>H183/'סכום נכסי הקרן'!$C$41</f>
        <v>1.9185560290670262E-4</v>
      </c>
    </row>
    <row r="184" spans="1:10">
      <c r="A184" t="s">
        <v>4014</v>
      </c>
      <c r="B184" t="s">
        <v>4015</v>
      </c>
      <c r="C184" t="s">
        <v>2000</v>
      </c>
      <c r="D184" t="s">
        <v>102</v>
      </c>
      <c r="E184" s="70">
        <v>45215</v>
      </c>
      <c r="F184" s="59">
        <v>21309517.904580001</v>
      </c>
      <c r="G184" s="59">
        <v>8.4164150000000006</v>
      </c>
      <c r="H184" s="59">
        <v>1793.4973921849999</v>
      </c>
      <c r="I184" s="78">
        <f t="shared" si="2"/>
        <v>5.3057577635842275E-3</v>
      </c>
      <c r="J184" s="78">
        <f>H184/'סכום נכסי הקרן'!$C$41</f>
        <v>6.2080652365623925E-5</v>
      </c>
    </row>
    <row r="185" spans="1:10">
      <c r="A185" t="s">
        <v>4016</v>
      </c>
      <c r="B185" t="s">
        <v>4017</v>
      </c>
      <c r="C185" t="s">
        <v>2000</v>
      </c>
      <c r="D185" t="s">
        <v>102</v>
      </c>
      <c r="E185" s="70">
        <v>45216</v>
      </c>
      <c r="F185" s="59">
        <v>21432476.261340003</v>
      </c>
      <c r="G185" s="59">
        <v>8.8298930000000002</v>
      </c>
      <c r="H185" s="59">
        <v>1892.464810249</v>
      </c>
      <c r="I185" s="78">
        <f t="shared" si="2"/>
        <v>5.5985360798633688E-3</v>
      </c>
      <c r="J185" s="78">
        <f>H185/'סכום נכסי הקרן'!$C$41</f>
        <v>6.5506340020998465E-5</v>
      </c>
    </row>
    <row r="186" spans="1:10">
      <c r="A186" t="s">
        <v>4018</v>
      </c>
      <c r="B186" t="s">
        <v>4019</v>
      </c>
      <c r="C186" t="s">
        <v>2000</v>
      </c>
      <c r="D186" t="s">
        <v>102</v>
      </c>
      <c r="E186" s="70">
        <v>45230</v>
      </c>
      <c r="F186" s="59">
        <v>33566213.630558997</v>
      </c>
      <c r="G186" s="59">
        <v>9.1062049999999992</v>
      </c>
      <c r="H186" s="59">
        <v>3056.6083080530002</v>
      </c>
      <c r="I186" s="78">
        <f t="shared" si="2"/>
        <v>9.0424571183404332E-3</v>
      </c>
      <c r="J186" s="78">
        <f>H186/'סכום נכסי הקרן'!$C$41</f>
        <v>1.0580234943020359E-4</v>
      </c>
    </row>
    <row r="187" spans="1:10">
      <c r="A187" t="s">
        <v>4020</v>
      </c>
      <c r="B187" t="s">
        <v>4021</v>
      </c>
      <c r="C187" t="s">
        <v>2000</v>
      </c>
      <c r="D187" t="s">
        <v>102</v>
      </c>
      <c r="E187" s="70">
        <v>45217</v>
      </c>
      <c r="F187" s="59">
        <v>26618378.733810004</v>
      </c>
      <c r="G187" s="59">
        <v>9.0351750000000006</v>
      </c>
      <c r="H187" s="59">
        <v>2405.0170251639997</v>
      </c>
      <c r="I187" s="78">
        <f t="shared" si="2"/>
        <v>7.114834851959401E-3</v>
      </c>
      <c r="J187" s="78">
        <f>H187/'סכום נכסי הקרן'!$C$41</f>
        <v>8.3247974891514315E-5</v>
      </c>
    </row>
    <row r="188" spans="1:10">
      <c r="A188" t="s">
        <v>4022</v>
      </c>
      <c r="B188" t="s">
        <v>4023</v>
      </c>
      <c r="C188" t="s">
        <v>2000</v>
      </c>
      <c r="D188" t="s">
        <v>102</v>
      </c>
      <c r="E188" s="70">
        <v>45230</v>
      </c>
      <c r="F188" s="59">
        <v>37356285.431094006</v>
      </c>
      <c r="G188" s="59">
        <v>9.1632560000000005</v>
      </c>
      <c r="H188" s="59">
        <v>3423.0521929439997</v>
      </c>
      <c r="I188" s="78">
        <f t="shared" si="2"/>
        <v>1.0126519183694043E-2</v>
      </c>
      <c r="J188" s="78">
        <f>H188/'סכום נכסי הקרן'!$C$41</f>
        <v>1.184865470925776E-4</v>
      </c>
    </row>
    <row r="189" spans="1:10">
      <c r="A189" t="s">
        <v>4024</v>
      </c>
      <c r="B189" t="s">
        <v>4025</v>
      </c>
      <c r="C189" t="s">
        <v>2000</v>
      </c>
      <c r="D189" t="s">
        <v>102</v>
      </c>
      <c r="E189" s="70">
        <v>45231</v>
      </c>
      <c r="F189" s="59">
        <v>16081042.796083</v>
      </c>
      <c r="G189" s="59">
        <v>9.1006020000000003</v>
      </c>
      <c r="H189" s="59">
        <v>1463.471780355</v>
      </c>
      <c r="I189" s="78">
        <f t="shared" si="2"/>
        <v>4.3294329806329752E-3</v>
      </c>
      <c r="J189" s="78">
        <f>H189/'סכום נכסי הקרן'!$C$41</f>
        <v>5.0657047642781267E-5</v>
      </c>
    </row>
    <row r="190" spans="1:10">
      <c r="A190" t="s">
        <v>4024</v>
      </c>
      <c r="B190" t="s">
        <v>4026</v>
      </c>
      <c r="C190" t="s">
        <v>2000</v>
      </c>
      <c r="D190" t="s">
        <v>102</v>
      </c>
      <c r="E190" s="70">
        <v>45231</v>
      </c>
      <c r="F190" s="59">
        <v>13942272.984795</v>
      </c>
      <c r="G190" s="59">
        <v>9.1006020000000003</v>
      </c>
      <c r="H190" s="59">
        <v>1268.8308417550002</v>
      </c>
      <c r="I190" s="78">
        <f t="shared" si="2"/>
        <v>3.7536207850935549E-3</v>
      </c>
      <c r="J190" s="78">
        <f>H190/'סכום נכסי הקרן'!$C$41</f>
        <v>4.3919688281124089E-5</v>
      </c>
    </row>
    <row r="191" spans="1:10">
      <c r="A191" t="s">
        <v>4027</v>
      </c>
      <c r="B191" t="s">
        <v>4028</v>
      </c>
      <c r="C191" t="s">
        <v>2000</v>
      </c>
      <c r="D191" t="s">
        <v>102</v>
      </c>
      <c r="E191" s="70">
        <v>45217</v>
      </c>
      <c r="F191" s="59">
        <v>21493385.416250002</v>
      </c>
      <c r="G191" s="59">
        <v>9.1492369999999994</v>
      </c>
      <c r="H191" s="59">
        <v>1966.480812156</v>
      </c>
      <c r="I191" s="78">
        <f t="shared" si="2"/>
        <v>5.8174998645104678E-3</v>
      </c>
      <c r="J191" s="78">
        <f>H191/'סכום נכסי הקרן'!$C$41</f>
        <v>6.8068351933535346E-5</v>
      </c>
    </row>
    <row r="192" spans="1:10">
      <c r="A192" t="s">
        <v>4027</v>
      </c>
      <c r="B192" t="s">
        <v>4029</v>
      </c>
      <c r="C192" t="s">
        <v>2000</v>
      </c>
      <c r="D192" t="s">
        <v>102</v>
      </c>
      <c r="E192" s="70">
        <v>45217</v>
      </c>
      <c r="F192" s="59">
        <v>14308613.731500002</v>
      </c>
      <c r="G192" s="59">
        <v>9.1492369999999994</v>
      </c>
      <c r="H192" s="59">
        <v>1309.1290090710002</v>
      </c>
      <c r="I192" s="78">
        <f t="shared" si="2"/>
        <v>3.8728360764158343E-3</v>
      </c>
      <c r="J192" s="78">
        <f>H192/'סכום נכסי הקרן'!$C$41</f>
        <v>4.531458103481162E-5</v>
      </c>
    </row>
    <row r="193" spans="1:10">
      <c r="A193" t="s">
        <v>4030</v>
      </c>
      <c r="B193" t="s">
        <v>4031</v>
      </c>
      <c r="C193" t="s">
        <v>2000</v>
      </c>
      <c r="D193" t="s">
        <v>102</v>
      </c>
      <c r="E193" s="70">
        <v>45217</v>
      </c>
      <c r="F193" s="59">
        <v>46550076.741000004</v>
      </c>
      <c r="G193" s="59">
        <v>9.2061609999999998</v>
      </c>
      <c r="H193" s="59">
        <v>4285.475116568</v>
      </c>
      <c r="I193" s="78">
        <f t="shared" si="2"/>
        <v>1.2677851091088896E-2</v>
      </c>
      <c r="J193" s="78">
        <f>H193/'סכום נכסי הקרן'!$C$41</f>
        <v>1.4833871077396418E-4</v>
      </c>
    </row>
    <row r="194" spans="1:10">
      <c r="A194" t="s">
        <v>4032</v>
      </c>
      <c r="B194" t="s">
        <v>4033</v>
      </c>
      <c r="C194" t="s">
        <v>2000</v>
      </c>
      <c r="D194" t="s">
        <v>102</v>
      </c>
      <c r="E194" s="70">
        <v>45216</v>
      </c>
      <c r="F194" s="59">
        <v>15923054.543056</v>
      </c>
      <c r="G194" s="59">
        <v>9.1907370000000004</v>
      </c>
      <c r="H194" s="59">
        <v>1463.4460688170002</v>
      </c>
      <c r="I194" s="78">
        <f t="shared" si="2"/>
        <v>4.3293569174098281E-3</v>
      </c>
      <c r="J194" s="78">
        <f>H194/'סכום נכסי הקרן'!$C$41</f>
        <v>5.0656157655954797E-5</v>
      </c>
    </row>
    <row r="195" spans="1:10">
      <c r="A195" t="s">
        <v>4034</v>
      </c>
      <c r="B195" t="s">
        <v>4035</v>
      </c>
      <c r="C195" t="s">
        <v>2000</v>
      </c>
      <c r="D195" t="s">
        <v>102</v>
      </c>
      <c r="E195" s="70">
        <v>45216</v>
      </c>
      <c r="F195" s="59">
        <v>30989284.372440003</v>
      </c>
      <c r="G195" s="59">
        <v>9.2021099999999993</v>
      </c>
      <c r="H195" s="59">
        <v>2851.6678824370001</v>
      </c>
      <c r="I195" s="78">
        <f t="shared" si="2"/>
        <v>8.4361756377972011E-3</v>
      </c>
      <c r="J195" s="78">
        <f>H195/'סכום נכסי הקרן'!$C$41</f>
        <v>9.8708480560492093E-5</v>
      </c>
    </row>
    <row r="196" spans="1:10">
      <c r="A196" t="s">
        <v>4034</v>
      </c>
      <c r="B196" t="s">
        <v>4036</v>
      </c>
      <c r="C196" t="s">
        <v>2000</v>
      </c>
      <c r="D196" t="s">
        <v>102</v>
      </c>
      <c r="E196" s="70">
        <v>45216</v>
      </c>
      <c r="F196" s="59">
        <v>10744916.675175002</v>
      </c>
      <c r="G196" s="59">
        <v>9.2021099999999993</v>
      </c>
      <c r="H196" s="59">
        <v>988.75899870600006</v>
      </c>
      <c r="I196" s="78">
        <f t="shared" si="2"/>
        <v>2.9250757523025094E-3</v>
      </c>
      <c r="J196" s="78">
        <f>H196/'סכום נכסי הקרן'!$C$41</f>
        <v>3.4225198173980913E-5</v>
      </c>
    </row>
    <row r="197" spans="1:10">
      <c r="A197" t="s">
        <v>4037</v>
      </c>
      <c r="B197" t="s">
        <v>4038</v>
      </c>
      <c r="C197" t="s">
        <v>2000</v>
      </c>
      <c r="D197" t="s">
        <v>102</v>
      </c>
      <c r="E197" s="70">
        <v>45216</v>
      </c>
      <c r="F197" s="59">
        <v>19404686.520000003</v>
      </c>
      <c r="G197" s="59">
        <v>9.3723559999999999</v>
      </c>
      <c r="H197" s="59">
        <v>1818.6762140159999</v>
      </c>
      <c r="I197" s="78">
        <f t="shared" si="2"/>
        <v>5.3802450363228723E-3</v>
      </c>
      <c r="J197" s="78">
        <f>H197/'סכום נכסי הקרן'!$C$41</f>
        <v>6.295219959612308E-5</v>
      </c>
    </row>
    <row r="198" spans="1:10">
      <c r="A198" t="s">
        <v>4037</v>
      </c>
      <c r="B198" t="s">
        <v>4039</v>
      </c>
      <c r="C198" t="s">
        <v>2000</v>
      </c>
      <c r="D198" t="s">
        <v>102</v>
      </c>
      <c r="E198" s="70">
        <v>45216</v>
      </c>
      <c r="F198" s="59">
        <v>19600032.312000003</v>
      </c>
      <c r="G198" s="59">
        <v>9.3723559999999999</v>
      </c>
      <c r="H198" s="59">
        <v>1836.9847157290001</v>
      </c>
      <c r="I198" s="78">
        <f t="shared" si="2"/>
        <v>5.4344076325589345E-3</v>
      </c>
      <c r="J198" s="78">
        <f>H198/'סכום נכסי הקרן'!$C$41</f>
        <v>6.3585935521880675E-5</v>
      </c>
    </row>
    <row r="199" spans="1:10">
      <c r="A199" t="s">
        <v>4040</v>
      </c>
      <c r="B199" t="s">
        <v>4041</v>
      </c>
      <c r="C199" t="s">
        <v>2000</v>
      </c>
      <c r="D199" t="s">
        <v>102</v>
      </c>
      <c r="E199" s="70">
        <v>45218</v>
      </c>
      <c r="F199" s="59">
        <v>26748713.544935998</v>
      </c>
      <c r="G199" s="59">
        <v>9.4367190000000001</v>
      </c>
      <c r="H199" s="59">
        <v>2524.2009709150002</v>
      </c>
      <c r="I199" s="78">
        <f t="shared" si="2"/>
        <v>7.4674203356174355E-3</v>
      </c>
      <c r="J199" s="78">
        <f>H199/'סכום נכסי הקרן'!$C$41</f>
        <v>8.7373443451419552E-5</v>
      </c>
    </row>
    <row r="200" spans="1:10">
      <c r="A200" t="s">
        <v>4042</v>
      </c>
      <c r="B200" t="s">
        <v>4043</v>
      </c>
      <c r="C200" t="s">
        <v>2000</v>
      </c>
      <c r="D200" t="s">
        <v>102</v>
      </c>
      <c r="E200" s="70">
        <v>45218</v>
      </c>
      <c r="F200" s="59">
        <v>19414388.863260001</v>
      </c>
      <c r="G200" s="59">
        <v>9.4367190000000001</v>
      </c>
      <c r="H200" s="59">
        <v>1832.0813498549996</v>
      </c>
      <c r="I200" s="78">
        <f t="shared" si="2"/>
        <v>5.4199018564886512E-3</v>
      </c>
      <c r="J200" s="78">
        <f>H200/'סכום נכסי הקרן'!$C$41</f>
        <v>6.341620895658335E-5</v>
      </c>
    </row>
    <row r="201" spans="1:10">
      <c r="A201" t="s">
        <v>4044</v>
      </c>
      <c r="B201" t="s">
        <v>4045</v>
      </c>
      <c r="C201" t="s">
        <v>2000</v>
      </c>
      <c r="D201" t="s">
        <v>102</v>
      </c>
      <c r="E201" s="70">
        <v>45223</v>
      </c>
      <c r="F201" s="59">
        <v>7191625.883382</v>
      </c>
      <c r="G201" s="59">
        <v>9.7182099999999991</v>
      </c>
      <c r="H201" s="59">
        <v>698.89728525500004</v>
      </c>
      <c r="I201" s="78">
        <f t="shared" ref="I201:I264" si="3">H201/$H$9</f>
        <v>2.0675690488024734E-3</v>
      </c>
      <c r="J201" s="78">
        <f>H201/'סכום נכסי הקרן'!$C$41</f>
        <v>2.4191838579890433E-5</v>
      </c>
    </row>
    <row r="202" spans="1:10">
      <c r="A202" t="s">
        <v>4044</v>
      </c>
      <c r="B202" t="s">
        <v>4046</v>
      </c>
      <c r="C202" t="s">
        <v>2000</v>
      </c>
      <c r="D202" t="s">
        <v>102</v>
      </c>
      <c r="E202" s="70">
        <v>45223</v>
      </c>
      <c r="F202" s="59">
        <v>8642200.5531240012</v>
      </c>
      <c r="G202" s="59">
        <v>9.7182099999999991</v>
      </c>
      <c r="H202" s="59">
        <v>839.86717373100021</v>
      </c>
      <c r="I202" s="78">
        <f t="shared" si="3"/>
        <v>2.4846045479742442E-3</v>
      </c>
      <c r="J202" s="78">
        <f>H202/'סכום נכסי הקרן'!$C$41</f>
        <v>2.9071412243411333E-5</v>
      </c>
    </row>
    <row r="203" spans="1:10">
      <c r="A203" t="s">
        <v>4044</v>
      </c>
      <c r="B203" t="s">
        <v>4047</v>
      </c>
      <c r="C203" t="s">
        <v>2000</v>
      </c>
      <c r="D203" t="s">
        <v>102</v>
      </c>
      <c r="E203" s="70">
        <v>45223</v>
      </c>
      <c r="F203" s="59">
        <v>9352715.418593999</v>
      </c>
      <c r="G203" s="59">
        <v>9.7182099999999991</v>
      </c>
      <c r="H203" s="59">
        <v>908.9164984119999</v>
      </c>
      <c r="I203" s="78">
        <f t="shared" si="3"/>
        <v>2.6888752606570939E-3</v>
      </c>
      <c r="J203" s="78">
        <f>H203/'סכום נכסי הקרן'!$C$41</f>
        <v>3.1461506112675277E-5</v>
      </c>
    </row>
    <row r="204" spans="1:10">
      <c r="A204" t="s">
        <v>4048</v>
      </c>
      <c r="B204" t="s">
        <v>4049</v>
      </c>
      <c r="C204" t="s">
        <v>2000</v>
      </c>
      <c r="D204" t="s">
        <v>102</v>
      </c>
      <c r="E204" s="70">
        <v>45224</v>
      </c>
      <c r="F204" s="59">
        <v>16415027.061300002</v>
      </c>
      <c r="G204" s="59">
        <v>9.9809699999999992</v>
      </c>
      <c r="H204" s="59">
        <v>1638.3789509790004</v>
      </c>
      <c r="I204" s="78">
        <f t="shared" si="3"/>
        <v>4.8468661714971394E-3</v>
      </c>
      <c r="J204" s="78">
        <f>H204/'סכום נכסי הקרן'!$C$41</f>
        <v>5.6711336488183386E-5</v>
      </c>
    </row>
    <row r="205" spans="1:10">
      <c r="A205" t="s">
        <v>4050</v>
      </c>
      <c r="B205" t="s">
        <v>4051</v>
      </c>
      <c r="C205" t="s">
        <v>2000</v>
      </c>
      <c r="D205" t="s">
        <v>102</v>
      </c>
      <c r="E205" s="70">
        <v>45222</v>
      </c>
      <c r="F205" s="59">
        <v>13001139.968400002</v>
      </c>
      <c r="G205" s="59">
        <v>9.9809699999999992</v>
      </c>
      <c r="H205" s="59">
        <v>1297.6398993069997</v>
      </c>
      <c r="I205" s="78">
        <f t="shared" si="3"/>
        <v>3.8388474943344564E-3</v>
      </c>
      <c r="J205" s="78">
        <f>H205/'סכום נכסי הקרן'!$C$41</f>
        <v>4.4916893571000784E-5</v>
      </c>
    </row>
    <row r="206" spans="1:10">
      <c r="A206" t="s">
        <v>4052</v>
      </c>
      <c r="B206" t="s">
        <v>4053</v>
      </c>
      <c r="C206" t="s">
        <v>2000</v>
      </c>
      <c r="D206" t="s">
        <v>102</v>
      </c>
      <c r="E206" s="70">
        <v>45223</v>
      </c>
      <c r="F206" s="59">
        <v>18036030.03585</v>
      </c>
      <c r="G206" s="59">
        <v>9.8853930000000005</v>
      </c>
      <c r="H206" s="59">
        <v>1782.9325155470005</v>
      </c>
      <c r="I206" s="78">
        <f t="shared" si="3"/>
        <v>5.274503368407726E-3</v>
      </c>
      <c r="J206" s="78">
        <f>H206/'סכום נכסי הקרן'!$C$41</f>
        <v>6.1714956582230405E-5</v>
      </c>
    </row>
    <row r="207" spans="1:10">
      <c r="A207" t="s">
        <v>4052</v>
      </c>
      <c r="B207" t="s">
        <v>4054</v>
      </c>
      <c r="C207" t="s">
        <v>2000</v>
      </c>
      <c r="D207" t="s">
        <v>102</v>
      </c>
      <c r="E207" s="70">
        <v>45223</v>
      </c>
      <c r="F207" s="59">
        <v>21090433.482624002</v>
      </c>
      <c r="G207" s="59">
        <v>9.8853930000000005</v>
      </c>
      <c r="H207" s="59">
        <v>2084.8723112950001</v>
      </c>
      <c r="I207" s="78">
        <f t="shared" si="3"/>
        <v>6.1677410293073951E-3</v>
      </c>
      <c r="J207" s="78">
        <f>H207/'סכום נכסי הקרן'!$C$41</f>
        <v>7.2166390510630302E-5</v>
      </c>
    </row>
    <row r="208" spans="1:10">
      <c r="A208" t="s">
        <v>4055</v>
      </c>
      <c r="B208" t="s">
        <v>4056</v>
      </c>
      <c r="C208" t="s">
        <v>2000</v>
      </c>
      <c r="D208" t="s">
        <v>102</v>
      </c>
      <c r="E208" s="70">
        <v>45229</v>
      </c>
      <c r="F208" s="59">
        <v>21673956.804699998</v>
      </c>
      <c r="G208" s="59">
        <v>10.003356999999999</v>
      </c>
      <c r="H208" s="59">
        <v>2168.12335622</v>
      </c>
      <c r="I208" s="78">
        <f t="shared" si="3"/>
        <v>6.4140251219757353E-3</v>
      </c>
      <c r="J208" s="78">
        <f>H208/'סכום נכסי הקרן'!$C$41</f>
        <v>7.5048066949962844E-5</v>
      </c>
    </row>
    <row r="209" spans="1:10">
      <c r="A209" t="s">
        <v>4057</v>
      </c>
      <c r="B209" t="s">
        <v>4058</v>
      </c>
      <c r="C209" t="s">
        <v>2000</v>
      </c>
      <c r="D209" t="s">
        <v>102</v>
      </c>
      <c r="E209" s="70">
        <v>45223</v>
      </c>
      <c r="F209" s="59">
        <v>9914489.6204289999</v>
      </c>
      <c r="G209" s="59">
        <v>9.9413859999999996</v>
      </c>
      <c r="H209" s="59">
        <v>985.63768709500016</v>
      </c>
      <c r="I209" s="78">
        <f t="shared" si="3"/>
        <v>2.9158418814394732E-3</v>
      </c>
      <c r="J209" s="78">
        <f>H209/'סכום נכסי הקרן'!$C$41</f>
        <v>3.4117156165170854E-5</v>
      </c>
    </row>
    <row r="210" spans="1:10">
      <c r="A210" t="s">
        <v>4059</v>
      </c>
      <c r="B210" t="s">
        <v>4060</v>
      </c>
      <c r="C210" t="s">
        <v>2000</v>
      </c>
      <c r="D210" t="s">
        <v>102</v>
      </c>
      <c r="E210" s="70">
        <v>45222</v>
      </c>
      <c r="F210" s="59">
        <v>15198181.697719997</v>
      </c>
      <c r="G210" s="59">
        <v>10.041998</v>
      </c>
      <c r="H210" s="59">
        <v>1526.2010546430006</v>
      </c>
      <c r="I210" s="78">
        <f t="shared" si="3"/>
        <v>4.5150068964400596E-3</v>
      </c>
      <c r="J210" s="78">
        <f>H210/'סכום נכסי הקרן'!$C$41</f>
        <v>5.2828377407290644E-5</v>
      </c>
    </row>
    <row r="211" spans="1:10">
      <c r="A211" t="s">
        <v>4061</v>
      </c>
      <c r="B211" t="s">
        <v>4062</v>
      </c>
      <c r="C211" t="s">
        <v>2000</v>
      </c>
      <c r="D211" t="s">
        <v>102</v>
      </c>
      <c r="E211" s="70">
        <v>45222</v>
      </c>
      <c r="F211" s="59">
        <v>7206013.3391999984</v>
      </c>
      <c r="G211" s="59">
        <v>10.086641999999999</v>
      </c>
      <c r="H211" s="59">
        <v>726.84475857999973</v>
      </c>
      <c r="I211" s="78">
        <f t="shared" si="3"/>
        <v>2.150246907277656E-3</v>
      </c>
      <c r="J211" s="78">
        <f>H211/'סכום נכסי הקרן'!$C$41</f>
        <v>2.5159220736980229E-5</v>
      </c>
    </row>
    <row r="212" spans="1:10">
      <c r="A212" t="s">
        <v>4063</v>
      </c>
      <c r="B212" t="s">
        <v>4064</v>
      </c>
      <c r="C212" t="s">
        <v>2000</v>
      </c>
      <c r="D212" t="s">
        <v>102</v>
      </c>
      <c r="E212" s="70">
        <v>45224</v>
      </c>
      <c r="F212" s="59">
        <v>14468654.903268002</v>
      </c>
      <c r="G212" s="59">
        <v>10.130515000000001</v>
      </c>
      <c r="H212" s="59">
        <v>1465.7492720869996</v>
      </c>
      <c r="I212" s="78">
        <f t="shared" si="3"/>
        <v>4.3361705535400839E-3</v>
      </c>
      <c r="J212" s="78">
        <f>H212/'סכום נכסי הקרן'!$C$41</f>
        <v>5.0735881419231644E-5</v>
      </c>
    </row>
    <row r="213" spans="1:10">
      <c r="A213" t="s">
        <v>4065</v>
      </c>
      <c r="B213" t="s">
        <v>4066</v>
      </c>
      <c r="C213" t="s">
        <v>2000</v>
      </c>
      <c r="D213" t="s">
        <v>102</v>
      </c>
      <c r="E213" s="70">
        <v>45224</v>
      </c>
      <c r="F213" s="59">
        <v>2352120.5442990004</v>
      </c>
      <c r="G213" s="59">
        <v>10.132744000000001</v>
      </c>
      <c r="H213" s="59">
        <v>238.33435124300004</v>
      </c>
      <c r="I213" s="78">
        <f t="shared" si="3"/>
        <v>7.0507174415000175E-4</v>
      </c>
      <c r="J213" s="78">
        <f>H213/'סכום נכסי הקרן'!$C$41</f>
        <v>8.2497761473059273E-6</v>
      </c>
    </row>
    <row r="214" spans="1:10">
      <c r="A214" t="s">
        <v>4065</v>
      </c>
      <c r="B214" t="s">
        <v>4067</v>
      </c>
      <c r="C214" t="s">
        <v>2000</v>
      </c>
      <c r="D214" t="s">
        <v>102</v>
      </c>
      <c r="E214" s="70">
        <v>45224</v>
      </c>
      <c r="F214" s="59">
        <v>12660387.022479</v>
      </c>
      <c r="G214" s="59">
        <v>10.132744000000001</v>
      </c>
      <c r="H214" s="59">
        <v>1282.8445951949998</v>
      </c>
      <c r="I214" s="78">
        <f t="shared" si="3"/>
        <v>3.7950780971784358E-3</v>
      </c>
      <c r="J214" s="78">
        <f>H214/'סכום נכסי הקרן'!$C$41</f>
        <v>4.4404764512311853E-5</v>
      </c>
    </row>
    <row r="215" spans="1:10">
      <c r="A215" t="s">
        <v>4068</v>
      </c>
      <c r="B215" t="s">
        <v>4069</v>
      </c>
      <c r="C215" t="s">
        <v>2000</v>
      </c>
      <c r="D215" t="s">
        <v>102</v>
      </c>
      <c r="E215" s="70">
        <v>45224</v>
      </c>
      <c r="F215" s="59">
        <v>23532872.128890004</v>
      </c>
      <c r="G215" s="59">
        <v>10.177296999999999</v>
      </c>
      <c r="H215" s="59">
        <v>2395.0101983399995</v>
      </c>
      <c r="I215" s="78">
        <f t="shared" si="3"/>
        <v>7.0852313524831078E-3</v>
      </c>
      <c r="J215" s="78">
        <f>H215/'סכום נכסי הקרן'!$C$41</f>
        <v>8.2901595610423244E-5</v>
      </c>
    </row>
    <row r="216" spans="1:10">
      <c r="A216" t="s">
        <v>4070</v>
      </c>
      <c r="B216" t="s">
        <v>4071</v>
      </c>
      <c r="C216" t="s">
        <v>2000</v>
      </c>
      <c r="D216" t="s">
        <v>102</v>
      </c>
      <c r="E216" s="70">
        <v>45224</v>
      </c>
      <c r="F216" s="59">
        <v>4349883.8949000007</v>
      </c>
      <c r="G216" s="59">
        <v>10.195105</v>
      </c>
      <c r="H216" s="59">
        <v>443.47524474699998</v>
      </c>
      <c r="I216" s="78">
        <f t="shared" si="3"/>
        <v>1.3119462749300172E-3</v>
      </c>
      <c r="J216" s="78">
        <f>H216/'סכום נכסי הקרן'!$C$41</f>
        <v>1.5350584072139338E-5</v>
      </c>
    </row>
    <row r="217" spans="1:10">
      <c r="A217" t="s">
        <v>4072</v>
      </c>
      <c r="B217" t="s">
        <v>4073</v>
      </c>
      <c r="C217" t="s">
        <v>2000</v>
      </c>
      <c r="D217" t="s">
        <v>102</v>
      </c>
      <c r="E217" s="70">
        <v>45286</v>
      </c>
      <c r="F217" s="59">
        <v>13963973.020568999</v>
      </c>
      <c r="G217" s="59">
        <v>5.4843000000000003E-2</v>
      </c>
      <c r="H217" s="59">
        <v>7.6583054580000001</v>
      </c>
      <c r="I217" s="78">
        <f t="shared" si="3"/>
        <v>2.2655797447343957E-5</v>
      </c>
      <c r="J217" s="78">
        <f>H217/'סכום נכסי הקרן'!$C$41</f>
        <v>2.6508686375542681E-7</v>
      </c>
    </row>
    <row r="218" spans="1:10">
      <c r="A218" t="s">
        <v>4074</v>
      </c>
      <c r="B218" t="s">
        <v>4075</v>
      </c>
      <c r="C218" t="s">
        <v>2000</v>
      </c>
      <c r="D218" t="s">
        <v>102</v>
      </c>
      <c r="E218" s="70">
        <v>45286</v>
      </c>
      <c r="F218" s="59">
        <v>17772329.298906002</v>
      </c>
      <c r="G218" s="59">
        <v>5.8057999999999998E-2</v>
      </c>
      <c r="H218" s="59">
        <v>10.318329676999998</v>
      </c>
      <c r="I218" s="78">
        <f t="shared" si="3"/>
        <v>3.0525027819676443E-5</v>
      </c>
      <c r="J218" s="78">
        <f>H218/'סכום נכסי הקרן'!$C$41</f>
        <v>3.5716173352855517E-7</v>
      </c>
    </row>
    <row r="219" spans="1:10">
      <c r="A219" t="s">
        <v>4076</v>
      </c>
      <c r="B219" t="s">
        <v>4077</v>
      </c>
      <c r="C219" t="s">
        <v>2000</v>
      </c>
      <c r="D219" t="s">
        <v>102</v>
      </c>
      <c r="E219" s="70">
        <v>45260</v>
      </c>
      <c r="F219" s="59">
        <v>1945623.6015879998</v>
      </c>
      <c r="G219" s="59">
        <v>-1.4673970000000001</v>
      </c>
      <c r="H219" s="59">
        <v>-28.550028161000007</v>
      </c>
      <c r="I219" s="78">
        <f t="shared" si="3"/>
        <v>-8.4460414732595801E-5</v>
      </c>
      <c r="J219" s="78">
        <f>H219/'סכום נכסי הקרן'!$C$41</f>
        <v>-9.8823916946570657E-7</v>
      </c>
    </row>
    <row r="220" spans="1:10">
      <c r="A220" t="s">
        <v>4078</v>
      </c>
      <c r="B220" t="s">
        <v>4079</v>
      </c>
      <c r="C220" t="s">
        <v>2000</v>
      </c>
      <c r="D220" t="s">
        <v>102</v>
      </c>
      <c r="E220" s="70">
        <v>45260</v>
      </c>
      <c r="F220" s="59">
        <v>12970824.01056</v>
      </c>
      <c r="G220" s="59">
        <v>-1.468316</v>
      </c>
      <c r="H220" s="59">
        <v>-190.45272605</v>
      </c>
      <c r="I220" s="78">
        <f t="shared" si="3"/>
        <v>-5.6342207925069265E-4</v>
      </c>
      <c r="J220" s="78">
        <f>H220/'סכום נכסי הקרן'!$C$41</f>
        <v>-6.5923873263016527E-6</v>
      </c>
    </row>
    <row r="221" spans="1:10">
      <c r="A221" t="s">
        <v>4080</v>
      </c>
      <c r="B221" t="s">
        <v>4081</v>
      </c>
      <c r="C221" t="s">
        <v>2000</v>
      </c>
      <c r="D221" t="s">
        <v>102</v>
      </c>
      <c r="E221" s="70">
        <v>45260</v>
      </c>
      <c r="F221" s="59">
        <v>17294432.014079999</v>
      </c>
      <c r="G221" s="59">
        <v>-1.46896</v>
      </c>
      <c r="H221" s="59">
        <v>-254.04823034199995</v>
      </c>
      <c r="I221" s="78">
        <f t="shared" si="3"/>
        <v>-7.5155858956658136E-4</v>
      </c>
      <c r="J221" s="78">
        <f>H221/'סכום נכסי הקרן'!$C$41</f>
        <v>-8.7937010339052766E-6</v>
      </c>
    </row>
    <row r="222" spans="1:10">
      <c r="A222" t="s">
        <v>4082</v>
      </c>
      <c r="B222" t="s">
        <v>4083</v>
      </c>
      <c r="C222" t="s">
        <v>2000</v>
      </c>
      <c r="D222" t="s">
        <v>102</v>
      </c>
      <c r="E222" s="70">
        <v>45260</v>
      </c>
      <c r="F222" s="59">
        <v>3458886.4028159999</v>
      </c>
      <c r="G222" s="59">
        <v>-1.47946</v>
      </c>
      <c r="H222" s="59">
        <v>-51.172827233999989</v>
      </c>
      <c r="I222" s="78">
        <f t="shared" si="3"/>
        <v>-1.5138612777717571E-4</v>
      </c>
      <c r="J222" s="78">
        <f>H222/'סכום נכסי הקרן'!$C$41</f>
        <v>-1.7713114677071097E-6</v>
      </c>
    </row>
    <row r="223" spans="1:10">
      <c r="A223" t="s">
        <v>4084</v>
      </c>
      <c r="B223" t="s">
        <v>4085</v>
      </c>
      <c r="C223" t="s">
        <v>2000</v>
      </c>
      <c r="D223" t="s">
        <v>102</v>
      </c>
      <c r="E223" s="70">
        <v>45260</v>
      </c>
      <c r="F223" s="59">
        <v>4323608.0035199998</v>
      </c>
      <c r="G223" s="59">
        <v>-1.5438559999999999</v>
      </c>
      <c r="H223" s="59">
        <v>-66.75029335699999</v>
      </c>
      <c r="I223" s="78">
        <f t="shared" si="3"/>
        <v>-1.9746941854705276E-4</v>
      </c>
      <c r="J223" s="78">
        <f>H223/'סכום נכסי הקרן'!$C$41</f>
        <v>-2.3105145149672389E-6</v>
      </c>
    </row>
    <row r="224" spans="1:10">
      <c r="A224" t="s">
        <v>4086</v>
      </c>
      <c r="B224" t="s">
        <v>4087</v>
      </c>
      <c r="C224" t="s">
        <v>2000</v>
      </c>
      <c r="D224" t="s">
        <v>102</v>
      </c>
      <c r="E224" s="70">
        <v>45251</v>
      </c>
      <c r="F224" s="59">
        <v>5188329.6042239992</v>
      </c>
      <c r="G224" s="59">
        <v>-2.105321</v>
      </c>
      <c r="H224" s="59">
        <v>-109.23100319200002</v>
      </c>
      <c r="I224" s="78">
        <f t="shared" si="3"/>
        <v>-3.231413916381466E-4</v>
      </c>
      <c r="J224" s="78">
        <f>H224/'סכום נכסי הקרן'!$C$41</f>
        <v>-3.7809544447954429E-6</v>
      </c>
    </row>
    <row r="225" spans="1:10">
      <c r="A225" t="s">
        <v>4088</v>
      </c>
      <c r="B225" t="s">
        <v>4089</v>
      </c>
      <c r="C225" t="s">
        <v>2000</v>
      </c>
      <c r="D225" t="s">
        <v>102</v>
      </c>
      <c r="E225" s="70">
        <v>45181</v>
      </c>
      <c r="F225" s="59">
        <v>10809020.008800002</v>
      </c>
      <c r="G225" s="59">
        <v>-3.9470640000000001</v>
      </c>
      <c r="H225" s="59">
        <v>-426.63890390400002</v>
      </c>
      <c r="I225" s="78">
        <f t="shared" si="3"/>
        <v>-1.2621388168721785E-3</v>
      </c>
      <c r="J225" s="78">
        <f>H225/'סכום נכסי הקרן'!$C$41</f>
        <v>-1.476780596075883E-5</v>
      </c>
    </row>
    <row r="226" spans="1:10">
      <c r="A226" t="s">
        <v>4090</v>
      </c>
      <c r="B226" t="s">
        <v>4091</v>
      </c>
      <c r="C226" t="s">
        <v>2000</v>
      </c>
      <c r="D226" t="s">
        <v>102</v>
      </c>
      <c r="E226" s="70">
        <v>45189</v>
      </c>
      <c r="F226" s="59">
        <v>12694520.927790001</v>
      </c>
      <c r="G226" s="59">
        <v>-4.3606290000000003</v>
      </c>
      <c r="H226" s="59">
        <v>-553.56091258399988</v>
      </c>
      <c r="I226" s="78">
        <f t="shared" si="3"/>
        <v>-1.6376160469244599E-3</v>
      </c>
      <c r="J226" s="78">
        <f>H226/'סכום נכסי הקרן'!$C$41</f>
        <v>-1.9161122133251492E-5</v>
      </c>
    </row>
    <row r="227" spans="1:10">
      <c r="A227" t="s">
        <v>4092</v>
      </c>
      <c r="B227" t="s">
        <v>4093</v>
      </c>
      <c r="C227" t="s">
        <v>2000</v>
      </c>
      <c r="D227" t="s">
        <v>102</v>
      </c>
      <c r="E227" s="70">
        <v>45187</v>
      </c>
      <c r="F227" s="59">
        <v>14344808.648404999</v>
      </c>
      <c r="G227" s="59">
        <v>-4.9680540000000004</v>
      </c>
      <c r="H227" s="59">
        <v>-712.65789703399992</v>
      </c>
      <c r="I227" s="78">
        <f t="shared" si="3"/>
        <v>-2.1082774842293849E-3</v>
      </c>
      <c r="J227" s="78">
        <f>H227/'סכום נכסי הקרן'!$C$41</f>
        <v>-2.4668152490305243E-5</v>
      </c>
    </row>
    <row r="228" spans="1:10">
      <c r="A228" t="s">
        <v>4094</v>
      </c>
      <c r="B228" t="s">
        <v>4095</v>
      </c>
      <c r="C228" t="s">
        <v>2000</v>
      </c>
      <c r="D228" t="s">
        <v>102</v>
      </c>
      <c r="E228" s="70">
        <v>45237</v>
      </c>
      <c r="F228" s="59">
        <v>25509287.220767997</v>
      </c>
      <c r="G228" s="59">
        <v>-6.4899829999999996</v>
      </c>
      <c r="H228" s="59">
        <v>-1655.5482882750002</v>
      </c>
      <c r="I228" s="78">
        <f t="shared" si="3"/>
        <v>-4.8976587430675199E-3</v>
      </c>
      <c r="J228" s="78">
        <f>H228/'סכום נכסי הקרן'!$C$41</f>
        <v>-5.7305641037866928E-5</v>
      </c>
    </row>
    <row r="229" spans="1:10">
      <c r="A229" t="s">
        <v>4096</v>
      </c>
      <c r="B229" t="s">
        <v>4097</v>
      </c>
      <c r="C229" t="s">
        <v>2000</v>
      </c>
      <c r="D229" t="s">
        <v>102</v>
      </c>
      <c r="E229" s="70">
        <v>45231</v>
      </c>
      <c r="F229" s="59">
        <v>6485412.0052800002</v>
      </c>
      <c r="G229" s="59">
        <v>-10.352789</v>
      </c>
      <c r="H229" s="59">
        <v>-671.42103791700004</v>
      </c>
      <c r="I229" s="78">
        <f t="shared" si="3"/>
        <v>-1.9862852324651946E-3</v>
      </c>
      <c r="J229" s="78">
        <f>H229/'סכום נכסי הקרן'!$C$41</f>
        <v>-2.324076757932199E-5</v>
      </c>
    </row>
    <row r="230" spans="1:10">
      <c r="A230" t="s">
        <v>4098</v>
      </c>
      <c r="B230" t="s">
        <v>4099</v>
      </c>
      <c r="C230" t="s">
        <v>2000</v>
      </c>
      <c r="D230" t="s">
        <v>102</v>
      </c>
      <c r="E230" s="70">
        <v>45224</v>
      </c>
      <c r="F230" s="59">
        <v>8647216.0070399996</v>
      </c>
      <c r="G230" s="59">
        <v>-11.477686</v>
      </c>
      <c r="H230" s="59">
        <v>-992.50029096700018</v>
      </c>
      <c r="I230" s="78">
        <f t="shared" si="3"/>
        <v>-2.9361437307373456E-3</v>
      </c>
      <c r="J230" s="78">
        <f>H230/'סכום נכסי הקרן'!$C$41</f>
        <v>-3.4354700377477507E-5</v>
      </c>
    </row>
    <row r="231" spans="1:10">
      <c r="A231" t="s">
        <v>4100</v>
      </c>
      <c r="B231" t="s">
        <v>4101</v>
      </c>
      <c r="C231" t="s">
        <v>2000</v>
      </c>
      <c r="D231" t="s">
        <v>102</v>
      </c>
      <c r="E231" s="70">
        <v>45288</v>
      </c>
      <c r="F231" s="59">
        <v>2161140</v>
      </c>
      <c r="G231" s="59">
        <v>-0.137409</v>
      </c>
      <c r="H231" s="59">
        <v>-2.9696100000000003</v>
      </c>
      <c r="I231" s="78">
        <f t="shared" si="3"/>
        <v>-8.7850873834402086E-6</v>
      </c>
      <c r="J231" s="78">
        <f>H231/'סכום נכסי הקרן'!$C$41</f>
        <v>-1.0279096411000757E-7</v>
      </c>
    </row>
    <row r="232" spans="1:10">
      <c r="A232" t="s">
        <v>4100</v>
      </c>
      <c r="B232" t="s">
        <v>4102</v>
      </c>
      <c r="C232" t="s">
        <v>2000</v>
      </c>
      <c r="D232" t="s">
        <v>102</v>
      </c>
      <c r="E232" s="70">
        <v>45288</v>
      </c>
      <c r="F232" s="59">
        <v>1440760</v>
      </c>
      <c r="G232" s="59">
        <v>-0.137409</v>
      </c>
      <c r="H232" s="59">
        <v>-1.9797400000000001</v>
      </c>
      <c r="I232" s="78">
        <f t="shared" si="3"/>
        <v>-5.8567249222934721E-6</v>
      </c>
      <c r="J232" s="78">
        <f>H232/'סכום נכסי הקרן'!$C$41</f>
        <v>-6.8527309406671713E-8</v>
      </c>
    </row>
    <row r="233" spans="1:10">
      <c r="A233" t="s">
        <v>4100</v>
      </c>
      <c r="B233" t="s">
        <v>4103</v>
      </c>
      <c r="C233" t="s">
        <v>2000</v>
      </c>
      <c r="D233" t="s">
        <v>102</v>
      </c>
      <c r="E233" s="70">
        <v>45288</v>
      </c>
      <c r="F233" s="59">
        <v>14407.6</v>
      </c>
      <c r="G233" s="59">
        <v>-0.13742699999999999</v>
      </c>
      <c r="H233" s="59">
        <v>-1.9800000000000002E-2</v>
      </c>
      <c r="I233" s="78">
        <f t="shared" si="3"/>
        <v>-5.8574940881838405E-8</v>
      </c>
      <c r="J233" s="78">
        <f>H233/'סכום נכסי הקרן'!$C$41</f>
        <v>-6.8536309124031433E-10</v>
      </c>
    </row>
    <row r="234" spans="1:10">
      <c r="A234" t="s">
        <v>4104</v>
      </c>
      <c r="B234" t="s">
        <v>4105</v>
      </c>
      <c r="C234" t="s">
        <v>2000</v>
      </c>
      <c r="D234" t="s">
        <v>102</v>
      </c>
      <c r="E234" s="70">
        <v>45287</v>
      </c>
      <c r="F234" s="59">
        <v>720720</v>
      </c>
      <c r="G234" s="59">
        <v>-9.017E-2</v>
      </c>
      <c r="H234" s="59">
        <v>-0.64987000000000006</v>
      </c>
      <c r="I234" s="78">
        <f t="shared" si="3"/>
        <v>-1.9225301429737538E-6</v>
      </c>
      <c r="J234" s="78">
        <f>H234/'סכום נכסי הקרן'!$C$41</f>
        <v>-2.2494793540623388E-8</v>
      </c>
    </row>
    <row r="235" spans="1:10">
      <c r="A235" t="s">
        <v>4104</v>
      </c>
      <c r="B235" t="s">
        <v>4106</v>
      </c>
      <c r="C235" t="s">
        <v>2000</v>
      </c>
      <c r="D235" t="s">
        <v>102</v>
      </c>
      <c r="E235" s="70">
        <v>45287</v>
      </c>
      <c r="F235" s="59">
        <v>1081080</v>
      </c>
      <c r="G235" s="59">
        <v>-9.0168999999999999E-2</v>
      </c>
      <c r="H235" s="59">
        <v>-0.9748</v>
      </c>
      <c r="I235" s="78">
        <f t="shared" si="3"/>
        <v>-2.8837804228088925E-6</v>
      </c>
      <c r="J235" s="78">
        <f>H235/'סכום נכסי הקרן'!$C$41</f>
        <v>-3.3742017239447394E-8</v>
      </c>
    </row>
    <row r="236" spans="1:10">
      <c r="A236" t="s">
        <v>4107</v>
      </c>
      <c r="B236" t="s">
        <v>4108</v>
      </c>
      <c r="C236" t="s">
        <v>2000</v>
      </c>
      <c r="D236" t="s">
        <v>102</v>
      </c>
      <c r="E236" s="70">
        <v>45286</v>
      </c>
      <c r="F236" s="59">
        <v>2522940</v>
      </c>
      <c r="G236" s="59">
        <v>-7.3507000000000003E-2</v>
      </c>
      <c r="H236" s="59">
        <v>-1.8545399999999999</v>
      </c>
      <c r="I236" s="78">
        <f t="shared" si="3"/>
        <v>-5.4863419627780089E-6</v>
      </c>
      <c r="J236" s="78">
        <f>H236/'סכום נכסי הקרן'!$C$41</f>
        <v>-6.4193599354990529E-8</v>
      </c>
    </row>
    <row r="237" spans="1:10">
      <c r="A237" t="s">
        <v>4109</v>
      </c>
      <c r="B237" t="s">
        <v>4110</v>
      </c>
      <c r="C237" t="s">
        <v>2000</v>
      </c>
      <c r="D237" t="s">
        <v>102</v>
      </c>
      <c r="E237" s="70">
        <v>45278</v>
      </c>
      <c r="F237" s="59">
        <v>29000</v>
      </c>
      <c r="G237" s="59">
        <v>0.50072399999999995</v>
      </c>
      <c r="H237" s="59">
        <v>0.14521000000000001</v>
      </c>
      <c r="I237" s="78">
        <f t="shared" si="3"/>
        <v>4.2957914977029059E-7</v>
      </c>
      <c r="J237" s="78">
        <f>H237/'סכום נכסי הקרן'!$C$41</f>
        <v>5.0263421454043455E-9</v>
      </c>
    </row>
    <row r="238" spans="1:10">
      <c r="A238" t="s">
        <v>3731</v>
      </c>
      <c r="B238" t="s">
        <v>4111</v>
      </c>
      <c r="C238" t="s">
        <v>2000</v>
      </c>
      <c r="D238" t="s">
        <v>102</v>
      </c>
      <c r="E238" s="70">
        <v>45260</v>
      </c>
      <c r="F238" s="59">
        <v>5349308.83</v>
      </c>
      <c r="G238" s="59">
        <v>1.2795780000000001</v>
      </c>
      <c r="H238" s="59">
        <v>68.448560000000001</v>
      </c>
      <c r="I238" s="78">
        <f t="shared" si="3"/>
        <v>2.0249345229530143E-4</v>
      </c>
      <c r="J238" s="78">
        <f>H238/'סכום נכסי הקרן'!$C$41</f>
        <v>2.3692988218458651E-6</v>
      </c>
    </row>
    <row r="239" spans="1:10">
      <c r="A239" t="s">
        <v>3731</v>
      </c>
      <c r="B239" t="s">
        <v>4112</v>
      </c>
      <c r="C239" t="s">
        <v>2000</v>
      </c>
      <c r="D239" t="s">
        <v>102</v>
      </c>
      <c r="E239" s="70">
        <v>45260</v>
      </c>
      <c r="F239" s="59">
        <v>1875392.88</v>
      </c>
      <c r="G239" s="59">
        <v>1.2795780000000001</v>
      </c>
      <c r="H239" s="59">
        <v>23.997109999999999</v>
      </c>
      <c r="I239" s="78">
        <f t="shared" si="3"/>
        <v>7.0991378766917826E-5</v>
      </c>
      <c r="J239" s="78">
        <f>H239/'סכום נכסי הקרן'!$C$41</f>
        <v>8.3064310557746759E-7</v>
      </c>
    </row>
    <row r="240" spans="1:10">
      <c r="A240" t="s">
        <v>3731</v>
      </c>
      <c r="B240" t="s">
        <v>3756</v>
      </c>
      <c r="C240" t="s">
        <v>2000</v>
      </c>
      <c r="D240" t="s">
        <v>102</v>
      </c>
      <c r="E240" s="70">
        <v>45260</v>
      </c>
      <c r="F240" s="59">
        <v>5302104.32</v>
      </c>
      <c r="G240" s="59">
        <v>1.2795780000000001</v>
      </c>
      <c r="H240" s="59">
        <v>67.844539999999995</v>
      </c>
      <c r="I240" s="78">
        <f t="shared" si="3"/>
        <v>2.0070656159876365E-4</v>
      </c>
      <c r="J240" s="78">
        <f>H240/'סכום נכסי הקרן'!$C$41</f>
        <v>2.3483910938473307E-6</v>
      </c>
    </row>
    <row r="241" spans="1:10">
      <c r="A241" t="s">
        <v>3731</v>
      </c>
      <c r="B241" t="s">
        <v>4113</v>
      </c>
      <c r="C241" t="s">
        <v>2000</v>
      </c>
      <c r="D241" t="s">
        <v>102</v>
      </c>
      <c r="E241" s="70">
        <v>45260</v>
      </c>
      <c r="F241" s="59">
        <v>14115281.699999999</v>
      </c>
      <c r="G241" s="59">
        <v>1.2795780000000001</v>
      </c>
      <c r="H241" s="59">
        <v>180.61598999999998</v>
      </c>
      <c r="I241" s="78">
        <f t="shared" si="3"/>
        <v>5.3432176447296533E-4</v>
      </c>
      <c r="J241" s="78">
        <f>H241/'סכום נכסי הקרן'!$C$41</f>
        <v>6.2518956178701856E-6</v>
      </c>
    </row>
    <row r="242" spans="1:10">
      <c r="A242" t="s">
        <v>3731</v>
      </c>
      <c r="B242" t="s">
        <v>4114</v>
      </c>
      <c r="C242" t="s">
        <v>2000</v>
      </c>
      <c r="D242" t="s">
        <v>102</v>
      </c>
      <c r="E242" s="70">
        <v>45260</v>
      </c>
      <c r="F242" s="59">
        <v>681798.3</v>
      </c>
      <c r="G242" s="59">
        <v>1.2795780000000001</v>
      </c>
      <c r="H242" s="59">
        <v>8.7241400000000002</v>
      </c>
      <c r="I242" s="78">
        <f t="shared" si="3"/>
        <v>2.5808888118428366E-5</v>
      </c>
      <c r="J242" s="78">
        <f>H242/'סכום נכסי הקרן'!$C$41</f>
        <v>3.0197997771784219E-7</v>
      </c>
    </row>
    <row r="243" spans="1:10">
      <c r="A243" t="s">
        <v>3731</v>
      </c>
      <c r="B243" t="s">
        <v>4115</v>
      </c>
      <c r="C243" t="s">
        <v>2000</v>
      </c>
      <c r="D243" t="s">
        <v>102</v>
      </c>
      <c r="E243" s="70">
        <v>45260</v>
      </c>
      <c r="F243" s="59">
        <v>3653600</v>
      </c>
      <c r="G243" s="59">
        <v>1.2795780000000001</v>
      </c>
      <c r="H243" s="59">
        <v>46.75065</v>
      </c>
      <c r="I243" s="78">
        <f t="shared" si="3"/>
        <v>1.3830386666351102E-4</v>
      </c>
      <c r="J243" s="78">
        <f>H243/'סכום נכסי הקרן'!$C$41</f>
        <v>1.6182409091663635E-6</v>
      </c>
    </row>
    <row r="244" spans="1:10">
      <c r="A244" t="s">
        <v>3731</v>
      </c>
      <c r="B244" t="s">
        <v>4116</v>
      </c>
      <c r="C244" t="s">
        <v>2000</v>
      </c>
      <c r="D244" t="s">
        <v>102</v>
      </c>
      <c r="E244" s="70">
        <v>45260</v>
      </c>
      <c r="F244" s="59">
        <v>44573920</v>
      </c>
      <c r="G244" s="59">
        <v>1.2795780000000001</v>
      </c>
      <c r="H244" s="59">
        <v>570.35793000000001</v>
      </c>
      <c r="I244" s="78">
        <f t="shared" si="3"/>
        <v>1.6873071732948345E-3</v>
      </c>
      <c r="J244" s="78">
        <f>H244/'סכום נכסי הקרן'!$C$41</f>
        <v>1.9742539091829636E-5</v>
      </c>
    </row>
    <row r="245" spans="1:10">
      <c r="A245" t="s">
        <v>3731</v>
      </c>
      <c r="B245" t="s">
        <v>4117</v>
      </c>
      <c r="C245" t="s">
        <v>2000</v>
      </c>
      <c r="D245" t="s">
        <v>102</v>
      </c>
      <c r="E245" s="70">
        <v>45260</v>
      </c>
      <c r="F245" s="59">
        <v>87500066.400000006</v>
      </c>
      <c r="G245" s="59">
        <v>1.2795780000000001</v>
      </c>
      <c r="H245" s="59">
        <v>1119.63132</v>
      </c>
      <c r="I245" s="78">
        <f t="shared" si="3"/>
        <v>3.3122393120431659E-3</v>
      </c>
      <c r="J245" s="78">
        <f>H245/'סכום נכסי הקרן'!$C$41</f>
        <v>3.8755251642660279E-5</v>
      </c>
    </row>
    <row r="246" spans="1:10">
      <c r="A246" t="s">
        <v>3731</v>
      </c>
      <c r="B246" t="s">
        <v>4118</v>
      </c>
      <c r="C246" t="s">
        <v>2000</v>
      </c>
      <c r="D246" t="s">
        <v>102</v>
      </c>
      <c r="E246" s="70">
        <v>45260</v>
      </c>
      <c r="F246" s="59">
        <v>43929424.960000001</v>
      </c>
      <c r="G246" s="59">
        <v>1.2795780000000001</v>
      </c>
      <c r="H246" s="59">
        <v>562.11112000000003</v>
      </c>
      <c r="I246" s="78">
        <f t="shared" si="3"/>
        <v>1.6629103850012107E-3</v>
      </c>
      <c r="J246" s="78">
        <f>H246/'סכום נכסי הקרן'!$C$41</f>
        <v>1.9457081556755317E-5</v>
      </c>
    </row>
    <row r="247" spans="1:10">
      <c r="A247" t="s">
        <v>3731</v>
      </c>
      <c r="B247" t="s">
        <v>4119</v>
      </c>
      <c r="C247" t="s">
        <v>2000</v>
      </c>
      <c r="D247" t="s">
        <v>102</v>
      </c>
      <c r="E247" s="70">
        <v>45260</v>
      </c>
      <c r="F247" s="59">
        <v>20738929.68</v>
      </c>
      <c r="G247" s="59">
        <v>1.2795780000000001</v>
      </c>
      <c r="H247" s="59">
        <v>265.37071000000003</v>
      </c>
      <c r="I247" s="78">
        <f t="shared" si="3"/>
        <v>7.8505422474855981E-4</v>
      </c>
      <c r="J247" s="78">
        <f>H247/'סכום נכסי הקרן'!$C$41</f>
        <v>9.1856207136483333E-6</v>
      </c>
    </row>
    <row r="248" spans="1:10">
      <c r="A248" t="s">
        <v>3731</v>
      </c>
      <c r="B248" t="s">
        <v>4120</v>
      </c>
      <c r="C248" t="s">
        <v>2000</v>
      </c>
      <c r="D248" t="s">
        <v>102</v>
      </c>
      <c r="E248" s="70">
        <v>45260</v>
      </c>
      <c r="F248" s="59">
        <v>10621015.199999999</v>
      </c>
      <c r="G248" s="59">
        <v>1.2795780000000001</v>
      </c>
      <c r="H248" s="59">
        <v>135.90414000000001</v>
      </c>
      <c r="I248" s="78">
        <f t="shared" si="3"/>
        <v>4.0204934172207525E-4</v>
      </c>
      <c r="J248" s="78">
        <f>H248/'סכום נכסי הקרן'!$C$41</f>
        <v>4.7042263385230533E-6</v>
      </c>
    </row>
    <row r="249" spans="1:10">
      <c r="A249" t="s">
        <v>4121</v>
      </c>
      <c r="B249" t="s">
        <v>4122</v>
      </c>
      <c r="C249" t="s">
        <v>2000</v>
      </c>
      <c r="D249" t="s">
        <v>102</v>
      </c>
      <c r="E249" s="70">
        <v>45274</v>
      </c>
      <c r="F249" s="59">
        <v>347291.5</v>
      </c>
      <c r="G249" s="59">
        <v>1.336287</v>
      </c>
      <c r="H249" s="59">
        <v>4.6408100000000001</v>
      </c>
      <c r="I249" s="78">
        <f t="shared" si="3"/>
        <v>1.3729049060295176E-5</v>
      </c>
      <c r="J249" s="78">
        <f>H249/'סכום נכסי הקרן'!$C$41</f>
        <v>1.6063837815449307E-7</v>
      </c>
    </row>
    <row r="250" spans="1:10">
      <c r="A250" t="s">
        <v>4123</v>
      </c>
      <c r="B250" t="s">
        <v>4124</v>
      </c>
      <c r="C250" t="s">
        <v>2000</v>
      </c>
      <c r="D250" t="s">
        <v>102</v>
      </c>
      <c r="E250" s="70">
        <v>45133</v>
      </c>
      <c r="F250" s="59">
        <v>1464240</v>
      </c>
      <c r="G250" s="59">
        <v>0.964086</v>
      </c>
      <c r="H250" s="59">
        <v>14.116530000000001</v>
      </c>
      <c r="I250" s="78">
        <f t="shared" si="3"/>
        <v>4.1761359101348398E-5</v>
      </c>
      <c r="J250" s="78">
        <f>H250/'סכום נכסי הקרן'!$C$41</f>
        <v>4.8863376961548661E-7</v>
      </c>
    </row>
    <row r="251" spans="1:10">
      <c r="A251" t="s">
        <v>4123</v>
      </c>
      <c r="B251" t="s">
        <v>4125</v>
      </c>
      <c r="C251" t="s">
        <v>2000</v>
      </c>
      <c r="D251" t="s">
        <v>102</v>
      </c>
      <c r="E251" s="70">
        <v>45133</v>
      </c>
      <c r="F251" s="59">
        <v>5490900</v>
      </c>
      <c r="G251" s="59">
        <v>0.964086</v>
      </c>
      <c r="H251" s="59">
        <v>52.936999999999998</v>
      </c>
      <c r="I251" s="78">
        <f t="shared" si="3"/>
        <v>1.5660513360918582E-4</v>
      </c>
      <c r="J251" s="78">
        <f>H251/'סכום נכסי הקרן'!$C$41</f>
        <v>1.8323770687367938E-6</v>
      </c>
    </row>
    <row r="252" spans="1:10">
      <c r="A252" t="s">
        <v>3737</v>
      </c>
      <c r="B252" t="s">
        <v>4126</v>
      </c>
      <c r="C252" t="s">
        <v>2000</v>
      </c>
      <c r="D252" t="s">
        <v>102</v>
      </c>
      <c r="E252" s="70">
        <v>45264</v>
      </c>
      <c r="F252" s="59">
        <v>80586000</v>
      </c>
      <c r="G252" s="59">
        <v>1.537382</v>
      </c>
      <c r="H252" s="59">
        <v>1238.9146000000001</v>
      </c>
      <c r="I252" s="78">
        <f t="shared" si="3"/>
        <v>3.6651186592245692E-3</v>
      </c>
      <c r="J252" s="78">
        <f>H252/'סכום נכסי הקרן'!$C$41</f>
        <v>4.2884158587816034E-5</v>
      </c>
    </row>
    <row r="253" spans="1:10">
      <c r="A253" t="s">
        <v>3741</v>
      </c>
      <c r="B253" t="s">
        <v>4127</v>
      </c>
      <c r="C253" t="s">
        <v>2000</v>
      </c>
      <c r="D253" t="s">
        <v>102</v>
      </c>
      <c r="E253" s="70">
        <v>45264</v>
      </c>
      <c r="F253" s="59">
        <v>7880180</v>
      </c>
      <c r="G253" s="59">
        <v>1.5964830000000001</v>
      </c>
      <c r="H253" s="59">
        <v>125.80575</v>
      </c>
      <c r="I253" s="78">
        <f t="shared" si="3"/>
        <v>3.7217496812350207E-4</v>
      </c>
      <c r="J253" s="78">
        <f>H253/'סכום נכסי הקרן'!$C$41</f>
        <v>4.3546776624144529E-6</v>
      </c>
    </row>
    <row r="254" spans="1:10">
      <c r="A254" t="s">
        <v>3741</v>
      </c>
      <c r="B254" t="s">
        <v>4128</v>
      </c>
      <c r="C254" t="s">
        <v>2000</v>
      </c>
      <c r="D254" t="s">
        <v>102</v>
      </c>
      <c r="E254" s="70">
        <v>45264</v>
      </c>
      <c r="F254" s="59">
        <v>27489000</v>
      </c>
      <c r="G254" s="59">
        <v>1.5964830000000001</v>
      </c>
      <c r="H254" s="59">
        <v>438.85725000000002</v>
      </c>
      <c r="I254" s="78">
        <f t="shared" si="3"/>
        <v>1.2982847209250595E-3</v>
      </c>
      <c r="J254" s="78">
        <f>H254/'סכום נכסי הקרן'!$C$41</f>
        <v>1.5190735427940577E-5</v>
      </c>
    </row>
    <row r="255" spans="1:10">
      <c r="A255" t="s">
        <v>4129</v>
      </c>
      <c r="B255" t="s">
        <v>4117</v>
      </c>
      <c r="C255" t="s">
        <v>2000</v>
      </c>
      <c r="D255" t="s">
        <v>102</v>
      </c>
      <c r="E255" s="70">
        <v>45267</v>
      </c>
      <c r="F255" s="59">
        <v>3667800</v>
      </c>
      <c r="G255" s="59">
        <v>1.6617770000000001</v>
      </c>
      <c r="H255" s="59">
        <v>60.950650000000003</v>
      </c>
      <c r="I255" s="78">
        <f t="shared" si="3"/>
        <v>1.8031215759897089E-4</v>
      </c>
      <c r="J255" s="78">
        <f>H255/'סכום נכסי הקרן'!$C$41</f>
        <v>2.1097639341972964E-6</v>
      </c>
    </row>
    <row r="256" spans="1:10">
      <c r="A256" t="s">
        <v>4129</v>
      </c>
      <c r="B256" t="s">
        <v>4130</v>
      </c>
      <c r="C256" t="s">
        <v>2000</v>
      </c>
      <c r="D256" t="s">
        <v>102</v>
      </c>
      <c r="E256" s="70">
        <v>45267</v>
      </c>
      <c r="F256" s="59">
        <v>366780</v>
      </c>
      <c r="G256" s="59">
        <v>1.661778</v>
      </c>
      <c r="H256" s="59">
        <v>6.0950699999999998</v>
      </c>
      <c r="I256" s="78">
        <f t="shared" si="3"/>
        <v>1.8031230551548827E-5</v>
      </c>
      <c r="J256" s="78">
        <f>H256/'סכום נכסי הקרן'!$C$41</f>
        <v>2.1097656649121729E-7</v>
      </c>
    </row>
    <row r="257" spans="1:10">
      <c r="A257" t="s">
        <v>4129</v>
      </c>
      <c r="B257" t="s">
        <v>4131</v>
      </c>
      <c r="C257" t="s">
        <v>2000</v>
      </c>
      <c r="D257" t="s">
        <v>102</v>
      </c>
      <c r="E257" s="70">
        <v>45267</v>
      </c>
      <c r="F257" s="59">
        <v>3667800</v>
      </c>
      <c r="G257" s="59">
        <v>1.6617770000000001</v>
      </c>
      <c r="H257" s="59">
        <v>60.950650000000003</v>
      </c>
      <c r="I257" s="78">
        <f t="shared" si="3"/>
        <v>1.8031215759897089E-4</v>
      </c>
      <c r="J257" s="78">
        <f>H257/'סכום נכסי הקרן'!$C$41</f>
        <v>2.1097639341972964E-6</v>
      </c>
    </row>
    <row r="258" spans="1:10">
      <c r="A258" t="s">
        <v>4132</v>
      </c>
      <c r="B258" t="s">
        <v>4133</v>
      </c>
      <c r="C258" t="s">
        <v>2000</v>
      </c>
      <c r="D258" t="s">
        <v>102</v>
      </c>
      <c r="E258" s="70">
        <v>45133</v>
      </c>
      <c r="F258" s="59">
        <v>36700000</v>
      </c>
      <c r="G258" s="59">
        <v>1.2177469999999999</v>
      </c>
      <c r="H258" s="59">
        <v>446.91333000000003</v>
      </c>
      <c r="I258" s="78">
        <f t="shared" si="3"/>
        <v>1.3221172668714917E-3</v>
      </c>
      <c r="J258" s="78">
        <f>H258/'סכום נכסי הקרן'!$C$41</f>
        <v>1.5469590978045591E-5</v>
      </c>
    </row>
    <row r="259" spans="1:10">
      <c r="A259" t="s">
        <v>3747</v>
      </c>
      <c r="B259" t="s">
        <v>4134</v>
      </c>
      <c r="C259" t="s">
        <v>2000</v>
      </c>
      <c r="D259" t="s">
        <v>102</v>
      </c>
      <c r="E259" s="70">
        <v>45258</v>
      </c>
      <c r="F259" s="59">
        <v>36700000</v>
      </c>
      <c r="G259" s="59">
        <v>1.6988760000000001</v>
      </c>
      <c r="H259" s="59">
        <v>623.48732999999993</v>
      </c>
      <c r="I259" s="78">
        <f t="shared" si="3"/>
        <v>1.8444814896628921E-3</v>
      </c>
      <c r="J259" s="78">
        <f>H259/'סכום נכסי הקרן'!$C$41</f>
        <v>2.1581575951412619E-5</v>
      </c>
    </row>
    <row r="260" spans="1:10">
      <c r="A260" t="s">
        <v>3749</v>
      </c>
      <c r="B260" t="s">
        <v>4135</v>
      </c>
      <c r="C260" t="s">
        <v>2000</v>
      </c>
      <c r="D260" t="s">
        <v>102</v>
      </c>
      <c r="E260" s="70">
        <v>45258</v>
      </c>
      <c r="F260" s="59">
        <v>42205000</v>
      </c>
      <c r="G260" s="59">
        <v>1.6988760000000001</v>
      </c>
      <c r="H260" s="59">
        <v>717.01043000000004</v>
      </c>
      <c r="I260" s="78">
        <f t="shared" si="3"/>
        <v>2.1211537145914916E-3</v>
      </c>
      <c r="J260" s="78">
        <f>H260/'סכום נכסי הקרן'!$C$41</f>
        <v>2.4818812361431665E-5</v>
      </c>
    </row>
    <row r="261" spans="1:10">
      <c r="A261" t="s">
        <v>4136</v>
      </c>
      <c r="B261" t="s">
        <v>4137</v>
      </c>
      <c r="C261" t="s">
        <v>2000</v>
      </c>
      <c r="D261" t="s">
        <v>102</v>
      </c>
      <c r="E261" s="70">
        <v>45267</v>
      </c>
      <c r="F261" s="59">
        <v>1101.5999999999999</v>
      </c>
      <c r="G261" s="59">
        <v>1.774691</v>
      </c>
      <c r="H261" s="59">
        <v>1.9550000000000001E-2</v>
      </c>
      <c r="I261" s="78">
        <f t="shared" si="3"/>
        <v>5.7835358294946504E-8</v>
      </c>
      <c r="J261" s="78">
        <f>H261/'סכום נכסי הקרן'!$C$41</f>
        <v>6.767095168559669E-10</v>
      </c>
    </row>
    <row r="262" spans="1:10">
      <c r="A262" t="s">
        <v>3760</v>
      </c>
      <c r="B262" t="s">
        <v>4138</v>
      </c>
      <c r="C262" t="s">
        <v>2000</v>
      </c>
      <c r="D262" t="s">
        <v>102</v>
      </c>
      <c r="E262" s="70">
        <v>45251</v>
      </c>
      <c r="F262" s="59">
        <v>77168700</v>
      </c>
      <c r="G262" s="59">
        <v>1.794208</v>
      </c>
      <c r="H262" s="59">
        <v>1384.5671100000002</v>
      </c>
      <c r="I262" s="78">
        <f t="shared" si="3"/>
        <v>4.0960068997569626E-3</v>
      </c>
      <c r="J262" s="78">
        <f>H262/'סכום נכסי הקרן'!$C$41</f>
        <v>4.7925817906023657E-5</v>
      </c>
    </row>
    <row r="263" spans="1:10">
      <c r="A263" t="s">
        <v>4139</v>
      </c>
      <c r="B263" t="s">
        <v>4140</v>
      </c>
      <c r="C263" t="s">
        <v>2000</v>
      </c>
      <c r="D263" t="s">
        <v>102</v>
      </c>
      <c r="E263" s="70">
        <v>45273</v>
      </c>
      <c r="F263" s="59">
        <v>3676000</v>
      </c>
      <c r="G263" s="59">
        <v>1.881138</v>
      </c>
      <c r="H263" s="59">
        <v>69.150649999999999</v>
      </c>
      <c r="I263" s="78">
        <f t="shared" si="3"/>
        <v>2.0457046644902516E-4</v>
      </c>
      <c r="J263" s="78">
        <f>H263/'סכום נכסי הקרן'!$C$41</f>
        <v>2.3936011740038909E-6</v>
      </c>
    </row>
    <row r="264" spans="1:10">
      <c r="A264" t="s">
        <v>4141</v>
      </c>
      <c r="B264" t="s">
        <v>4142</v>
      </c>
      <c r="C264" t="s">
        <v>2000</v>
      </c>
      <c r="D264" t="s">
        <v>102</v>
      </c>
      <c r="E264" s="70">
        <v>45266</v>
      </c>
      <c r="F264" s="59">
        <v>12500.1</v>
      </c>
      <c r="G264" s="59">
        <v>1.8944650000000001</v>
      </c>
      <c r="H264" s="59">
        <v>0.23680999999999999</v>
      </c>
      <c r="I264" s="78">
        <f t="shared" si="3"/>
        <v>7.0056220960748233E-7</v>
      </c>
      <c r="J264" s="78">
        <f>H264/'סכום נכסי הקרן'!$C$41</f>
        <v>8.1970117998292329E-9</v>
      </c>
    </row>
    <row r="265" spans="1:10">
      <c r="A265" t="s">
        <v>4141</v>
      </c>
      <c r="B265" t="s">
        <v>4143</v>
      </c>
      <c r="C265" t="s">
        <v>2000</v>
      </c>
      <c r="D265" t="s">
        <v>102</v>
      </c>
      <c r="E265" s="70">
        <v>45266</v>
      </c>
      <c r="F265" s="59">
        <v>110295</v>
      </c>
      <c r="G265" s="59">
        <v>1.8944829999999999</v>
      </c>
      <c r="H265" s="59">
        <v>2.0895199999999998</v>
      </c>
      <c r="I265" s="78">
        <f t="shared" ref="I265:I328" si="4">H265/$H$9</f>
        <v>6.181490427849442E-6</v>
      </c>
      <c r="J265" s="78">
        <f>H265/'סכום נכסי הקרן'!$C$41</f>
        <v>7.2327266990326327E-8</v>
      </c>
    </row>
    <row r="266" spans="1:10">
      <c r="A266" t="s">
        <v>4141</v>
      </c>
      <c r="B266" t="s">
        <v>4144</v>
      </c>
      <c r="C266" t="s">
        <v>2000</v>
      </c>
      <c r="D266" t="s">
        <v>102</v>
      </c>
      <c r="E266" s="70">
        <v>45266</v>
      </c>
      <c r="F266" s="59">
        <v>312502.5</v>
      </c>
      <c r="G266" s="59">
        <v>1.8944840000000001</v>
      </c>
      <c r="H266" s="59">
        <v>5.9203100000000006</v>
      </c>
      <c r="I266" s="78">
        <f t="shared" si="4"/>
        <v>1.7514232740007915E-5</v>
      </c>
      <c r="J266" s="78">
        <f>H266/'סכום נכסי הקרן'!$C$41</f>
        <v>2.0492737185358309E-7</v>
      </c>
    </row>
    <row r="267" spans="1:10">
      <c r="A267" t="s">
        <v>4141</v>
      </c>
      <c r="B267" t="s">
        <v>4145</v>
      </c>
      <c r="C267" t="s">
        <v>2000</v>
      </c>
      <c r="D267" t="s">
        <v>102</v>
      </c>
      <c r="E267" s="70">
        <v>45266</v>
      </c>
      <c r="F267" s="59">
        <v>95589</v>
      </c>
      <c r="G267" s="59">
        <v>1.8944859999999999</v>
      </c>
      <c r="H267" s="59">
        <v>1.8109200000000001</v>
      </c>
      <c r="I267" s="78">
        <f t="shared" si="4"/>
        <v>5.357299593017111E-6</v>
      </c>
      <c r="J267" s="78">
        <f>H267/'סכום נכסי הקרן'!$C$41</f>
        <v>6.26837236964096E-8</v>
      </c>
    </row>
    <row r="268" spans="1:10">
      <c r="A268" t="s">
        <v>4146</v>
      </c>
      <c r="B268" t="s">
        <v>4147</v>
      </c>
      <c r="C268" t="s">
        <v>2000</v>
      </c>
      <c r="D268" t="s">
        <v>102</v>
      </c>
      <c r="E268" s="70">
        <v>45273</v>
      </c>
      <c r="F268" s="59">
        <v>5515.2</v>
      </c>
      <c r="G268" s="59">
        <v>1.90256</v>
      </c>
      <c r="H268" s="59">
        <v>0.10493000000000001</v>
      </c>
      <c r="I268" s="78">
        <f t="shared" si="4"/>
        <v>3.1041760337026789E-7</v>
      </c>
      <c r="J268" s="78">
        <f>H268/'סכום נכסי הקרן'!$C$41</f>
        <v>3.632078240598292E-9</v>
      </c>
    </row>
    <row r="269" spans="1:10">
      <c r="A269" t="s">
        <v>4148</v>
      </c>
      <c r="B269" t="s">
        <v>4149</v>
      </c>
      <c r="C269" t="s">
        <v>2000</v>
      </c>
      <c r="D269" t="s">
        <v>102</v>
      </c>
      <c r="E269" s="70">
        <v>45272</v>
      </c>
      <c r="F269" s="59">
        <v>80916000</v>
      </c>
      <c r="G269" s="59">
        <v>1.96119</v>
      </c>
      <c r="H269" s="59">
        <v>1586.9161000000001</v>
      </c>
      <c r="I269" s="78">
        <f t="shared" si="4"/>
        <v>4.694622057673614E-3</v>
      </c>
      <c r="J269" s="78">
        <f>H269/'סכום נכסי הקרן'!$C$41</f>
        <v>5.4929986052273926E-5</v>
      </c>
    </row>
    <row r="270" spans="1:10">
      <c r="A270" t="s">
        <v>4150</v>
      </c>
      <c r="B270" t="s">
        <v>4151</v>
      </c>
      <c r="C270" t="s">
        <v>2000</v>
      </c>
      <c r="D270" t="s">
        <v>102</v>
      </c>
      <c r="E270" s="70">
        <v>45265</v>
      </c>
      <c r="F270" s="59">
        <v>9566180</v>
      </c>
      <c r="G270" s="59">
        <v>2.2751420000000002</v>
      </c>
      <c r="H270" s="59">
        <v>217.64418000000001</v>
      </c>
      <c r="I270" s="78">
        <f t="shared" si="4"/>
        <v>6.4386338266546447E-4</v>
      </c>
      <c r="J270" s="78">
        <f>H270/'סכום נכסי הקרן'!$C$41</f>
        <v>7.5336004038011814E-6</v>
      </c>
    </row>
    <row r="271" spans="1:10">
      <c r="A271" t="s">
        <v>4150</v>
      </c>
      <c r="B271" t="s">
        <v>4152</v>
      </c>
      <c r="C271" t="s">
        <v>2000</v>
      </c>
      <c r="D271" t="s">
        <v>102</v>
      </c>
      <c r="E271" s="70">
        <v>45265</v>
      </c>
      <c r="F271" s="59">
        <v>135371381.11000001</v>
      </c>
      <c r="G271" s="59">
        <v>2.2751420000000002</v>
      </c>
      <c r="H271" s="59">
        <v>3079.8911600000001</v>
      </c>
      <c r="I271" s="78">
        <f t="shared" si="4"/>
        <v>9.111335485833167E-3</v>
      </c>
      <c r="J271" s="78">
        <f>H271/'סכום נכסי הקרן'!$C$41</f>
        <v>1.0660826899501603E-4</v>
      </c>
    </row>
    <row r="272" spans="1:10">
      <c r="A272" t="s">
        <v>4150</v>
      </c>
      <c r="B272" t="s">
        <v>4153</v>
      </c>
      <c r="C272" t="s">
        <v>2000</v>
      </c>
      <c r="D272" t="s">
        <v>102</v>
      </c>
      <c r="E272" s="70">
        <v>45265</v>
      </c>
      <c r="F272" s="59">
        <v>3348163</v>
      </c>
      <c r="G272" s="59">
        <v>2.2751420000000002</v>
      </c>
      <c r="H272" s="59">
        <v>76.175460000000001</v>
      </c>
      <c r="I272" s="78">
        <f t="shared" si="4"/>
        <v>2.2535217505792151E-4</v>
      </c>
      <c r="J272" s="78">
        <f>H272/'סכום נכסי הקרן'!$C$41</f>
        <v>2.6367600374875209E-6</v>
      </c>
    </row>
    <row r="273" spans="1:10">
      <c r="A273" t="s">
        <v>4150</v>
      </c>
      <c r="B273" t="s">
        <v>4154</v>
      </c>
      <c r="C273" t="s">
        <v>2000</v>
      </c>
      <c r="D273" t="s">
        <v>102</v>
      </c>
      <c r="E273" s="70">
        <v>45265</v>
      </c>
      <c r="F273" s="59">
        <v>58795214</v>
      </c>
      <c r="G273" s="59">
        <v>2.2751420000000002</v>
      </c>
      <c r="H273" s="59">
        <v>1337.67461</v>
      </c>
      <c r="I273" s="78">
        <f t="shared" si="4"/>
        <v>3.9572833939336485E-3</v>
      </c>
      <c r="J273" s="78">
        <f>H273/'סכום נכסי הקרן'!$C$41</f>
        <v>4.6302666958751606E-5</v>
      </c>
    </row>
    <row r="274" spans="1:10">
      <c r="A274" t="s">
        <v>4155</v>
      </c>
      <c r="B274" t="s">
        <v>4156</v>
      </c>
      <c r="C274" t="s">
        <v>2000</v>
      </c>
      <c r="D274" t="s">
        <v>102</v>
      </c>
      <c r="E274" s="70">
        <v>45265</v>
      </c>
      <c r="F274" s="59">
        <v>18400000</v>
      </c>
      <c r="G274" s="59">
        <v>2.2937310000000002</v>
      </c>
      <c r="H274" s="59">
        <v>422.04649999999998</v>
      </c>
      <c r="I274" s="78">
        <f t="shared" si="4"/>
        <v>1.2485529690346873E-3</v>
      </c>
      <c r="J274" s="78">
        <f>H274/'סכום נכסי הקרן'!$C$41</f>
        <v>1.4608843125613903E-5</v>
      </c>
    </row>
    <row r="275" spans="1:10">
      <c r="A275" t="s">
        <v>3773</v>
      </c>
      <c r="B275" t="s">
        <v>4157</v>
      </c>
      <c r="C275" t="s">
        <v>2000</v>
      </c>
      <c r="D275" t="s">
        <v>102</v>
      </c>
      <c r="E275" s="70">
        <v>45272</v>
      </c>
      <c r="F275" s="59">
        <v>107716366.8</v>
      </c>
      <c r="G275" s="59">
        <v>2.0410910000000002</v>
      </c>
      <c r="H275" s="59">
        <v>2198.5887799999996</v>
      </c>
      <c r="I275" s="78">
        <f t="shared" si="4"/>
        <v>6.5041519096956154E-3</v>
      </c>
      <c r="J275" s="78">
        <f>H275/'סכום נכסי הקרן'!$C$41</f>
        <v>7.6102606193286415E-5</v>
      </c>
    </row>
    <row r="276" spans="1:10">
      <c r="A276" t="s">
        <v>4158</v>
      </c>
      <c r="B276" t="s">
        <v>4159</v>
      </c>
      <c r="C276" t="s">
        <v>2000</v>
      </c>
      <c r="D276" t="s">
        <v>102</v>
      </c>
      <c r="E276" s="70">
        <v>45271</v>
      </c>
      <c r="F276" s="59">
        <v>920575</v>
      </c>
      <c r="G276" s="59">
        <v>2.0490089999999999</v>
      </c>
      <c r="H276" s="59">
        <v>18.862659999999998</v>
      </c>
      <c r="I276" s="78">
        <f t="shared" si="4"/>
        <v>5.5801979513849381E-5</v>
      </c>
      <c r="J276" s="78">
        <f>H276/'סכום נכסי הקרן'!$C$41</f>
        <v>6.5291772558661749E-7</v>
      </c>
    </row>
    <row r="277" spans="1:10">
      <c r="A277" t="s">
        <v>4158</v>
      </c>
      <c r="B277" t="s">
        <v>4160</v>
      </c>
      <c r="C277" t="s">
        <v>2000</v>
      </c>
      <c r="D277" t="s">
        <v>102</v>
      </c>
      <c r="E277" s="70">
        <v>45271</v>
      </c>
      <c r="F277" s="59">
        <v>2393495</v>
      </c>
      <c r="G277" s="59">
        <v>2.0490089999999999</v>
      </c>
      <c r="H277" s="59">
        <v>49.042919999999995</v>
      </c>
      <c r="I277" s="78">
        <f t="shared" si="4"/>
        <v>1.450851585693298E-4</v>
      </c>
      <c r="J277" s="78">
        <f>H277/'סכום נכסי הקרן'!$C$41</f>
        <v>1.6975862249823954E-6</v>
      </c>
    </row>
    <row r="278" spans="1:10">
      <c r="A278" t="s">
        <v>4158</v>
      </c>
      <c r="B278" t="s">
        <v>4161</v>
      </c>
      <c r="C278" t="s">
        <v>2000</v>
      </c>
      <c r="D278" t="s">
        <v>102</v>
      </c>
      <c r="E278" s="70">
        <v>45271</v>
      </c>
      <c r="F278" s="59">
        <v>294584</v>
      </c>
      <c r="G278" s="59">
        <v>2.0490080000000002</v>
      </c>
      <c r="H278" s="59">
        <v>6.0360500000000004</v>
      </c>
      <c r="I278" s="78">
        <f t="shared" si="4"/>
        <v>1.7856629894435388E-5</v>
      </c>
      <c r="J278" s="78">
        <f>H278/'סכום נכסי הקרן'!$C$41</f>
        <v>2.0893363065056058E-7</v>
      </c>
    </row>
    <row r="279" spans="1:10">
      <c r="A279" t="s">
        <v>4158</v>
      </c>
      <c r="B279" t="s">
        <v>4162</v>
      </c>
      <c r="C279" t="s">
        <v>2000</v>
      </c>
      <c r="D279" t="s">
        <v>102</v>
      </c>
      <c r="E279" s="70">
        <v>45271</v>
      </c>
      <c r="F279" s="59">
        <v>22093.8</v>
      </c>
      <c r="G279" s="59">
        <v>2.048991</v>
      </c>
      <c r="H279" s="59">
        <v>0.45269999999999999</v>
      </c>
      <c r="I279" s="78">
        <f t="shared" si="4"/>
        <v>1.3392361483438506E-6</v>
      </c>
      <c r="J279" s="78">
        <f>H279/'סכום נכסי הקרן'!$C$41</f>
        <v>1.5669892495176278E-8</v>
      </c>
    </row>
    <row r="280" spans="1:10">
      <c r="A280" t="s">
        <v>4158</v>
      </c>
      <c r="B280" t="s">
        <v>4163</v>
      </c>
      <c r="C280" t="s">
        <v>2000</v>
      </c>
      <c r="D280" t="s">
        <v>102</v>
      </c>
      <c r="E280" s="70">
        <v>45271</v>
      </c>
      <c r="F280" s="59">
        <v>6628.14</v>
      </c>
      <c r="G280" s="59">
        <v>2.048991</v>
      </c>
      <c r="H280" s="59">
        <v>0.13581000000000001</v>
      </c>
      <c r="I280" s="78">
        <f t="shared" si="4"/>
        <v>4.0177084450315522E-7</v>
      </c>
      <c r="J280" s="78">
        <f>H280/'סכום נכסי הקרן'!$C$41</f>
        <v>4.7009677485528838E-9</v>
      </c>
    </row>
    <row r="281" spans="1:10">
      <c r="A281" t="s">
        <v>3784</v>
      </c>
      <c r="B281" t="s">
        <v>4164</v>
      </c>
      <c r="C281" t="s">
        <v>2000</v>
      </c>
      <c r="D281" t="s">
        <v>102</v>
      </c>
      <c r="E281" s="70">
        <v>45252</v>
      </c>
      <c r="F281" s="59">
        <v>23616000</v>
      </c>
      <c r="G281" s="59">
        <v>2.2230240000000001</v>
      </c>
      <c r="H281" s="59">
        <v>524.98943999999995</v>
      </c>
      <c r="I281" s="78">
        <f t="shared" si="4"/>
        <v>1.5530921925045174E-3</v>
      </c>
      <c r="J281" s="78">
        <f>H281/'סכום נכסי הקרן'!$C$41</f>
        <v>1.8172140680147549E-5</v>
      </c>
    </row>
    <row r="282" spans="1:10">
      <c r="A282" t="s">
        <v>4165</v>
      </c>
      <c r="B282" t="s">
        <v>4166</v>
      </c>
      <c r="C282" t="s">
        <v>2000</v>
      </c>
      <c r="D282" t="s">
        <v>102</v>
      </c>
      <c r="E282" s="70">
        <v>45272</v>
      </c>
      <c r="F282" s="59">
        <v>2220120</v>
      </c>
      <c r="G282" s="59">
        <v>2.066195</v>
      </c>
      <c r="H282" s="59">
        <v>45.872</v>
      </c>
      <c r="I282" s="78">
        <f t="shared" si="4"/>
        <v>1.3570452970362076E-4</v>
      </c>
      <c r="J282" s="78">
        <f>H282/'סכום נכסי הקרן'!$C$41</f>
        <v>1.5878270566351362E-6</v>
      </c>
    </row>
    <row r="283" spans="1:10">
      <c r="A283" t="s">
        <v>4167</v>
      </c>
      <c r="B283" t="s">
        <v>4168</v>
      </c>
      <c r="C283" t="s">
        <v>2000</v>
      </c>
      <c r="D283" t="s">
        <v>102</v>
      </c>
      <c r="E283" s="70">
        <v>45252</v>
      </c>
      <c r="F283" s="59">
        <v>2227560</v>
      </c>
      <c r="G283" s="59">
        <v>2.3932910000000001</v>
      </c>
      <c r="H283" s="59">
        <v>53.311999999999998</v>
      </c>
      <c r="I283" s="78">
        <f t="shared" si="4"/>
        <v>1.5771450748952367E-4</v>
      </c>
      <c r="J283" s="78">
        <f>H283/'סכום נכסי הקרן'!$C$41</f>
        <v>1.8453574303133148E-6</v>
      </c>
    </row>
    <row r="284" spans="1:10">
      <c r="A284" t="s">
        <v>3819</v>
      </c>
      <c r="B284" t="s">
        <v>4169</v>
      </c>
      <c r="C284" t="s">
        <v>2000</v>
      </c>
      <c r="D284" t="s">
        <v>102</v>
      </c>
      <c r="E284" s="70">
        <v>45257</v>
      </c>
      <c r="F284" s="59">
        <v>29726400</v>
      </c>
      <c r="G284" s="59">
        <v>2.9062160000000001</v>
      </c>
      <c r="H284" s="59">
        <v>863.91333999999995</v>
      </c>
      <c r="I284" s="78">
        <f t="shared" si="4"/>
        <v>2.5557410513904824E-3</v>
      </c>
      <c r="J284" s="78">
        <f>H284/'סכום נכסי הקרן'!$C$41</f>
        <v>2.9903753397280033E-5</v>
      </c>
    </row>
    <row r="285" spans="1:10">
      <c r="A285" t="s">
        <v>3822</v>
      </c>
      <c r="B285" t="s">
        <v>4170</v>
      </c>
      <c r="C285" t="s">
        <v>2000</v>
      </c>
      <c r="D285" t="s">
        <v>102</v>
      </c>
      <c r="E285" s="70">
        <v>45257</v>
      </c>
      <c r="F285" s="59">
        <v>14864000</v>
      </c>
      <c r="G285" s="59">
        <v>2.9114420000000001</v>
      </c>
      <c r="H285" s="59">
        <v>432.75666999999999</v>
      </c>
      <c r="I285" s="78">
        <f t="shared" si="4"/>
        <v>1.2802371899732954E-3</v>
      </c>
      <c r="J285" s="78">
        <f>H285/'סכום נכסי הקרן'!$C$41</f>
        <v>1.4979568136669927E-5</v>
      </c>
    </row>
    <row r="286" spans="1:10">
      <c r="A286" t="s">
        <v>3822</v>
      </c>
      <c r="B286" t="s">
        <v>4171</v>
      </c>
      <c r="C286" t="s">
        <v>2000</v>
      </c>
      <c r="D286" t="s">
        <v>102</v>
      </c>
      <c r="E286" s="70">
        <v>45257</v>
      </c>
      <c r="F286" s="59">
        <v>2935640</v>
      </c>
      <c r="G286" s="59">
        <v>2.9114409999999999</v>
      </c>
      <c r="H286" s="59">
        <v>85.469440000000006</v>
      </c>
      <c r="I286" s="78">
        <f t="shared" si="4"/>
        <v>2.5284683814160781E-4</v>
      </c>
      <c r="J286" s="78">
        <f>H286/'סכום נכסי הקרן'!$C$41</f>
        <v>2.9584646265140693E-6</v>
      </c>
    </row>
    <row r="287" spans="1:10">
      <c r="A287" t="s">
        <v>4172</v>
      </c>
      <c r="B287" t="s">
        <v>4173</v>
      </c>
      <c r="C287" t="s">
        <v>2000</v>
      </c>
      <c r="D287" t="s">
        <v>102</v>
      </c>
      <c r="E287" s="70">
        <v>45245</v>
      </c>
      <c r="F287" s="59">
        <v>104636000</v>
      </c>
      <c r="G287" s="59">
        <v>3.3972500000000001</v>
      </c>
      <c r="H287" s="59">
        <v>3554.7465200000001</v>
      </c>
      <c r="I287" s="78">
        <f t="shared" si="4"/>
        <v>1.0516114508026302E-2</v>
      </c>
      <c r="J287" s="78">
        <f>H287/'סכום נכסי הקרן'!$C$41</f>
        <v>1.2304505371328028E-4</v>
      </c>
    </row>
    <row r="288" spans="1:10">
      <c r="A288" t="s">
        <v>3840</v>
      </c>
      <c r="B288" t="s">
        <v>4174</v>
      </c>
      <c r="C288" t="s">
        <v>2000</v>
      </c>
      <c r="D288" t="s">
        <v>102</v>
      </c>
      <c r="E288" s="70">
        <v>45245</v>
      </c>
      <c r="F288" s="59">
        <v>9360000</v>
      </c>
      <c r="G288" s="59">
        <v>3.5778639999999999</v>
      </c>
      <c r="H288" s="59">
        <v>334.88808</v>
      </c>
      <c r="I288" s="78">
        <f t="shared" si="4"/>
        <v>9.9070957010264477E-4</v>
      </c>
      <c r="J288" s="78">
        <f>H288/'סכום נכסי הקרן'!$C$41</f>
        <v>1.1591915642845134E-5</v>
      </c>
    </row>
    <row r="289" spans="1:10">
      <c r="A289" t="s">
        <v>3850</v>
      </c>
      <c r="B289" t="s">
        <v>4175</v>
      </c>
      <c r="C289" t="s">
        <v>2000</v>
      </c>
      <c r="D289" t="s">
        <v>102</v>
      </c>
      <c r="E289" s="70">
        <v>45174</v>
      </c>
      <c r="F289" s="59">
        <v>11295000</v>
      </c>
      <c r="G289" s="59">
        <v>3.8023899999999999</v>
      </c>
      <c r="H289" s="59">
        <v>429.48</v>
      </c>
      <c r="I289" s="78">
        <f t="shared" si="4"/>
        <v>1.2705437176733312E-3</v>
      </c>
      <c r="J289" s="78">
        <f>H289/'סכום נכסי הקרן'!$C$41</f>
        <v>1.4866148506358091E-5</v>
      </c>
    </row>
    <row r="290" spans="1:10">
      <c r="A290" t="s">
        <v>4176</v>
      </c>
      <c r="B290" t="s">
        <v>4177</v>
      </c>
      <c r="C290" t="s">
        <v>2000</v>
      </c>
      <c r="D290" t="s">
        <v>102</v>
      </c>
      <c r="E290" s="70">
        <v>45174</v>
      </c>
      <c r="F290" s="59">
        <v>13179600</v>
      </c>
      <c r="G290" s="59">
        <v>3.8177180000000002</v>
      </c>
      <c r="H290" s="59">
        <v>503.16</v>
      </c>
      <c r="I290" s="78">
        <f t="shared" si="4"/>
        <v>1.4885134976821116E-3</v>
      </c>
      <c r="J290" s="78">
        <f>H290/'סכום נכסי הקרן'!$C$41</f>
        <v>1.7416529948912956E-5</v>
      </c>
    </row>
    <row r="291" spans="1:10">
      <c r="A291" t="s">
        <v>3864</v>
      </c>
      <c r="B291" t="s">
        <v>4178</v>
      </c>
      <c r="C291" t="s">
        <v>2000</v>
      </c>
      <c r="D291" t="s">
        <v>102</v>
      </c>
      <c r="E291" s="70">
        <v>45181</v>
      </c>
      <c r="F291" s="59">
        <v>49016500</v>
      </c>
      <c r="G291" s="59">
        <v>3.9655879999999999</v>
      </c>
      <c r="H291" s="59">
        <v>1943.7925</v>
      </c>
      <c r="I291" s="78">
        <f t="shared" si="4"/>
        <v>5.7503803421242866E-3</v>
      </c>
      <c r="J291" s="78">
        <f>H291/'סכום נכסי הקרן'!$C$41</f>
        <v>6.7283011945946388E-5</v>
      </c>
    </row>
    <row r="292" spans="1:10">
      <c r="A292" t="s">
        <v>3880</v>
      </c>
      <c r="B292" t="s">
        <v>4179</v>
      </c>
      <c r="C292" t="s">
        <v>2000</v>
      </c>
      <c r="D292" t="s">
        <v>102</v>
      </c>
      <c r="E292" s="70">
        <v>45189</v>
      </c>
      <c r="F292" s="59">
        <v>14351080</v>
      </c>
      <c r="G292" s="59">
        <v>4.1519490000000001</v>
      </c>
      <c r="H292" s="59">
        <v>595.84950000000003</v>
      </c>
      <c r="I292" s="78">
        <f t="shared" si="4"/>
        <v>1.7627196584329783E-3</v>
      </c>
      <c r="J292" s="78">
        <f>H292/'סכום נכסי הקרן'!$C$41</f>
        <v>2.0624911880504833E-5</v>
      </c>
    </row>
    <row r="293" spans="1:10">
      <c r="A293" t="s">
        <v>3880</v>
      </c>
      <c r="B293" t="s">
        <v>4180</v>
      </c>
      <c r="C293" t="s">
        <v>2000</v>
      </c>
      <c r="D293" t="s">
        <v>102</v>
      </c>
      <c r="E293" s="70">
        <v>45189</v>
      </c>
      <c r="F293" s="59">
        <v>26436200</v>
      </c>
      <c r="G293" s="59">
        <v>4.1519490000000001</v>
      </c>
      <c r="H293" s="59">
        <v>1097.6175000000001</v>
      </c>
      <c r="I293" s="78">
        <f t="shared" si="4"/>
        <v>3.2471151602712759E-3</v>
      </c>
      <c r="J293" s="78">
        <f>H293/'סכום נכסי הקרן'!$C$41</f>
        <v>3.7993258727245744E-5</v>
      </c>
    </row>
    <row r="294" spans="1:10">
      <c r="A294" t="s">
        <v>4181</v>
      </c>
      <c r="B294" t="s">
        <v>4182</v>
      </c>
      <c r="C294" t="s">
        <v>2000</v>
      </c>
      <c r="D294" t="s">
        <v>102</v>
      </c>
      <c r="E294" s="70">
        <v>45188</v>
      </c>
      <c r="F294" s="59">
        <v>52920000</v>
      </c>
      <c r="G294" s="59">
        <v>4.2342589999999998</v>
      </c>
      <c r="H294" s="59">
        <v>2240.77</v>
      </c>
      <c r="I294" s="78">
        <f t="shared" si="4"/>
        <v>6.6289378929190422E-3</v>
      </c>
      <c r="J294" s="78">
        <f>H294/'סכום נכסי הקרן'!$C$41</f>
        <v>7.7562679492856513E-5</v>
      </c>
    </row>
    <row r="295" spans="1:10">
      <c r="A295" t="s">
        <v>4183</v>
      </c>
      <c r="B295" t="s">
        <v>4184</v>
      </c>
      <c r="C295" t="s">
        <v>2000</v>
      </c>
      <c r="D295" t="s">
        <v>102</v>
      </c>
      <c r="E295" s="70">
        <v>45190</v>
      </c>
      <c r="F295" s="59">
        <v>56700000</v>
      </c>
      <c r="G295" s="59">
        <v>4.2576720000000003</v>
      </c>
      <c r="H295" s="59">
        <v>2414.1</v>
      </c>
      <c r="I295" s="78">
        <f t="shared" si="4"/>
        <v>7.1417052920629328E-3</v>
      </c>
      <c r="J295" s="78">
        <f>H295/'סכום נכסי הקרן'!$C$41</f>
        <v>8.3562375685012258E-5</v>
      </c>
    </row>
    <row r="296" spans="1:10">
      <c r="A296" t="s">
        <v>3895</v>
      </c>
      <c r="B296" t="s">
        <v>4185</v>
      </c>
      <c r="C296" t="s">
        <v>2000</v>
      </c>
      <c r="D296" t="s">
        <v>102</v>
      </c>
      <c r="E296" s="70">
        <v>45182</v>
      </c>
      <c r="F296" s="59">
        <v>32548420</v>
      </c>
      <c r="G296" s="59">
        <v>4.3298019999999999</v>
      </c>
      <c r="H296" s="59">
        <v>1409.2819999999999</v>
      </c>
      <c r="I296" s="78">
        <f t="shared" si="4"/>
        <v>4.1691217088807566E-3</v>
      </c>
      <c r="J296" s="78">
        <f>H296/'סכום נכסי הקרן'!$C$41</f>
        <v>4.8781306462087504E-5</v>
      </c>
    </row>
    <row r="297" spans="1:10">
      <c r="A297" t="s">
        <v>3911</v>
      </c>
      <c r="B297" t="s">
        <v>4186</v>
      </c>
      <c r="C297" t="s">
        <v>2000</v>
      </c>
      <c r="D297" t="s">
        <v>102</v>
      </c>
      <c r="E297" s="70">
        <v>45195</v>
      </c>
      <c r="F297" s="59">
        <v>34106400</v>
      </c>
      <c r="G297" s="59">
        <v>4.5041029999999997</v>
      </c>
      <c r="H297" s="59">
        <v>1536.1875</v>
      </c>
      <c r="I297" s="78">
        <f t="shared" si="4"/>
        <v>4.5445501008039959E-3</v>
      </c>
      <c r="J297" s="78">
        <f>H297/'סכום נכסי הקרן'!$C$41</f>
        <v>5.3174051198218702E-5</v>
      </c>
    </row>
    <row r="298" spans="1:10">
      <c r="A298" t="s">
        <v>3937</v>
      </c>
      <c r="B298" t="s">
        <v>4187</v>
      </c>
      <c r="C298" t="s">
        <v>2000</v>
      </c>
      <c r="D298" t="s">
        <v>102</v>
      </c>
      <c r="E298" s="70">
        <v>45187</v>
      </c>
      <c r="F298" s="59">
        <v>26555200</v>
      </c>
      <c r="G298" s="59">
        <v>4.57369</v>
      </c>
      <c r="H298" s="59">
        <v>1214.5525</v>
      </c>
      <c r="I298" s="78">
        <f t="shared" si="4"/>
        <v>3.5930475194640927E-3</v>
      </c>
      <c r="J298" s="78">
        <f>H298/'סכום נכסי הקרן'!$C$41</f>
        <v>4.2040881609780395E-5</v>
      </c>
    </row>
    <row r="299" spans="1:10">
      <c r="A299" t="s">
        <v>3948</v>
      </c>
      <c r="B299" t="s">
        <v>4188</v>
      </c>
      <c r="C299" t="s">
        <v>2000</v>
      </c>
      <c r="D299" t="s">
        <v>102</v>
      </c>
      <c r="E299" s="70">
        <v>45244</v>
      </c>
      <c r="F299" s="59">
        <v>64770000</v>
      </c>
      <c r="G299" s="59">
        <v>5.2439809999999998</v>
      </c>
      <c r="H299" s="59">
        <v>3396.5263399999999</v>
      </c>
      <c r="I299" s="78">
        <f t="shared" si="4"/>
        <v>1.0048046947934694E-2</v>
      </c>
      <c r="J299" s="78">
        <f>H299/'סכום נכסי הקרן'!$C$41</f>
        <v>1.1756837332634095E-4</v>
      </c>
    </row>
    <row r="300" spans="1:10">
      <c r="A300" t="s">
        <v>3954</v>
      </c>
      <c r="B300" t="s">
        <v>4189</v>
      </c>
      <c r="C300" t="s">
        <v>2000</v>
      </c>
      <c r="D300" t="s">
        <v>102</v>
      </c>
      <c r="E300" s="70">
        <v>45180</v>
      </c>
      <c r="F300" s="59">
        <v>30508000</v>
      </c>
      <c r="G300" s="59">
        <v>5.0414539999999999</v>
      </c>
      <c r="H300" s="59">
        <v>1538.04666</v>
      </c>
      <c r="I300" s="78">
        <f t="shared" si="4"/>
        <v>4.5500501102529803E-3</v>
      </c>
      <c r="J300" s="78">
        <f>H300/'סכום נכסי הקרן'!$C$41</f>
        <v>5.3238404715628314E-5</v>
      </c>
    </row>
    <row r="301" spans="1:10">
      <c r="A301" t="s">
        <v>4190</v>
      </c>
      <c r="B301" t="s">
        <v>4191</v>
      </c>
      <c r="C301" t="s">
        <v>2000</v>
      </c>
      <c r="D301" t="s">
        <v>102</v>
      </c>
      <c r="E301" s="70">
        <v>45244</v>
      </c>
      <c r="F301" s="59">
        <v>5342680</v>
      </c>
      <c r="G301" s="59">
        <v>5.0430619999999999</v>
      </c>
      <c r="H301" s="59">
        <v>269.43466999999998</v>
      </c>
      <c r="I301" s="78">
        <f t="shared" si="4"/>
        <v>7.9707676094786047E-4</v>
      </c>
      <c r="J301" s="78">
        <f>H301/'סכום נכסי הקרן'!$C$41</f>
        <v>9.3262918342683822E-6</v>
      </c>
    </row>
    <row r="302" spans="1:10">
      <c r="A302" t="s">
        <v>4192</v>
      </c>
      <c r="B302" t="s">
        <v>4193</v>
      </c>
      <c r="C302" t="s">
        <v>2000</v>
      </c>
      <c r="D302" t="s">
        <v>102</v>
      </c>
      <c r="E302" s="70">
        <v>45237</v>
      </c>
      <c r="F302" s="59">
        <v>3850000</v>
      </c>
      <c r="G302" s="59">
        <v>5.8767100000000001</v>
      </c>
      <c r="H302" s="59">
        <v>226.25332999999998</v>
      </c>
      <c r="I302" s="78">
        <f t="shared" si="4"/>
        <v>6.693320923772259E-4</v>
      </c>
      <c r="J302" s="78">
        <f>H302/'סכום נכסי הקרן'!$C$41</f>
        <v>7.8316000834451981E-6</v>
      </c>
    </row>
    <row r="303" spans="1:10">
      <c r="A303" t="s">
        <v>4194</v>
      </c>
      <c r="B303" t="s">
        <v>4195</v>
      </c>
      <c r="C303" t="s">
        <v>2000</v>
      </c>
      <c r="D303" t="s">
        <v>102</v>
      </c>
      <c r="E303" s="70">
        <v>45236</v>
      </c>
      <c r="F303" s="59">
        <v>2312280</v>
      </c>
      <c r="G303" s="59">
        <v>5.969519</v>
      </c>
      <c r="H303" s="59">
        <v>138.03200000000001</v>
      </c>
      <c r="I303" s="78">
        <f t="shared" si="4"/>
        <v>4.0834425453545043E-4</v>
      </c>
      <c r="J303" s="78">
        <f>H303/'סכום נכסי הקרן'!$C$41</f>
        <v>4.7778807176809627E-6</v>
      </c>
    </row>
    <row r="304" spans="1:10">
      <c r="A304" t="s">
        <v>4196</v>
      </c>
      <c r="B304" t="s">
        <v>4197</v>
      </c>
      <c r="C304" t="s">
        <v>2000</v>
      </c>
      <c r="D304" t="s">
        <v>102</v>
      </c>
      <c r="E304" s="70">
        <v>45210</v>
      </c>
      <c r="F304" s="59">
        <v>47040000</v>
      </c>
      <c r="G304" s="59">
        <v>7.5848430000000002</v>
      </c>
      <c r="H304" s="59">
        <v>3567.91</v>
      </c>
      <c r="I304" s="78">
        <f t="shared" si="4"/>
        <v>1.0555056430389901E-2</v>
      </c>
      <c r="J304" s="78">
        <f>H304/'סכום נכסי הקרן'!$C$41</f>
        <v>1.2350069832662777E-4</v>
      </c>
    </row>
    <row r="305" spans="1:10">
      <c r="A305" t="s">
        <v>4002</v>
      </c>
      <c r="B305" t="s">
        <v>4198</v>
      </c>
      <c r="C305" t="s">
        <v>2000</v>
      </c>
      <c r="D305" t="s">
        <v>102</v>
      </c>
      <c r="E305" s="70">
        <v>45211</v>
      </c>
      <c r="F305" s="59">
        <v>51928800</v>
      </c>
      <c r="G305" s="59">
        <v>7.8210750000000004</v>
      </c>
      <c r="H305" s="59">
        <v>4061.39014</v>
      </c>
      <c r="I305" s="78">
        <f t="shared" si="4"/>
        <v>1.2014933704473808E-2</v>
      </c>
      <c r="J305" s="78">
        <f>H305/'סכום נכסי הקרן'!$C$41</f>
        <v>1.4058216672138045E-4</v>
      </c>
    </row>
    <row r="306" spans="1:10">
      <c r="A306" t="s">
        <v>4005</v>
      </c>
      <c r="B306" t="s">
        <v>4199</v>
      </c>
      <c r="C306" t="s">
        <v>2000</v>
      </c>
      <c r="D306" t="s">
        <v>102</v>
      </c>
      <c r="E306" s="70">
        <v>45211</v>
      </c>
      <c r="F306" s="59">
        <v>3147200</v>
      </c>
      <c r="G306" s="59">
        <v>7.8210750000000004</v>
      </c>
      <c r="H306" s="59">
        <v>246.14485999999999</v>
      </c>
      <c r="I306" s="78">
        <f t="shared" si="4"/>
        <v>7.2817780923577723E-4</v>
      </c>
      <c r="J306" s="78">
        <f>H306/'סכום נכסי הקרן'!$C$41</f>
        <v>8.5201314213391108E-6</v>
      </c>
    </row>
    <row r="307" spans="1:10">
      <c r="A307" t="s">
        <v>4005</v>
      </c>
      <c r="B307" t="s">
        <v>4200</v>
      </c>
      <c r="C307" t="s">
        <v>2000</v>
      </c>
      <c r="D307" t="s">
        <v>102</v>
      </c>
      <c r="E307" s="70">
        <v>45211</v>
      </c>
      <c r="F307" s="59">
        <v>23604000</v>
      </c>
      <c r="G307" s="59">
        <v>7.8210750000000004</v>
      </c>
      <c r="H307" s="59">
        <v>1846.0864299999998</v>
      </c>
      <c r="I307" s="78">
        <f t="shared" si="4"/>
        <v>5.4613335101017218E-3</v>
      </c>
      <c r="J307" s="78">
        <f>H307/'סכום נכסי הקרן'!$C$41</f>
        <v>6.3900984967757375E-5</v>
      </c>
    </row>
    <row r="308" spans="1:10">
      <c r="A308" t="s">
        <v>4201</v>
      </c>
      <c r="B308" t="s">
        <v>4202</v>
      </c>
      <c r="C308" t="s">
        <v>2000</v>
      </c>
      <c r="D308" t="s">
        <v>102</v>
      </c>
      <c r="E308" s="70">
        <v>45215</v>
      </c>
      <c r="F308" s="59">
        <v>31680000</v>
      </c>
      <c r="G308" s="59">
        <v>8.4395419999999994</v>
      </c>
      <c r="H308" s="59">
        <v>2673.6468599999998</v>
      </c>
      <c r="I308" s="78">
        <f t="shared" si="4"/>
        <v>7.909530644616811E-3</v>
      </c>
      <c r="J308" s="78">
        <f>H308/'סכום נכסי הקרן'!$C$41</f>
        <v>9.254640792194746E-5</v>
      </c>
    </row>
    <row r="309" spans="1:10">
      <c r="A309" t="s">
        <v>4203</v>
      </c>
      <c r="B309" t="s">
        <v>4204</v>
      </c>
      <c r="C309" t="s">
        <v>2000</v>
      </c>
      <c r="D309" t="s">
        <v>102</v>
      </c>
      <c r="E309" s="70">
        <v>45230</v>
      </c>
      <c r="F309" s="59">
        <v>1991500</v>
      </c>
      <c r="G309" s="59">
        <v>9.1632560000000005</v>
      </c>
      <c r="H309" s="59">
        <v>182.48625000000001</v>
      </c>
      <c r="I309" s="78">
        <f t="shared" si="4"/>
        <v>5.3985461138880719E-4</v>
      </c>
      <c r="J309" s="78">
        <f>H309/'סכום נכסי הקרן'!$C$41</f>
        <v>6.316633353982465E-6</v>
      </c>
    </row>
    <row r="310" spans="1:10">
      <c r="A310" t="s">
        <v>4205</v>
      </c>
      <c r="B310" t="s">
        <v>4206</v>
      </c>
      <c r="C310" t="s">
        <v>2000</v>
      </c>
      <c r="D310" t="s">
        <v>102</v>
      </c>
      <c r="E310" s="70">
        <v>45231</v>
      </c>
      <c r="F310" s="59">
        <v>27888000</v>
      </c>
      <c r="G310" s="59">
        <v>9.1120110000000007</v>
      </c>
      <c r="H310" s="59">
        <v>2541.1574999999998</v>
      </c>
      <c r="I310" s="78">
        <f t="shared" si="4"/>
        <v>7.5175833501990022E-3</v>
      </c>
      <c r="J310" s="78">
        <f>H310/'סכום נכסי הקרן'!$C$41</f>
        <v>8.7960381794369128E-5</v>
      </c>
    </row>
    <row r="311" spans="1:10">
      <c r="A311" t="s">
        <v>4207</v>
      </c>
      <c r="B311" t="s">
        <v>4208</v>
      </c>
      <c r="C311" t="s">
        <v>2000</v>
      </c>
      <c r="D311" t="s">
        <v>102</v>
      </c>
      <c r="E311" s="70">
        <v>45217</v>
      </c>
      <c r="F311" s="59">
        <v>63896000</v>
      </c>
      <c r="G311" s="59">
        <v>9.2678309999999993</v>
      </c>
      <c r="H311" s="59">
        <v>5921.77333</v>
      </c>
      <c r="I311" s="78">
        <f t="shared" si="4"/>
        <v>1.7518561753555421E-2</v>
      </c>
      <c r="J311" s="78">
        <f>H311/'סכום נכסי הקרן'!$C$41</f>
        <v>2.0497802399359848E-4</v>
      </c>
    </row>
    <row r="312" spans="1:10">
      <c r="A312" t="s">
        <v>4209</v>
      </c>
      <c r="B312" t="s">
        <v>4210</v>
      </c>
      <c r="C312" t="s">
        <v>2000</v>
      </c>
      <c r="D312" t="s">
        <v>102</v>
      </c>
      <c r="E312" s="70">
        <v>45217</v>
      </c>
      <c r="F312" s="59">
        <v>2396400</v>
      </c>
      <c r="G312" s="59">
        <v>9.2791899999999998</v>
      </c>
      <c r="H312" s="59">
        <v>222.3665</v>
      </c>
      <c r="I312" s="78">
        <f t="shared" si="4"/>
        <v>6.5783356523238978E-4</v>
      </c>
      <c r="J312" s="78">
        <f>H312/'סכום נכסי הקרן'!$C$41</f>
        <v>7.697060193347947E-6</v>
      </c>
    </row>
    <row r="313" spans="1:10">
      <c r="A313" t="s">
        <v>4209</v>
      </c>
      <c r="B313" t="s">
        <v>4211</v>
      </c>
      <c r="C313" t="s">
        <v>2000</v>
      </c>
      <c r="D313" t="s">
        <v>102</v>
      </c>
      <c r="E313" s="70">
        <v>45217</v>
      </c>
      <c r="F313" s="59">
        <v>11982000</v>
      </c>
      <c r="G313" s="59">
        <v>9.2791899999999998</v>
      </c>
      <c r="H313" s="59">
        <v>1111.8325</v>
      </c>
      <c r="I313" s="78">
        <f t="shared" si="4"/>
        <v>3.2891678261619491E-3</v>
      </c>
      <c r="J313" s="78">
        <f>H313/'סכום נכסי הקרן'!$C$41</f>
        <v>3.8485300966739732E-5</v>
      </c>
    </row>
    <row r="314" spans="1:10">
      <c r="A314" t="s">
        <v>4212</v>
      </c>
      <c r="B314" t="s">
        <v>4213</v>
      </c>
      <c r="C314" t="s">
        <v>2000</v>
      </c>
      <c r="D314" t="s">
        <v>102</v>
      </c>
      <c r="E314" s="70">
        <v>45218</v>
      </c>
      <c r="F314" s="59">
        <v>32016000</v>
      </c>
      <c r="G314" s="59">
        <v>9.4367190000000001</v>
      </c>
      <c r="H314" s="59">
        <v>3021.26</v>
      </c>
      <c r="I314" s="78">
        <f t="shared" si="4"/>
        <v>8.9378851458920758E-3</v>
      </c>
      <c r="J314" s="78">
        <f>H314/'סכום נכסי הקרן'!$C$41</f>
        <v>1.0457879257781374E-4</v>
      </c>
    </row>
    <row r="315" spans="1:10">
      <c r="A315" t="s">
        <v>4214</v>
      </c>
      <c r="B315" t="s">
        <v>4215</v>
      </c>
      <c r="C315" t="s">
        <v>2000</v>
      </c>
      <c r="D315" t="s">
        <v>102</v>
      </c>
      <c r="E315" s="70">
        <v>45223</v>
      </c>
      <c r="F315" s="59">
        <v>16072000</v>
      </c>
      <c r="G315" s="59">
        <v>9.8181100000000008</v>
      </c>
      <c r="H315" s="59">
        <v>1577.96667</v>
      </c>
      <c r="I315" s="78">
        <f t="shared" si="4"/>
        <v>4.6681466873111817E-3</v>
      </c>
      <c r="J315" s="78">
        <f>H315/'סכום נכסי הקרן'!$C$41</f>
        <v>5.4620207819463883E-5</v>
      </c>
    </row>
    <row r="316" spans="1:10">
      <c r="A316" t="s">
        <v>4214</v>
      </c>
      <c r="B316" t="s">
        <v>4216</v>
      </c>
      <c r="C316" t="s">
        <v>2000</v>
      </c>
      <c r="D316" t="s">
        <v>102</v>
      </c>
      <c r="E316" s="70">
        <v>45223</v>
      </c>
      <c r="F316" s="59">
        <v>28126000</v>
      </c>
      <c r="G316" s="59">
        <v>9.8181100000000008</v>
      </c>
      <c r="H316" s="59">
        <v>2761.4416699999997</v>
      </c>
      <c r="I316" s="78">
        <f t="shared" si="4"/>
        <v>8.1692566953987418E-3</v>
      </c>
      <c r="J316" s="78">
        <f>H316/'סכום נכסי הקרן'!$C$41</f>
        <v>9.5585363597526044E-5</v>
      </c>
    </row>
    <row r="317" spans="1:10">
      <c r="A317" t="s">
        <v>4050</v>
      </c>
      <c r="B317" t="s">
        <v>4217</v>
      </c>
      <c r="C317" t="s">
        <v>2000</v>
      </c>
      <c r="D317" t="s">
        <v>102</v>
      </c>
      <c r="E317" s="70">
        <v>45222</v>
      </c>
      <c r="F317" s="59">
        <v>6030000</v>
      </c>
      <c r="G317" s="59">
        <v>9.9809699999999992</v>
      </c>
      <c r="H317" s="59">
        <v>601.85249999999996</v>
      </c>
      <c r="I317" s="78">
        <f t="shared" si="4"/>
        <v>1.7804785155094264E-3</v>
      </c>
      <c r="J317" s="78">
        <f>H317/'סכום נכסי הקרן'!$C$41</f>
        <v>2.0832701508621778E-5</v>
      </c>
    </row>
    <row r="318" spans="1:10">
      <c r="A318" t="s">
        <v>4050</v>
      </c>
      <c r="B318" t="s">
        <v>4218</v>
      </c>
      <c r="C318" t="s">
        <v>2000</v>
      </c>
      <c r="D318" t="s">
        <v>102</v>
      </c>
      <c r="E318" s="70">
        <v>45222</v>
      </c>
      <c r="F318" s="59">
        <v>11256000</v>
      </c>
      <c r="G318" s="59">
        <v>9.9809699999999992</v>
      </c>
      <c r="H318" s="59">
        <v>1123.4580000000001</v>
      </c>
      <c r="I318" s="78">
        <f t="shared" si="4"/>
        <v>3.3235598956175964E-3</v>
      </c>
      <c r="J318" s="78">
        <f>H318/'סכום נכסי הקרן'!$C$41</f>
        <v>3.8887709482760657E-5</v>
      </c>
    </row>
    <row r="319" spans="1:10">
      <c r="A319" t="s">
        <v>4055</v>
      </c>
      <c r="B319" t="s">
        <v>4219</v>
      </c>
      <c r="C319" t="s">
        <v>2000</v>
      </c>
      <c r="D319" t="s">
        <v>102</v>
      </c>
      <c r="E319" s="70">
        <v>45229</v>
      </c>
      <c r="F319" s="59">
        <v>1608400</v>
      </c>
      <c r="G319" s="59">
        <v>10.003356999999999</v>
      </c>
      <c r="H319" s="59">
        <v>160.89400000000001</v>
      </c>
      <c r="I319" s="78">
        <f t="shared" si="4"/>
        <v>4.7597760294154081E-4</v>
      </c>
      <c r="J319" s="78">
        <f>H319/'סכום נכסי הקרן'!$C$41</f>
        <v>5.5692327879807638E-6</v>
      </c>
    </row>
    <row r="320" spans="1:10">
      <c r="A320" t="s">
        <v>4055</v>
      </c>
      <c r="B320" t="s">
        <v>4220</v>
      </c>
      <c r="C320" t="s">
        <v>2000</v>
      </c>
      <c r="D320" t="s">
        <v>102</v>
      </c>
      <c r="E320" s="70">
        <v>45229</v>
      </c>
      <c r="F320" s="59">
        <v>26136500</v>
      </c>
      <c r="G320" s="59">
        <v>10.003356999999999</v>
      </c>
      <c r="H320" s="59">
        <v>2614.5275000000001</v>
      </c>
      <c r="I320" s="78">
        <f t="shared" si="4"/>
        <v>7.7346360478000378E-3</v>
      </c>
      <c r="J320" s="78">
        <f>H320/'סכום נכסי הקרן'!$C$41</f>
        <v>9.0500032804687424E-5</v>
      </c>
    </row>
    <row r="321" spans="1:10">
      <c r="A321" t="s">
        <v>4221</v>
      </c>
      <c r="B321" t="s">
        <v>4222</v>
      </c>
      <c r="C321" t="s">
        <v>2000</v>
      </c>
      <c r="D321" t="s">
        <v>102</v>
      </c>
      <c r="E321" s="70">
        <v>45229</v>
      </c>
      <c r="F321" s="59">
        <v>48260400</v>
      </c>
      <c r="G321" s="59">
        <v>10.015354</v>
      </c>
      <c r="H321" s="59">
        <v>4833.45</v>
      </c>
      <c r="I321" s="78">
        <f t="shared" si="4"/>
        <v>1.4298941818450596E-2</v>
      </c>
      <c r="J321" s="78">
        <f>H321/'סכום נכסי הקרן'!$C$41</f>
        <v>1.673064764320958E-4</v>
      </c>
    </row>
    <row r="322" spans="1:10">
      <c r="A322" t="s">
        <v>4059</v>
      </c>
      <c r="B322" t="s">
        <v>4223</v>
      </c>
      <c r="C322" t="s">
        <v>2000</v>
      </c>
      <c r="D322" t="s">
        <v>102</v>
      </c>
      <c r="E322" s="70">
        <v>45222</v>
      </c>
      <c r="F322" s="59">
        <v>78546000</v>
      </c>
      <c r="G322" s="59">
        <v>10.041998</v>
      </c>
      <c r="H322" s="59">
        <v>7887.5875099999994</v>
      </c>
      <c r="I322" s="78">
        <f t="shared" si="4"/>
        <v>2.3334089499928126E-2</v>
      </c>
      <c r="J322" s="78">
        <f>H322/'סכום נכסי הקרן'!$C$41</f>
        <v>2.7302330092333801E-4</v>
      </c>
    </row>
    <row r="323" spans="1:10">
      <c r="A323" t="s">
        <v>4065</v>
      </c>
      <c r="B323" t="s">
        <v>4224</v>
      </c>
      <c r="C323" t="s">
        <v>2000</v>
      </c>
      <c r="D323" t="s">
        <v>102</v>
      </c>
      <c r="E323" s="70">
        <v>45224</v>
      </c>
      <c r="F323" s="59">
        <v>8064400</v>
      </c>
      <c r="G323" s="59">
        <v>10.132744000000001</v>
      </c>
      <c r="H323" s="59">
        <v>817.14499999999998</v>
      </c>
      <c r="I323" s="78">
        <f t="shared" si="4"/>
        <v>2.4173848518631233E-3</v>
      </c>
      <c r="J323" s="78">
        <f>H323/'סכום נכסי הקרן'!$C$41</f>
        <v>2.8284900161190232E-5</v>
      </c>
    </row>
    <row r="324" spans="1:10">
      <c r="A324" t="s">
        <v>4225</v>
      </c>
      <c r="B324" t="s">
        <v>4226</v>
      </c>
      <c r="C324" t="s">
        <v>2000</v>
      </c>
      <c r="D324" t="s">
        <v>102</v>
      </c>
      <c r="E324" s="70">
        <v>45225</v>
      </c>
      <c r="F324" s="59">
        <v>263250000</v>
      </c>
      <c r="G324" s="59">
        <v>10.524774000000001</v>
      </c>
      <c r="H324" s="59">
        <f>27706.46665-1607.93</f>
        <v>26098.536649999998</v>
      </c>
      <c r="I324" s="78">
        <f t="shared" si="4"/>
        <v>7.7208092998800132E-2</v>
      </c>
      <c r="J324" s="78">
        <f>H324/'סכום נכסי הקרן'!$C$41</f>
        <v>9.0338251289356745E-4</v>
      </c>
    </row>
    <row r="325" spans="1:10">
      <c r="A325" t="s">
        <v>4225</v>
      </c>
      <c r="B325" t="s">
        <v>4227</v>
      </c>
      <c r="C325" t="s">
        <v>2000</v>
      </c>
      <c r="D325" t="s">
        <v>102</v>
      </c>
      <c r="E325" s="70">
        <v>45225</v>
      </c>
      <c r="F325" s="59">
        <v>94352850</v>
      </c>
      <c r="G325" s="59">
        <v>10.524774000000001</v>
      </c>
      <c r="H325" s="59">
        <v>9930.4238999999998</v>
      </c>
      <c r="I325" s="78">
        <f t="shared" si="4"/>
        <v>2.9377474387580562E-2</v>
      </c>
      <c r="J325" s="78">
        <f>H325/'סכום נכסי הקרן'!$C$41</f>
        <v>3.4373464754700489E-4</v>
      </c>
    </row>
    <row r="326" spans="1:10">
      <c r="A326" t="s">
        <v>4225</v>
      </c>
      <c r="B326" t="s">
        <v>4228</v>
      </c>
      <c r="C326" t="s">
        <v>2000</v>
      </c>
      <c r="D326" t="s">
        <v>102</v>
      </c>
      <c r="E326" s="70">
        <v>45225</v>
      </c>
      <c r="F326" s="59">
        <v>16742700</v>
      </c>
      <c r="G326" s="59">
        <v>10.524774000000001</v>
      </c>
      <c r="H326" s="59">
        <v>1762.1312800000001</v>
      </c>
      <c r="I326" s="78">
        <f t="shared" si="4"/>
        <v>5.2129664420221327E-3</v>
      </c>
      <c r="J326" s="78">
        <f>H326/'סכום נכסי הקרן'!$C$41</f>
        <v>6.0994936425861203E-5</v>
      </c>
    </row>
    <row r="327" spans="1:10">
      <c r="A327" t="s">
        <v>4229</v>
      </c>
      <c r="B327" t="s">
        <v>4230</v>
      </c>
      <c r="C327" t="s">
        <v>2000</v>
      </c>
      <c r="D327" t="s">
        <v>102</v>
      </c>
      <c r="E327" s="70">
        <v>45288</v>
      </c>
      <c r="F327" s="59">
        <v>2538900</v>
      </c>
      <c r="G327" s="59">
        <v>0.40941100000000002</v>
      </c>
      <c r="H327" s="59">
        <v>10.394540000000001</v>
      </c>
      <c r="I327" s="78">
        <f t="shared" si="4"/>
        <v>3.0750483131005283E-5</v>
      </c>
      <c r="J327" s="78">
        <f>H327/'סכום נכסי הקרן'!$C$41</f>
        <v>3.5979970032429784E-7</v>
      </c>
    </row>
    <row r="328" spans="1:10">
      <c r="A328" t="s">
        <v>4229</v>
      </c>
      <c r="B328" t="s">
        <v>4231</v>
      </c>
      <c r="C328" t="s">
        <v>2000</v>
      </c>
      <c r="D328" t="s">
        <v>102</v>
      </c>
      <c r="E328" s="70">
        <v>45288</v>
      </c>
      <c r="F328" s="59">
        <v>3627000</v>
      </c>
      <c r="G328" s="59">
        <v>0.40941100000000002</v>
      </c>
      <c r="H328" s="59">
        <v>14.849350000000001</v>
      </c>
      <c r="I328" s="78">
        <f t="shared" si="4"/>
        <v>4.3929282746652886E-5</v>
      </c>
      <c r="J328" s="78">
        <f>H328/'סכום נכסי הקרן'!$C$41</f>
        <v>5.1399981913683643E-7</v>
      </c>
    </row>
    <row r="329" spans="1:10">
      <c r="A329" t="s">
        <v>4229</v>
      </c>
      <c r="B329" t="s">
        <v>4232</v>
      </c>
      <c r="C329" t="s">
        <v>2000</v>
      </c>
      <c r="D329" t="s">
        <v>102</v>
      </c>
      <c r="E329" s="70">
        <v>45288</v>
      </c>
      <c r="F329" s="59">
        <v>979290</v>
      </c>
      <c r="G329" s="59">
        <v>0.40941100000000002</v>
      </c>
      <c r="H329" s="59">
        <v>4.0093199999999998</v>
      </c>
      <c r="I329" s="78">
        <f t="shared" ref="I329:I391" si="5">H329/$H$9</f>
        <v>1.1860893029109713E-5</v>
      </c>
      <c r="J329" s="78">
        <f>H329/'סכום נכסי הקרן'!$C$41</f>
        <v>1.3877979540260691E-7</v>
      </c>
    </row>
    <row r="330" spans="1:10">
      <c r="A330" t="s">
        <v>4233</v>
      </c>
      <c r="B330" t="s">
        <v>4234</v>
      </c>
      <c r="C330" t="s">
        <v>2000</v>
      </c>
      <c r="D330" t="s">
        <v>102</v>
      </c>
      <c r="E330" s="70">
        <v>45288</v>
      </c>
      <c r="F330" s="59">
        <v>7550952.0652799997</v>
      </c>
      <c r="G330" s="59">
        <v>0.18884300000000001</v>
      </c>
      <c r="H330" s="59">
        <v>14.259474366999999</v>
      </c>
      <c r="I330" s="78">
        <f t="shared" si="5"/>
        <v>4.2184235760258329E-5</v>
      </c>
      <c r="J330" s="78">
        <f>H330/'סכום נכסי הקרן'!$C$41</f>
        <v>4.935816884661183E-7</v>
      </c>
    </row>
    <row r="331" spans="1:10">
      <c r="A331" t="s">
        <v>4235</v>
      </c>
      <c r="B331" t="s">
        <v>4236</v>
      </c>
      <c r="C331" t="s">
        <v>2000</v>
      </c>
      <c r="D331" t="s">
        <v>102</v>
      </c>
      <c r="E331" s="70">
        <v>45287</v>
      </c>
      <c r="F331" s="59">
        <v>544050</v>
      </c>
      <c r="G331" s="59">
        <v>8.9587E-2</v>
      </c>
      <c r="H331" s="59">
        <v>0.4874</v>
      </c>
      <c r="I331" s="78">
        <f t="shared" si="5"/>
        <v>1.4418902114044462E-6</v>
      </c>
      <c r="J331" s="78">
        <f>H331/'סכום נכסי הקרן'!$C$41</f>
        <v>1.6871008619723697E-8</v>
      </c>
    </row>
    <row r="332" spans="1:10">
      <c r="A332" t="s">
        <v>4237</v>
      </c>
      <c r="B332" t="s">
        <v>4238</v>
      </c>
      <c r="C332" t="s">
        <v>2000</v>
      </c>
      <c r="D332" t="s">
        <v>102</v>
      </c>
      <c r="E332" s="70">
        <v>45287</v>
      </c>
      <c r="F332" s="59">
        <v>4908118.842433</v>
      </c>
      <c r="G332" s="59">
        <v>8.4073999999999996E-2</v>
      </c>
      <c r="H332" s="59">
        <v>4.1264339579999998</v>
      </c>
      <c r="I332" s="78">
        <f t="shared" si="5"/>
        <v>1.220735480518487E-5</v>
      </c>
      <c r="J332" s="78">
        <f>H332/'סכום נכסי הקרן'!$C$41</f>
        <v>1.4283361279060027E-7</v>
      </c>
    </row>
    <row r="333" spans="1:10">
      <c r="A333" t="s">
        <v>4239</v>
      </c>
      <c r="B333" t="s">
        <v>4240</v>
      </c>
      <c r="C333" t="s">
        <v>2000</v>
      </c>
      <c r="D333" t="s">
        <v>102</v>
      </c>
      <c r="E333" s="70">
        <v>45287</v>
      </c>
      <c r="F333" s="59">
        <v>2567323.7021949999</v>
      </c>
      <c r="G333" s="59">
        <v>5.6502999999999998E-2</v>
      </c>
      <c r="H333" s="59">
        <v>1.4506051360000001</v>
      </c>
      <c r="I333" s="78">
        <f t="shared" si="5"/>
        <v>4.2913691961662198E-6</v>
      </c>
      <c r="J333" s="78">
        <f>H333/'סכום נכסי הקרן'!$C$41</f>
        <v>5.0211677786769524E-8</v>
      </c>
    </row>
    <row r="334" spans="1:10">
      <c r="A334" t="s">
        <v>4241</v>
      </c>
      <c r="B334" t="s">
        <v>4242</v>
      </c>
      <c r="C334" t="s">
        <v>2000</v>
      </c>
      <c r="D334" t="s">
        <v>102</v>
      </c>
      <c r="E334" s="70">
        <v>45280</v>
      </c>
      <c r="F334" s="59">
        <v>1632150</v>
      </c>
      <c r="G334" s="59">
        <v>-0.42598999999999998</v>
      </c>
      <c r="H334" s="59">
        <v>-6.9527900000000002</v>
      </c>
      <c r="I334" s="78">
        <f t="shared" si="5"/>
        <v>-2.0568649657264505E-5</v>
      </c>
      <c r="J334" s="78">
        <f>H334/'סכום נכסי הקרן'!$C$41</f>
        <v>-2.4066594177498712E-7</v>
      </c>
    </row>
    <row r="335" spans="1:10">
      <c r="A335" t="s">
        <v>4241</v>
      </c>
      <c r="B335" t="s">
        <v>4243</v>
      </c>
      <c r="C335" t="s">
        <v>2000</v>
      </c>
      <c r="D335" t="s">
        <v>102</v>
      </c>
      <c r="E335" s="70">
        <v>45280</v>
      </c>
      <c r="F335" s="59">
        <v>725400</v>
      </c>
      <c r="G335" s="59">
        <v>-0.42598999999999998</v>
      </c>
      <c r="H335" s="59">
        <v>-3.0901300000000003</v>
      </c>
      <c r="I335" s="78">
        <f t="shared" si="5"/>
        <v>-9.1416253569290562E-6</v>
      </c>
      <c r="J335" s="78">
        <f>H335/'סכום נכסי הקרן'!$C$41</f>
        <v>-1.0696267924921376E-7</v>
      </c>
    </row>
    <row r="336" spans="1:10">
      <c r="A336" t="s">
        <v>4241</v>
      </c>
      <c r="B336" t="s">
        <v>4244</v>
      </c>
      <c r="C336" t="s">
        <v>2000</v>
      </c>
      <c r="D336" t="s">
        <v>102</v>
      </c>
      <c r="E336" s="70">
        <v>45280</v>
      </c>
      <c r="F336" s="59">
        <v>3627000</v>
      </c>
      <c r="G336" s="59">
        <v>-0.42598999999999998</v>
      </c>
      <c r="H336" s="59">
        <v>-15.45065</v>
      </c>
      <c r="I336" s="78">
        <f t="shared" si="5"/>
        <v>-4.5708126784645272E-5</v>
      </c>
      <c r="J336" s="78">
        <f>H336/'סכום נכסי הקרן'!$C$41</f>
        <v>-5.3481339624606873E-7</v>
      </c>
    </row>
    <row r="337" spans="1:10">
      <c r="A337" t="s">
        <v>4245</v>
      </c>
      <c r="B337" t="s">
        <v>4246</v>
      </c>
      <c r="C337" t="s">
        <v>2000</v>
      </c>
      <c r="D337" t="s">
        <v>102</v>
      </c>
      <c r="E337" s="70">
        <v>45278</v>
      </c>
      <c r="F337" s="59">
        <v>9067.5</v>
      </c>
      <c r="G337" s="59">
        <v>-0.83407799999999999</v>
      </c>
      <c r="H337" s="59">
        <v>-7.5629999999999989E-2</v>
      </c>
      <c r="I337" s="78">
        <f t="shared" si="5"/>
        <v>-2.2373852418653723E-7</v>
      </c>
      <c r="J337" s="78">
        <f>H337/'סכום נכסי הקרן'!$C$41</f>
        <v>-2.6178793227527759E-9</v>
      </c>
    </row>
    <row r="338" spans="1:10">
      <c r="A338" t="s">
        <v>4245</v>
      </c>
      <c r="B338" t="s">
        <v>4247</v>
      </c>
      <c r="C338" t="s">
        <v>2000</v>
      </c>
      <c r="D338" t="s">
        <v>102</v>
      </c>
      <c r="E338" s="70">
        <v>45278</v>
      </c>
      <c r="F338" s="59">
        <v>725400</v>
      </c>
      <c r="G338" s="59">
        <v>-0.83404100000000003</v>
      </c>
      <c r="H338" s="59">
        <v>-6.0501300000000002</v>
      </c>
      <c r="I338" s="78">
        <f t="shared" si="5"/>
        <v>-1.7898283185729139E-5</v>
      </c>
      <c r="J338" s="78">
        <f>H338/'סכום נכסי הקרן'!$C$41</f>
        <v>-2.0942099995988701E-7</v>
      </c>
    </row>
    <row r="339" spans="1:10">
      <c r="A339" t="s">
        <v>4245</v>
      </c>
      <c r="B339" t="s">
        <v>4248</v>
      </c>
      <c r="C339" t="s">
        <v>2000</v>
      </c>
      <c r="D339" t="s">
        <v>102</v>
      </c>
      <c r="E339" s="70">
        <v>45278</v>
      </c>
      <c r="F339" s="59">
        <v>2339415</v>
      </c>
      <c r="G339" s="59">
        <v>-0.83404100000000003</v>
      </c>
      <c r="H339" s="59">
        <v>-19.511669999999999</v>
      </c>
      <c r="I339" s="78">
        <f t="shared" si="5"/>
        <v>-5.7721965492724227E-5</v>
      </c>
      <c r="J339" s="78">
        <f>H339/'סכום נכסי הקרן'!$C$41</f>
        <v>-6.7538275083135873E-7</v>
      </c>
    </row>
    <row r="340" spans="1:10">
      <c r="A340" t="s">
        <v>4245</v>
      </c>
      <c r="B340" t="s">
        <v>4249</v>
      </c>
      <c r="C340" t="s">
        <v>2000</v>
      </c>
      <c r="D340" t="s">
        <v>102</v>
      </c>
      <c r="E340" s="70">
        <v>45278</v>
      </c>
      <c r="F340" s="59">
        <v>1632150</v>
      </c>
      <c r="G340" s="59">
        <v>-0.83404</v>
      </c>
      <c r="H340" s="59">
        <v>-13.61279</v>
      </c>
      <c r="I340" s="78">
        <f t="shared" si="5"/>
        <v>-4.0271129772064698E-5</v>
      </c>
      <c r="J340" s="78">
        <f>H340/'סכום נכסי הקרן'!$C$41</f>
        <v>-4.7119716337400191E-7</v>
      </c>
    </row>
    <row r="341" spans="1:10">
      <c r="A341" t="s">
        <v>4250</v>
      </c>
      <c r="B341" t="s">
        <v>4251</v>
      </c>
      <c r="C341" t="s">
        <v>2000</v>
      </c>
      <c r="D341" t="s">
        <v>102</v>
      </c>
      <c r="E341" s="70">
        <v>45260</v>
      </c>
      <c r="F341" s="59">
        <v>117427752</v>
      </c>
      <c r="G341" s="59">
        <v>-1.2889619999999999</v>
      </c>
      <c r="H341" s="59">
        <v>-1513.5990400000001</v>
      </c>
      <c r="I341" s="78">
        <f t="shared" si="5"/>
        <v>-4.4777259740811795E-3</v>
      </c>
      <c r="J341" s="78">
        <f>H341/'סכום נכסי הקרן'!$C$41</f>
        <v>-5.2392167522867278E-5</v>
      </c>
    </row>
    <row r="342" spans="1:10">
      <c r="A342" t="s">
        <v>4250</v>
      </c>
      <c r="B342" t="s">
        <v>4252</v>
      </c>
      <c r="C342" t="s">
        <v>2000</v>
      </c>
      <c r="D342" t="s">
        <v>102</v>
      </c>
      <c r="E342" s="70">
        <v>45260</v>
      </c>
      <c r="F342" s="59">
        <v>4843858.5</v>
      </c>
      <c r="G342" s="59">
        <v>-1.2889619999999999</v>
      </c>
      <c r="H342" s="59">
        <v>-62.435490000000001</v>
      </c>
      <c r="I342" s="78">
        <f t="shared" si="5"/>
        <v>-1.8470480483225317E-4</v>
      </c>
      <c r="J342" s="78">
        <f>H342/'סכום נכסי הקרן'!$C$41</f>
        <v>-2.1611606277527139E-6</v>
      </c>
    </row>
    <row r="343" spans="1:10">
      <c r="A343" t="s">
        <v>4250</v>
      </c>
      <c r="B343" t="s">
        <v>4253</v>
      </c>
      <c r="C343" t="s">
        <v>2000</v>
      </c>
      <c r="D343" t="s">
        <v>102</v>
      </c>
      <c r="E343" s="70">
        <v>45260</v>
      </c>
      <c r="F343" s="59">
        <v>208806477.46118802</v>
      </c>
      <c r="G343" s="59">
        <v>-1.2889619999999999</v>
      </c>
      <c r="H343" s="59">
        <v>-2691.4360469040002</v>
      </c>
      <c r="I343" s="78">
        <f t="shared" si="5"/>
        <v>-7.9621569360934681E-3</v>
      </c>
      <c r="J343" s="78">
        <f>H343/'סכום נכסי הקרן'!$C$41</f>
        <v>-9.3162168130390768E-5</v>
      </c>
    </row>
    <row r="344" spans="1:10">
      <c r="A344" t="s">
        <v>4250</v>
      </c>
      <c r="B344" t="s">
        <v>4254</v>
      </c>
      <c r="C344" t="s">
        <v>2000</v>
      </c>
      <c r="D344" t="s">
        <v>102</v>
      </c>
      <c r="E344" s="70">
        <v>45260</v>
      </c>
      <c r="F344" s="59">
        <v>17228250</v>
      </c>
      <c r="G344" s="59">
        <v>-1.2889619999999999</v>
      </c>
      <c r="H344" s="59">
        <v>-222.06558999999999</v>
      </c>
      <c r="I344" s="78">
        <f t="shared" si="5"/>
        <v>-6.5694337404750326E-4</v>
      </c>
      <c r="J344" s="78">
        <f>H344/'סכום נכסי הקרן'!$C$41</f>
        <v>-7.6866444050759707E-6</v>
      </c>
    </row>
    <row r="345" spans="1:10">
      <c r="A345" t="s">
        <v>4250</v>
      </c>
      <c r="B345" t="s">
        <v>4255</v>
      </c>
      <c r="C345" t="s">
        <v>2000</v>
      </c>
      <c r="D345" t="s">
        <v>102</v>
      </c>
      <c r="E345" s="70">
        <v>45260</v>
      </c>
      <c r="F345" s="59">
        <v>26350155</v>
      </c>
      <c r="G345" s="59">
        <v>-1.2889619999999999</v>
      </c>
      <c r="H345" s="59">
        <v>-339.64346999999998</v>
      </c>
      <c r="I345" s="78">
        <f t="shared" si="5"/>
        <v>-1.0047775846541644E-3</v>
      </c>
      <c r="J345" s="78">
        <f>H345/'סכום נכסי הקרן'!$C$41</f>
        <v>-1.1756520127211462E-5</v>
      </c>
    </row>
    <row r="346" spans="1:10">
      <c r="A346" t="s">
        <v>4250</v>
      </c>
      <c r="B346" t="s">
        <v>4256</v>
      </c>
      <c r="C346" t="s">
        <v>2000</v>
      </c>
      <c r="D346" t="s">
        <v>102</v>
      </c>
      <c r="E346" s="70">
        <v>45260</v>
      </c>
      <c r="F346" s="59">
        <v>5114070</v>
      </c>
      <c r="G346" s="59">
        <v>-1.2889619999999999</v>
      </c>
      <c r="H346" s="59">
        <v>-65.918419999999998</v>
      </c>
      <c r="I346" s="78">
        <f t="shared" si="5"/>
        <v>-1.9500846234970677E-4</v>
      </c>
      <c r="J346" s="78">
        <f>H346/'סכום נכסי הקרן'!$C$41</f>
        <v>-2.2817198030746139E-6</v>
      </c>
    </row>
    <row r="347" spans="1:10">
      <c r="A347" t="s">
        <v>4250</v>
      </c>
      <c r="B347" t="s">
        <v>4257</v>
      </c>
      <c r="C347" t="s">
        <v>2000</v>
      </c>
      <c r="D347" t="s">
        <v>102</v>
      </c>
      <c r="E347" s="70">
        <v>45260</v>
      </c>
      <c r="F347" s="59">
        <v>17596753.199999999</v>
      </c>
      <c r="G347" s="59">
        <v>-1.2889619999999999</v>
      </c>
      <c r="H347" s="59">
        <v>-226.81545</v>
      </c>
      <c r="I347" s="78">
        <f t="shared" si="5"/>
        <v>-6.7099502903220066E-4</v>
      </c>
      <c r="J347" s="78">
        <f>H347/'סכום נכסי הקרן'!$C$41</f>
        <v>-7.8510574723769161E-6</v>
      </c>
    </row>
    <row r="348" spans="1:10">
      <c r="A348" t="s">
        <v>4250</v>
      </c>
      <c r="B348" t="s">
        <v>4258</v>
      </c>
      <c r="C348" t="s">
        <v>2000</v>
      </c>
      <c r="D348" t="s">
        <v>102</v>
      </c>
      <c r="E348" s="70">
        <v>45260</v>
      </c>
      <c r="F348" s="59">
        <v>17040734.100000001</v>
      </c>
      <c r="G348" s="59">
        <v>-1.2889619999999999</v>
      </c>
      <c r="H348" s="59">
        <v>-219.64857999999998</v>
      </c>
      <c r="I348" s="78">
        <f t="shared" si="5"/>
        <v>-6.4979306001412883E-4</v>
      </c>
      <c r="J348" s="78">
        <f>H348/'סכום נכסי הקרן'!$C$41</f>
        <v>-7.6029813017851239E-6</v>
      </c>
    </row>
    <row r="349" spans="1:10">
      <c r="A349" t="s">
        <v>4250</v>
      </c>
      <c r="B349" t="s">
        <v>4259</v>
      </c>
      <c r="C349" t="s">
        <v>2000</v>
      </c>
      <c r="D349" t="s">
        <v>102</v>
      </c>
      <c r="E349" s="70">
        <v>45260</v>
      </c>
      <c r="F349" s="59">
        <v>65975.13</v>
      </c>
      <c r="G349" s="59">
        <v>-1.2889550000000001</v>
      </c>
      <c r="H349" s="59">
        <v>-0.85038999999999998</v>
      </c>
      <c r="I349" s="78">
        <f t="shared" si="5"/>
        <v>-2.5157345442680078E-6</v>
      </c>
      <c r="J349" s="78">
        <f>H349/'סכום נכסי הקרן'!$C$41</f>
        <v>-2.9435652482820749E-8</v>
      </c>
    </row>
    <row r="350" spans="1:10">
      <c r="A350" t="s">
        <v>4250</v>
      </c>
      <c r="B350" t="s">
        <v>4260</v>
      </c>
      <c r="C350" t="s">
        <v>2000</v>
      </c>
      <c r="D350" t="s">
        <v>102</v>
      </c>
      <c r="E350" s="70">
        <v>45260</v>
      </c>
      <c r="F350" s="59">
        <v>4777484.4000000004</v>
      </c>
      <c r="G350" s="59">
        <v>-1.2889619999999999</v>
      </c>
      <c r="H350" s="59">
        <v>-61.57996</v>
      </c>
      <c r="I350" s="78">
        <f t="shared" si="5"/>
        <v>-1.8217386446999864E-4</v>
      </c>
      <c r="J350" s="78">
        <f>H350/'סכום נכסי הקרן'!$C$41</f>
        <v>-2.1315470577805508E-6</v>
      </c>
    </row>
    <row r="351" spans="1:10">
      <c r="A351" t="s">
        <v>4250</v>
      </c>
      <c r="B351" t="s">
        <v>4261</v>
      </c>
      <c r="C351" t="s">
        <v>2000</v>
      </c>
      <c r="D351" t="s">
        <v>102</v>
      </c>
      <c r="E351" s="70">
        <v>45260</v>
      </c>
      <c r="F351" s="59">
        <v>11367018</v>
      </c>
      <c r="G351" s="59">
        <v>-1.2889619999999999</v>
      </c>
      <c r="H351" s="59">
        <v>-146.51654000000002</v>
      </c>
      <c r="I351" s="78">
        <f t="shared" si="5"/>
        <v>-4.3344432670260161E-4</v>
      </c>
      <c r="J351" s="78">
        <f>H351/'סכום נכסי הקרן'!$C$41</f>
        <v>-5.071567109708847E-6</v>
      </c>
    </row>
    <row r="352" spans="1:10">
      <c r="A352" t="s">
        <v>4250</v>
      </c>
      <c r="B352" t="s">
        <v>4262</v>
      </c>
      <c r="C352" t="s">
        <v>2000</v>
      </c>
      <c r="D352" t="s">
        <v>102</v>
      </c>
      <c r="E352" s="70">
        <v>45260</v>
      </c>
      <c r="F352" s="59">
        <v>97194532.5</v>
      </c>
      <c r="G352" s="59">
        <v>-1.2889619999999999</v>
      </c>
      <c r="H352" s="59">
        <v>-1252.80054</v>
      </c>
      <c r="I352" s="78">
        <f t="shared" si="5"/>
        <v>-3.7061978569310717E-3</v>
      </c>
      <c r="J352" s="78">
        <f>H352/'סכום נכסי הקרן'!$C$41</f>
        <v>-4.3364810646562369E-5</v>
      </c>
    </row>
    <row r="353" spans="1:10">
      <c r="A353" t="s">
        <v>4263</v>
      </c>
      <c r="B353" t="s">
        <v>4264</v>
      </c>
      <c r="C353" t="s">
        <v>2000</v>
      </c>
      <c r="D353" t="s">
        <v>102</v>
      </c>
      <c r="E353" s="70">
        <v>45274</v>
      </c>
      <c r="F353" s="59">
        <v>3082950</v>
      </c>
      <c r="G353" s="59">
        <v>-1.3468610000000001</v>
      </c>
      <c r="H353" s="59">
        <v>-41.523050000000005</v>
      </c>
      <c r="I353" s="78">
        <f t="shared" si="5"/>
        <v>-1.2283889893856668E-4</v>
      </c>
      <c r="J353" s="78">
        <f>H353/'סכום נכסי הקרן'!$C$41</f>
        <v>-1.4372912073599057E-6</v>
      </c>
    </row>
    <row r="354" spans="1:10">
      <c r="A354" t="s">
        <v>4263</v>
      </c>
      <c r="B354" t="s">
        <v>4265</v>
      </c>
      <c r="C354" t="s">
        <v>2000</v>
      </c>
      <c r="D354" t="s">
        <v>102</v>
      </c>
      <c r="E354" s="70">
        <v>45274</v>
      </c>
      <c r="F354" s="59">
        <v>3627000</v>
      </c>
      <c r="G354" s="59">
        <v>-1.3468610000000001</v>
      </c>
      <c r="H354" s="59">
        <v>-48.850650000000002</v>
      </c>
      <c r="I354" s="78">
        <f t="shared" si="5"/>
        <v>-1.4451636039340297E-4</v>
      </c>
      <c r="J354" s="78">
        <f>H354/'סכום נכסי הקרן'!$C$41</f>
        <v>-1.6909309339948818E-6</v>
      </c>
    </row>
    <row r="355" spans="1:10">
      <c r="A355" t="s">
        <v>4266</v>
      </c>
      <c r="B355" t="s">
        <v>4267</v>
      </c>
      <c r="C355" t="s">
        <v>2000</v>
      </c>
      <c r="D355" t="s">
        <v>102</v>
      </c>
      <c r="E355" s="70">
        <v>45267</v>
      </c>
      <c r="F355" s="59">
        <v>7550952.0652799997</v>
      </c>
      <c r="G355" s="59">
        <v>-1.796268</v>
      </c>
      <c r="H355" s="59">
        <v>-135.635355713</v>
      </c>
      <c r="I355" s="78">
        <f t="shared" si="5"/>
        <v>-4.012541890088938E-4</v>
      </c>
      <c r="J355" s="78">
        <f>H355/'סכום נכסי הקרן'!$C$41</f>
        <v>-4.6949225592394595E-6</v>
      </c>
    </row>
    <row r="356" spans="1:10">
      <c r="A356" t="s">
        <v>4268</v>
      </c>
      <c r="B356" t="s">
        <v>4269</v>
      </c>
      <c r="C356" t="s">
        <v>2000</v>
      </c>
      <c r="D356" t="s">
        <v>102</v>
      </c>
      <c r="E356" s="70">
        <v>45266</v>
      </c>
      <c r="F356" s="59">
        <v>2901600</v>
      </c>
      <c r="G356" s="59">
        <v>-1.878981</v>
      </c>
      <c r="H356" s="59">
        <v>-54.520519999999998</v>
      </c>
      <c r="I356" s="78">
        <f t="shared" si="5"/>
        <v>-1.6128970888116607E-4</v>
      </c>
      <c r="J356" s="78">
        <f>H356/'סכום נכסי הקרן'!$C$41</f>
        <v>-1.8871895011732009E-6</v>
      </c>
    </row>
    <row r="357" spans="1:10">
      <c r="A357" t="s">
        <v>4268</v>
      </c>
      <c r="B357" t="s">
        <v>4270</v>
      </c>
      <c r="C357" t="s">
        <v>2000</v>
      </c>
      <c r="D357" t="s">
        <v>102</v>
      </c>
      <c r="E357" s="70">
        <v>45266</v>
      </c>
      <c r="F357" s="59">
        <v>290160</v>
      </c>
      <c r="G357" s="59">
        <v>-1.878981</v>
      </c>
      <c r="H357" s="59">
        <v>-5.4520499999999998</v>
      </c>
      <c r="I357" s="78">
        <f t="shared" si="5"/>
        <v>-1.612896497145591E-5</v>
      </c>
      <c r="J357" s="78">
        <f>H357/'סכום נכסי הקרן'!$C$41</f>
        <v>-1.8871888088872502E-7</v>
      </c>
    </row>
    <row r="358" spans="1:10">
      <c r="A358" t="s">
        <v>4268</v>
      </c>
      <c r="B358" t="s">
        <v>4271</v>
      </c>
      <c r="C358" t="s">
        <v>2000</v>
      </c>
      <c r="D358" t="s">
        <v>102</v>
      </c>
      <c r="E358" s="70">
        <v>45266</v>
      </c>
      <c r="F358" s="59">
        <v>7616700</v>
      </c>
      <c r="G358" s="59">
        <v>-1.878981</v>
      </c>
      <c r="H358" s="59">
        <v>-143.11636999999999</v>
      </c>
      <c r="I358" s="78">
        <f t="shared" si="5"/>
        <v>-4.233855006047126E-4</v>
      </c>
      <c r="J358" s="78">
        <f>H358/'סכום נכסי הקרן'!$C$41</f>
        <v>-4.9538726136511403E-6</v>
      </c>
    </row>
    <row r="359" spans="1:10">
      <c r="A359" t="s">
        <v>4268</v>
      </c>
      <c r="B359" t="s">
        <v>4272</v>
      </c>
      <c r="C359" t="s">
        <v>2000</v>
      </c>
      <c r="D359" t="s">
        <v>102</v>
      </c>
      <c r="E359" s="70">
        <v>45266</v>
      </c>
      <c r="F359" s="59">
        <v>725400</v>
      </c>
      <c r="G359" s="59">
        <v>-1.878981</v>
      </c>
      <c r="H359" s="59">
        <v>-13.630129999999999</v>
      </c>
      <c r="I359" s="78">
        <f t="shared" si="5"/>
        <v>-4.0322427220291517E-5</v>
      </c>
      <c r="J359" s="78">
        <f>H359/'סכום נכסי הקרן'!$C$41</f>
        <v>-4.7179737529330023E-7</v>
      </c>
    </row>
    <row r="360" spans="1:10">
      <c r="A360" t="s">
        <v>4268</v>
      </c>
      <c r="B360" t="s">
        <v>4273</v>
      </c>
      <c r="C360" t="s">
        <v>2000</v>
      </c>
      <c r="D360" t="s">
        <v>102</v>
      </c>
      <c r="E360" s="70">
        <v>45266</v>
      </c>
      <c r="F360" s="59">
        <v>1450800</v>
      </c>
      <c r="G360" s="59">
        <v>-1.878981</v>
      </c>
      <c r="H360" s="59">
        <v>-27.260259999999999</v>
      </c>
      <c r="I360" s="78">
        <f t="shared" si="5"/>
        <v>-8.0644854440583034E-5</v>
      </c>
      <c r="J360" s="78">
        <f>H360/'סכום נכסי הקרן'!$C$41</f>
        <v>-9.4359475058660046E-7</v>
      </c>
    </row>
    <row r="361" spans="1:10">
      <c r="A361" t="s">
        <v>4274</v>
      </c>
      <c r="B361" t="s">
        <v>4275</v>
      </c>
      <c r="C361" t="s">
        <v>2000</v>
      </c>
      <c r="D361" t="s">
        <v>102</v>
      </c>
      <c r="E361" s="70">
        <v>45271</v>
      </c>
      <c r="F361" s="59">
        <v>2340795.1402360001</v>
      </c>
      <c r="G361" s="59">
        <v>-2.063707</v>
      </c>
      <c r="H361" s="59">
        <v>-48.307152340999991</v>
      </c>
      <c r="I361" s="78">
        <f t="shared" si="5"/>
        <v>-1.4290851477495131E-4</v>
      </c>
      <c r="J361" s="78">
        <f>H361/'סכום נכסי הקרן'!$C$41</f>
        <v>-1.6721181443153807E-6</v>
      </c>
    </row>
    <row r="362" spans="1:10">
      <c r="A362" t="s">
        <v>4276</v>
      </c>
      <c r="B362" t="s">
        <v>4277</v>
      </c>
      <c r="C362" t="s">
        <v>2000</v>
      </c>
      <c r="D362" t="s">
        <v>102</v>
      </c>
      <c r="E362" s="70">
        <v>45271</v>
      </c>
      <c r="F362" s="59">
        <v>888615</v>
      </c>
      <c r="G362" s="59">
        <v>-2.0802499999999999</v>
      </c>
      <c r="H362" s="59">
        <v>-18.485409999999998</v>
      </c>
      <c r="I362" s="78">
        <f t="shared" si="5"/>
        <v>-5.4685949390229507E-5</v>
      </c>
      <c r="J362" s="78">
        <f>H362/'סכום נכסי הקרן'!$C$41</f>
        <v>-6.398594818406372E-7</v>
      </c>
    </row>
    <row r="363" spans="1:10">
      <c r="A363" t="s">
        <v>4278</v>
      </c>
      <c r="B363" t="s">
        <v>4279</v>
      </c>
      <c r="C363" t="s">
        <v>2000</v>
      </c>
      <c r="D363" t="s">
        <v>102</v>
      </c>
      <c r="E363" s="70">
        <v>45273</v>
      </c>
      <c r="F363" s="59">
        <v>14346808.924031999</v>
      </c>
      <c r="G363" s="59">
        <v>-2.1133350000000002</v>
      </c>
      <c r="H363" s="59">
        <v>-303.196093039</v>
      </c>
      <c r="I363" s="78">
        <f t="shared" si="5"/>
        <v>-8.9695420330120198E-4</v>
      </c>
      <c r="J363" s="78">
        <f>H363/'סכום נכסי הקרן'!$C$41</f>
        <v>-1.0494919776626009E-5</v>
      </c>
    </row>
    <row r="364" spans="1:10">
      <c r="A364" t="s">
        <v>4280</v>
      </c>
      <c r="B364" t="s">
        <v>4281</v>
      </c>
      <c r="C364" t="s">
        <v>2000</v>
      </c>
      <c r="D364" t="s">
        <v>102</v>
      </c>
      <c r="E364" s="70">
        <v>45271</v>
      </c>
      <c r="F364" s="59">
        <v>2869361.7848060001</v>
      </c>
      <c r="G364" s="59">
        <v>-2.2236189999999998</v>
      </c>
      <c r="H364" s="59">
        <v>-63.803665021000008</v>
      </c>
      <c r="I364" s="78">
        <f t="shared" si="5"/>
        <v>-1.8875231851766142E-4</v>
      </c>
      <c r="J364" s="78">
        <f>H364/'סכום נכסי הקרן'!$C$41</f>
        <v>-2.2085190450128322E-6</v>
      </c>
    </row>
    <row r="365" spans="1:10">
      <c r="A365" t="s">
        <v>4282</v>
      </c>
      <c r="B365" t="s">
        <v>4283</v>
      </c>
      <c r="C365" t="s">
        <v>2000</v>
      </c>
      <c r="D365" t="s">
        <v>102</v>
      </c>
      <c r="E365" s="70">
        <v>45265</v>
      </c>
      <c r="F365" s="59">
        <v>489645</v>
      </c>
      <c r="G365" s="59">
        <v>-2.2787609999999998</v>
      </c>
      <c r="H365" s="59">
        <v>-11.15784</v>
      </c>
      <c r="I365" s="78">
        <f t="shared" si="5"/>
        <v>-3.3008576685303623E-5</v>
      </c>
      <c r="J365" s="78">
        <f>H365/'סכום נכסי הקרן'!$C$41</f>
        <v>-3.8622079363458728E-7</v>
      </c>
    </row>
    <row r="366" spans="1:10">
      <c r="A366" t="s">
        <v>4282</v>
      </c>
      <c r="B366" t="s">
        <v>4284</v>
      </c>
      <c r="C366" t="s">
        <v>2000</v>
      </c>
      <c r="D366" t="s">
        <v>102</v>
      </c>
      <c r="E366" s="70">
        <v>45265</v>
      </c>
      <c r="F366" s="59">
        <v>217620</v>
      </c>
      <c r="G366" s="59">
        <v>-2.2787609999999998</v>
      </c>
      <c r="H366" s="59">
        <v>-4.9590399999999999</v>
      </c>
      <c r="I366" s="78">
        <f t="shared" si="5"/>
        <v>-1.4670478526801611E-5</v>
      </c>
      <c r="J366" s="78">
        <f>H366/'סכום נכסי הקרן'!$C$41</f>
        <v>-1.7165368605981658E-7</v>
      </c>
    </row>
    <row r="367" spans="1:10">
      <c r="A367" t="s">
        <v>4282</v>
      </c>
      <c r="B367" t="s">
        <v>4285</v>
      </c>
      <c r="C367" t="s">
        <v>2000</v>
      </c>
      <c r="D367" t="s">
        <v>102</v>
      </c>
      <c r="E367" s="70">
        <v>45265</v>
      </c>
      <c r="F367" s="59">
        <v>2901600</v>
      </c>
      <c r="G367" s="59">
        <v>-2.2787609999999998</v>
      </c>
      <c r="H367" s="59">
        <v>-66.120519999999999</v>
      </c>
      <c r="I367" s="78">
        <f t="shared" si="5"/>
        <v>-1.9560634091295018E-4</v>
      </c>
      <c r="J367" s="78">
        <f>H367/'סכום נכסי הקרן'!$C$41</f>
        <v>-2.2887153526069203E-6</v>
      </c>
    </row>
    <row r="368" spans="1:10">
      <c r="A368" t="s">
        <v>4286</v>
      </c>
      <c r="B368" t="s">
        <v>4287</v>
      </c>
      <c r="C368" t="s">
        <v>2000</v>
      </c>
      <c r="D368" t="s">
        <v>102</v>
      </c>
      <c r="E368" s="70">
        <v>45264</v>
      </c>
      <c r="F368" s="59">
        <v>1283661.8510980001</v>
      </c>
      <c r="G368" s="59">
        <v>-2.4028299999999998</v>
      </c>
      <c r="H368" s="59">
        <v>-30.844213103000001</v>
      </c>
      <c r="I368" s="78">
        <f t="shared" si="5"/>
        <v>-9.1247371669446985E-5</v>
      </c>
      <c r="J368" s="78">
        <f>H368/'סכום נכסי הקרן'!$C$41</f>
        <v>-1.0676507696538933E-6</v>
      </c>
    </row>
    <row r="369" spans="1:10">
      <c r="A369" t="s">
        <v>4288</v>
      </c>
      <c r="B369" t="s">
        <v>4289</v>
      </c>
      <c r="C369" t="s">
        <v>2000</v>
      </c>
      <c r="D369" t="s">
        <v>102</v>
      </c>
      <c r="E369" s="70">
        <v>45225</v>
      </c>
      <c r="F369" s="59">
        <v>69638400</v>
      </c>
      <c r="G369" s="59">
        <v>-11.752229</v>
      </c>
      <c r="H369" s="59">
        <v>-8184.0639900000006</v>
      </c>
      <c r="I369" s="78">
        <f t="shared" si="5"/>
        <v>-2.4211164868052148E-2</v>
      </c>
      <c r="J369" s="78">
        <f>H369/'סכום נכסי הקרן'!$C$41</f>
        <v>-2.8328562601489599E-4</v>
      </c>
    </row>
    <row r="370" spans="1:10">
      <c r="A370" t="s">
        <v>4288</v>
      </c>
      <c r="B370" t="s">
        <v>4290</v>
      </c>
      <c r="C370" t="s">
        <v>2000</v>
      </c>
      <c r="D370" t="s">
        <v>102</v>
      </c>
      <c r="E370" s="70">
        <v>45225</v>
      </c>
      <c r="F370" s="59">
        <v>3264300</v>
      </c>
      <c r="G370" s="59">
        <v>-11.752229</v>
      </c>
      <c r="H370" s="59">
        <v>-383.62799999999999</v>
      </c>
      <c r="I370" s="78">
        <f t="shared" si="5"/>
        <v>-1.1348983545766617E-3</v>
      </c>
      <c r="J370" s="78">
        <f>H370/'סכום נכסי הקרן'!$C$41</f>
        <v>-1.32790137356737E-5</v>
      </c>
    </row>
    <row r="371" spans="1:10" s="79" customFormat="1">
      <c r="A371" s="61" t="s">
        <v>4291</v>
      </c>
      <c r="B371" s="134" t="s">
        <v>4890</v>
      </c>
      <c r="C371" s="134" t="s">
        <v>4890</v>
      </c>
      <c r="D371" s="134" t="s">
        <v>4890</v>
      </c>
      <c r="E371" s="134" t="s">
        <v>4890</v>
      </c>
      <c r="F371" s="134" t="s">
        <v>4890</v>
      </c>
      <c r="G371" s="134" t="s">
        <v>4890</v>
      </c>
      <c r="H371" s="63">
        <f>SUM(H372:H736)</f>
        <v>-12257.23338125</v>
      </c>
      <c r="I371" s="76">
        <f t="shared" si="5"/>
        <v>-3.626094548897045E-2</v>
      </c>
      <c r="J371" s="76">
        <f>H371/'סכום נכסי הקרן'!$C$41</f>
        <v>-4.2427552324381161E-4</v>
      </c>
    </row>
    <row r="372" spans="1:10">
      <c r="A372" t="s">
        <v>4292</v>
      </c>
      <c r="B372" t="s">
        <v>4293</v>
      </c>
      <c r="C372" t="s">
        <v>2000</v>
      </c>
      <c r="D372" t="s">
        <v>109</v>
      </c>
      <c r="E372" s="70">
        <v>45166</v>
      </c>
      <c r="F372" s="59">
        <v>2668467.8079420007</v>
      </c>
      <c r="G372" s="59">
        <v>5.5743410000000004</v>
      </c>
      <c r="H372" s="59">
        <v>148.74949641399999</v>
      </c>
      <c r="I372" s="78">
        <f t="shared" si="5"/>
        <v>4.4005014942693344E-4</v>
      </c>
      <c r="J372" s="78">
        <f>H372/'סכום נכסי הקרן'!$C$41</f>
        <v>5.1488593274110646E-6</v>
      </c>
    </row>
    <row r="373" spans="1:10">
      <c r="A373" t="s">
        <v>4294</v>
      </c>
      <c r="B373" t="s">
        <v>4295</v>
      </c>
      <c r="C373" t="s">
        <v>2000</v>
      </c>
      <c r="D373" t="s">
        <v>109</v>
      </c>
      <c r="E373" s="70">
        <v>45166</v>
      </c>
      <c r="F373" s="59">
        <v>3469008.1503260005</v>
      </c>
      <c r="G373" s="59">
        <v>5.4278130000000004</v>
      </c>
      <c r="H373" s="59">
        <v>188.29128748700006</v>
      </c>
      <c r="I373" s="78">
        <f t="shared" si="5"/>
        <v>5.57027829955367E-4</v>
      </c>
      <c r="J373" s="78">
        <f>H373/'סכום נכסי הקרן'!$C$41</f>
        <v>6.5175706487731856E-6</v>
      </c>
    </row>
    <row r="374" spans="1:10">
      <c r="A374" t="s">
        <v>4296</v>
      </c>
      <c r="B374" t="s">
        <v>4297</v>
      </c>
      <c r="C374" t="s">
        <v>2000</v>
      </c>
      <c r="D374" t="s">
        <v>109</v>
      </c>
      <c r="E374" s="70">
        <v>45168</v>
      </c>
      <c r="F374" s="59">
        <v>14851799.985148003</v>
      </c>
      <c r="G374" s="59">
        <v>4.8519589999999999</v>
      </c>
      <c r="H374" s="59">
        <v>720.60331927999994</v>
      </c>
      <c r="I374" s="78">
        <f t="shared" si="5"/>
        <v>2.1317826679839655E-3</v>
      </c>
      <c r="J374" s="78">
        <f>H374/'סכום נכסי הקרן'!$C$41</f>
        <v>2.4943177699988481E-5</v>
      </c>
    </row>
    <row r="375" spans="1:10">
      <c r="A375" t="s">
        <v>4298</v>
      </c>
      <c r="B375" t="s">
        <v>4299</v>
      </c>
      <c r="C375" t="s">
        <v>2000</v>
      </c>
      <c r="D375" t="s">
        <v>109</v>
      </c>
      <c r="E375" s="70">
        <v>45168</v>
      </c>
      <c r="F375" s="59">
        <v>3469008.1503260005</v>
      </c>
      <c r="G375" s="59">
        <v>4.2365430000000002</v>
      </c>
      <c r="H375" s="59">
        <v>146.966028924</v>
      </c>
      <c r="I375" s="78">
        <f t="shared" si="5"/>
        <v>4.3477406342736625E-4</v>
      </c>
      <c r="J375" s="78">
        <f>H375/'סכום נכסי הקרן'!$C$41</f>
        <v>5.0871258530639438E-6</v>
      </c>
    </row>
    <row r="376" spans="1:10">
      <c r="A376" t="s">
        <v>4300</v>
      </c>
      <c r="B376" t="s">
        <v>4301</v>
      </c>
      <c r="C376" t="s">
        <v>2000</v>
      </c>
      <c r="D376" t="s">
        <v>102</v>
      </c>
      <c r="E376" s="70">
        <v>45166</v>
      </c>
      <c r="F376" s="59">
        <v>12490573.559029996</v>
      </c>
      <c r="G376" s="59">
        <v>2.4334359999999999</v>
      </c>
      <c r="H376" s="59">
        <v>303.950148775</v>
      </c>
      <c r="I376" s="78">
        <f t="shared" si="5"/>
        <v>8.9918494926876822E-4</v>
      </c>
      <c r="J376" s="78">
        <f>H376/'סכום נכסי הקרן'!$C$41</f>
        <v>1.0521020886231688E-5</v>
      </c>
    </row>
    <row r="377" spans="1:10">
      <c r="A377" t="s">
        <v>4302</v>
      </c>
      <c r="B377" t="s">
        <v>4303</v>
      </c>
      <c r="C377" t="s">
        <v>2000</v>
      </c>
      <c r="D377" t="s">
        <v>102</v>
      </c>
      <c r="E377" s="70">
        <v>45167</v>
      </c>
      <c r="F377" s="59">
        <v>8852657.0992830005</v>
      </c>
      <c r="G377" s="59">
        <v>2.709524</v>
      </c>
      <c r="H377" s="59">
        <v>239.86487682000003</v>
      </c>
      <c r="I377" s="78">
        <f t="shared" si="5"/>
        <v>7.0959954441216931E-4</v>
      </c>
      <c r="J377" s="78">
        <f>H377/'סכום נכסי הקרן'!$C$41</f>
        <v>8.3027542150167899E-6</v>
      </c>
    </row>
    <row r="378" spans="1:10">
      <c r="A378" t="s">
        <v>4304</v>
      </c>
      <c r="B378" t="s">
        <v>4305</v>
      </c>
      <c r="C378" t="s">
        <v>2000</v>
      </c>
      <c r="D378" t="s">
        <v>104</v>
      </c>
      <c r="E378" s="70">
        <v>45236</v>
      </c>
      <c r="F378" s="59">
        <v>14703836.528242998</v>
      </c>
      <c r="G378" s="59">
        <v>2.554541</v>
      </c>
      <c r="H378" s="59">
        <v>375.61547450500007</v>
      </c>
      <c r="I378" s="78">
        <f t="shared" si="5"/>
        <v>1.1111946572441443E-3</v>
      </c>
      <c r="J378" s="78">
        <f>H378/'סכום נכסי הקרן'!$C$41</f>
        <v>1.3001665794163853E-5</v>
      </c>
    </row>
    <row r="379" spans="1:10">
      <c r="A379" t="s">
        <v>4306</v>
      </c>
      <c r="B379" t="s">
        <v>4307</v>
      </c>
      <c r="C379" t="s">
        <v>2000</v>
      </c>
      <c r="D379" t="s">
        <v>104</v>
      </c>
      <c r="E379" s="70">
        <v>45259</v>
      </c>
      <c r="F379" s="59">
        <v>25273121.664478</v>
      </c>
      <c r="G379" s="59">
        <v>0.51429800000000003</v>
      </c>
      <c r="H379" s="59">
        <v>129.979214945</v>
      </c>
      <c r="I379" s="78">
        <f t="shared" si="5"/>
        <v>3.8452145612480511E-4</v>
      </c>
      <c r="J379" s="78">
        <f>H379/'סכום נכסי הקרן'!$C$41</f>
        <v>4.4991392197825482E-6</v>
      </c>
    </row>
    <row r="380" spans="1:10">
      <c r="A380" t="s">
        <v>4306</v>
      </c>
      <c r="B380" t="s">
        <v>4162</v>
      </c>
      <c r="C380" t="s">
        <v>2000</v>
      </c>
      <c r="D380" t="s">
        <v>104</v>
      </c>
      <c r="E380" s="70">
        <v>45259</v>
      </c>
      <c r="F380" s="59">
        <v>5942971.4728350006</v>
      </c>
      <c r="G380" s="59">
        <v>0.51429800000000003</v>
      </c>
      <c r="H380" s="59">
        <v>30.564597038999999</v>
      </c>
      <c r="I380" s="78">
        <f t="shared" si="5"/>
        <v>9.0420174981648384E-5</v>
      </c>
      <c r="J380" s="78">
        <f>H380/'סכום נכסי הקרן'!$C$41</f>
        <v>1.0579720560183634E-6</v>
      </c>
    </row>
    <row r="381" spans="1:10">
      <c r="A381" t="s">
        <v>4308</v>
      </c>
      <c r="B381" t="s">
        <v>4147</v>
      </c>
      <c r="C381" t="s">
        <v>2000</v>
      </c>
      <c r="D381" t="s">
        <v>104</v>
      </c>
      <c r="E381" s="70">
        <v>45259</v>
      </c>
      <c r="F381" s="59">
        <v>588195.21964200016</v>
      </c>
      <c r="G381" s="59">
        <v>0.51928099999999999</v>
      </c>
      <c r="H381" s="59">
        <v>3.0543876619999999</v>
      </c>
      <c r="I381" s="78">
        <f t="shared" si="5"/>
        <v>9.0358877137306362E-6</v>
      </c>
      <c r="J381" s="78">
        <f>H381/'סכום נכסי הקרן'!$C$41</f>
        <v>1.057254833269998E-7</v>
      </c>
    </row>
    <row r="382" spans="1:10">
      <c r="A382" t="s">
        <v>4308</v>
      </c>
      <c r="B382" t="s">
        <v>4309</v>
      </c>
      <c r="C382" t="s">
        <v>2000</v>
      </c>
      <c r="D382" t="s">
        <v>104</v>
      </c>
      <c r="E382" s="70">
        <v>45259</v>
      </c>
      <c r="F382" s="59">
        <v>13338591.989584999</v>
      </c>
      <c r="G382" s="59">
        <v>0.51928099999999999</v>
      </c>
      <c r="H382" s="59">
        <v>69.264805020999987</v>
      </c>
      <c r="I382" s="78">
        <f t="shared" si="5"/>
        <v>2.0490817471197664E-4</v>
      </c>
      <c r="J382" s="78">
        <f>H382/'סכום נכסי הקרן'!$C$41</f>
        <v>2.3975525698661712E-6</v>
      </c>
    </row>
    <row r="383" spans="1:10">
      <c r="A383" t="s">
        <v>4310</v>
      </c>
      <c r="B383" t="s">
        <v>4311</v>
      </c>
      <c r="C383" t="s">
        <v>2000</v>
      </c>
      <c r="D383" t="s">
        <v>104</v>
      </c>
      <c r="E383" s="70">
        <v>45117</v>
      </c>
      <c r="F383" s="59">
        <v>3012707.222542</v>
      </c>
      <c r="G383" s="59">
        <v>2.2453000000000001E-2</v>
      </c>
      <c r="H383" s="59">
        <v>0.67643067600000029</v>
      </c>
      <c r="I383" s="78">
        <f t="shared" si="5"/>
        <v>2.0011053968364648E-6</v>
      </c>
      <c r="J383" s="78">
        <f>H383/'סכום נכסי הקרן'!$C$41</f>
        <v>2.3414172682481599E-8</v>
      </c>
    </row>
    <row r="384" spans="1:10">
      <c r="A384" t="s">
        <v>4312</v>
      </c>
      <c r="B384" t="s">
        <v>4313</v>
      </c>
      <c r="C384" t="s">
        <v>2000</v>
      </c>
      <c r="D384" t="s">
        <v>106</v>
      </c>
      <c r="E384" s="70">
        <v>45215</v>
      </c>
      <c r="F384" s="59">
        <v>1958571.6938400001</v>
      </c>
      <c r="G384" s="59">
        <v>4.3419639999999999</v>
      </c>
      <c r="H384" s="59">
        <v>85.040469696999992</v>
      </c>
      <c r="I384" s="78">
        <f t="shared" si="5"/>
        <v>2.515778022760376E-4</v>
      </c>
      <c r="J384" s="78">
        <f>H384/'סכום נכסי הקרן'!$C$41</f>
        <v>2.9436161208113226E-6</v>
      </c>
    </row>
    <row r="385" spans="1:10">
      <c r="A385" t="s">
        <v>4314</v>
      </c>
      <c r="B385" t="s">
        <v>4315</v>
      </c>
      <c r="C385" t="s">
        <v>2000</v>
      </c>
      <c r="D385" t="s">
        <v>106</v>
      </c>
      <c r="E385" s="70">
        <v>45215</v>
      </c>
      <c r="F385" s="59">
        <v>1095463.1659469998</v>
      </c>
      <c r="G385" s="59">
        <v>4.3319080000000003</v>
      </c>
      <c r="H385" s="59">
        <v>47.454452564999997</v>
      </c>
      <c r="I385" s="78">
        <f t="shared" si="5"/>
        <v>1.4038594715024642E-4</v>
      </c>
      <c r="J385" s="78">
        <f>H385/'סכום נכסי הקרן'!$C$41</f>
        <v>1.6426025405588514E-6</v>
      </c>
    </row>
    <row r="386" spans="1:10">
      <c r="A386" t="s">
        <v>4316</v>
      </c>
      <c r="B386" t="s">
        <v>4317</v>
      </c>
      <c r="C386" t="s">
        <v>2000</v>
      </c>
      <c r="D386" t="s">
        <v>106</v>
      </c>
      <c r="E386" s="70">
        <v>45167</v>
      </c>
      <c r="F386" s="59">
        <v>7195985.4030759977</v>
      </c>
      <c r="G386" s="59">
        <v>1.3060719999999999</v>
      </c>
      <c r="H386" s="59">
        <v>93.984735604999997</v>
      </c>
      <c r="I386" s="78">
        <f t="shared" si="5"/>
        <v>2.7803789554838824E-4</v>
      </c>
      <c r="J386" s="78">
        <f>H386/'סכום נכסי הקרן'!$C$41</f>
        <v>3.253215602204365E-6</v>
      </c>
    </row>
    <row r="387" spans="1:10">
      <c r="A387" t="s">
        <v>4318</v>
      </c>
      <c r="B387" t="s">
        <v>4319</v>
      </c>
      <c r="C387" t="s">
        <v>2000</v>
      </c>
      <c r="D387" t="s">
        <v>102</v>
      </c>
      <c r="E387" s="70">
        <v>45127</v>
      </c>
      <c r="F387" s="59">
        <v>7435401.5376809975</v>
      </c>
      <c r="G387" s="59">
        <v>-4.0532329999999996</v>
      </c>
      <c r="H387" s="59">
        <v>-301.3741421420001</v>
      </c>
      <c r="I387" s="78">
        <f t="shared" si="5"/>
        <v>-8.9156427067082925E-4</v>
      </c>
      <c r="J387" s="78">
        <f>H387/'סכום נכסי הקרן'!$C$41</f>
        <v>-1.0431854226178741E-5</v>
      </c>
    </row>
    <row r="388" spans="1:10">
      <c r="A388" t="s">
        <v>4320</v>
      </c>
      <c r="B388" t="s">
        <v>4321</v>
      </c>
      <c r="C388" t="s">
        <v>2000</v>
      </c>
      <c r="D388" t="s">
        <v>102</v>
      </c>
      <c r="E388" s="70">
        <v>45127</v>
      </c>
      <c r="F388" s="59">
        <v>19348352.127742004</v>
      </c>
      <c r="G388" s="59">
        <v>-4.0279160000000003</v>
      </c>
      <c r="H388" s="59">
        <v>-779.33534726199991</v>
      </c>
      <c r="I388" s="78">
        <f t="shared" si="5"/>
        <v>-2.3055314087373053E-3</v>
      </c>
      <c r="J388" s="78">
        <f>H388/'סכום נכסי הקרן'!$C$41</f>
        <v>-2.6976145591531721E-5</v>
      </c>
    </row>
    <row r="389" spans="1:10">
      <c r="A389" t="s">
        <v>4322</v>
      </c>
      <c r="B389" t="s">
        <v>4323</v>
      </c>
      <c r="C389" t="s">
        <v>2000</v>
      </c>
      <c r="D389" t="s">
        <v>102</v>
      </c>
      <c r="E389" s="70">
        <v>45127</v>
      </c>
      <c r="F389" s="59">
        <v>16877532.263601996</v>
      </c>
      <c r="G389" s="59">
        <v>-4.0217799999999997</v>
      </c>
      <c r="H389" s="59">
        <v>-678.77726261300006</v>
      </c>
      <c r="I389" s="78">
        <f t="shared" si="5"/>
        <v>-2.0080473752268979E-3</v>
      </c>
      <c r="J389" s="78">
        <f>H389/'סכום נכסי הקרן'!$C$41</f>
        <v>-2.3495398129701229E-5</v>
      </c>
    </row>
    <row r="390" spans="1:10">
      <c r="A390" t="s">
        <v>4324</v>
      </c>
      <c r="B390" t="s">
        <v>4325</v>
      </c>
      <c r="C390" t="s">
        <v>2000</v>
      </c>
      <c r="D390" t="s">
        <v>102</v>
      </c>
      <c r="E390" s="70">
        <v>45168</v>
      </c>
      <c r="F390" s="59">
        <v>5528179.5819200007</v>
      </c>
      <c r="G390" s="59">
        <v>1.343831</v>
      </c>
      <c r="H390" s="59">
        <v>74.289370821999981</v>
      </c>
      <c r="I390" s="78">
        <f t="shared" si="5"/>
        <v>2.1977250020442521E-4</v>
      </c>
      <c r="J390" s="78">
        <f>H390/'סכום נכסי הקרן'!$C$41</f>
        <v>2.5714743854981774E-6</v>
      </c>
    </row>
    <row r="391" spans="1:10">
      <c r="A391" t="s">
        <v>4326</v>
      </c>
      <c r="B391" t="s">
        <v>4327</v>
      </c>
      <c r="C391" t="s">
        <v>2000</v>
      </c>
      <c r="D391" t="s">
        <v>102</v>
      </c>
      <c r="E391" s="70">
        <v>45166</v>
      </c>
      <c r="F391" s="59">
        <v>11056359.163840001</v>
      </c>
      <c r="G391" s="59">
        <v>1.404498</v>
      </c>
      <c r="H391" s="59">
        <v>155.28629818100006</v>
      </c>
      <c r="I391" s="78">
        <f t="shared" si="5"/>
        <v>4.5938816847028327E-4</v>
      </c>
      <c r="J391" s="78">
        <f>H391/'סכום נכסי הקרן'!$C$41</f>
        <v>5.3751261287169392E-6</v>
      </c>
    </row>
    <row r="392" spans="1:10">
      <c r="A392" t="s">
        <v>4328</v>
      </c>
      <c r="B392" t="s">
        <v>4329</v>
      </c>
      <c r="C392" t="s">
        <v>2000</v>
      </c>
      <c r="D392" t="s">
        <v>102</v>
      </c>
      <c r="E392" s="70">
        <v>45166</v>
      </c>
      <c r="F392" s="59">
        <v>3316907.7491520001</v>
      </c>
      <c r="G392" s="59">
        <v>1.4403109999999999</v>
      </c>
      <c r="H392" s="59">
        <v>47.773792724999993</v>
      </c>
      <c r="I392" s="78">
        <f t="shared" ref="I392:I455" si="6">H392/$H$9</f>
        <v>1.4133066083677151E-4</v>
      </c>
      <c r="J392" s="78">
        <f>H392/'סכום נכסי הקרן'!$C$41</f>
        <v>1.653656275872729E-6</v>
      </c>
    </row>
    <row r="393" spans="1:10">
      <c r="A393" t="s">
        <v>4330</v>
      </c>
      <c r="B393" t="s">
        <v>4331</v>
      </c>
      <c r="C393" t="s">
        <v>2000</v>
      </c>
      <c r="D393" t="s">
        <v>102</v>
      </c>
      <c r="E393" s="70">
        <v>45168</v>
      </c>
      <c r="F393" s="59">
        <v>4422543.6655359995</v>
      </c>
      <c r="G393" s="59">
        <v>1.4437530000000001</v>
      </c>
      <c r="H393" s="59">
        <v>63.850625097000005</v>
      </c>
      <c r="I393" s="78">
        <f t="shared" si="6"/>
        <v>1.8889124193561629E-4</v>
      </c>
      <c r="J393" s="78">
        <f>H393/'סכום נכסי הקרן'!$C$41</f>
        <v>2.2101445350558746E-6</v>
      </c>
    </row>
    <row r="394" spans="1:10">
      <c r="A394" t="s">
        <v>4332</v>
      </c>
      <c r="B394" t="s">
        <v>4333</v>
      </c>
      <c r="C394" t="s">
        <v>2000</v>
      </c>
      <c r="D394" t="s">
        <v>102</v>
      </c>
      <c r="E394" s="70">
        <v>45189</v>
      </c>
      <c r="F394" s="59">
        <v>4146134.6864399994</v>
      </c>
      <c r="G394" s="59">
        <v>2.8150200000000001</v>
      </c>
      <c r="H394" s="59">
        <v>116.714540918</v>
      </c>
      <c r="I394" s="78">
        <f t="shared" si="6"/>
        <v>3.4528016840013932E-4</v>
      </c>
      <c r="J394" s="78">
        <f>H394/'סכום נכסי הקרן'!$C$41</f>
        <v>4.0399918462754862E-6</v>
      </c>
    </row>
    <row r="395" spans="1:10">
      <c r="A395" t="s">
        <v>4334</v>
      </c>
      <c r="B395" t="s">
        <v>4335</v>
      </c>
      <c r="C395" t="s">
        <v>2000</v>
      </c>
      <c r="D395" t="s">
        <v>102</v>
      </c>
      <c r="E395" s="70">
        <v>45189</v>
      </c>
      <c r="F395" s="59">
        <v>4146134.6864399994</v>
      </c>
      <c r="G395" s="59">
        <v>2.851823</v>
      </c>
      <c r="H395" s="59">
        <v>118.24044245599997</v>
      </c>
      <c r="I395" s="78">
        <f t="shared" si="6"/>
        <v>3.4979428922740473E-4</v>
      </c>
      <c r="J395" s="78">
        <f>H395/'סכום נכסי הקרן'!$C$41</f>
        <v>4.0928098561245776E-6</v>
      </c>
    </row>
    <row r="396" spans="1:10">
      <c r="A396" t="s">
        <v>4336</v>
      </c>
      <c r="B396" t="s">
        <v>4337</v>
      </c>
      <c r="C396" t="s">
        <v>2000</v>
      </c>
      <c r="D396" t="s">
        <v>102</v>
      </c>
      <c r="E396" s="70">
        <v>45195</v>
      </c>
      <c r="F396" s="59">
        <v>4146134.6864399994</v>
      </c>
      <c r="G396" s="59">
        <v>3.4983240000000002</v>
      </c>
      <c r="H396" s="59">
        <v>145.04520751500002</v>
      </c>
      <c r="I396" s="78">
        <f t="shared" si="6"/>
        <v>4.2909163916086409E-4</v>
      </c>
      <c r="J396" s="78">
        <f>H396/'סכום נכסי הקרן'!$C$41</f>
        <v>5.0206379692966299E-6</v>
      </c>
    </row>
    <row r="397" spans="1:10">
      <c r="A397" t="s">
        <v>4338</v>
      </c>
      <c r="B397" t="s">
        <v>4339</v>
      </c>
      <c r="C397" t="s">
        <v>2000</v>
      </c>
      <c r="D397" t="s">
        <v>102</v>
      </c>
      <c r="E397" s="70">
        <v>45196</v>
      </c>
      <c r="F397" s="59">
        <v>4146134.6864399994</v>
      </c>
      <c r="G397" s="59">
        <v>3.7793299999999999</v>
      </c>
      <c r="H397" s="59">
        <v>156.69612950800001</v>
      </c>
      <c r="I397" s="78">
        <f t="shared" si="6"/>
        <v>4.635589152698987E-4</v>
      </c>
      <c r="J397" s="78">
        <f>H397/'סכום נכסי הקרן'!$C$41</f>
        <v>5.4239264497472486E-6</v>
      </c>
    </row>
    <row r="398" spans="1:10">
      <c r="A398" t="s">
        <v>4340</v>
      </c>
      <c r="B398" t="s">
        <v>4341</v>
      </c>
      <c r="C398" t="s">
        <v>2000</v>
      </c>
      <c r="D398" t="s">
        <v>102</v>
      </c>
      <c r="E398" s="70">
        <v>45211</v>
      </c>
      <c r="F398" s="59">
        <v>6219202.0296599995</v>
      </c>
      <c r="G398" s="59">
        <v>3.9561730000000002</v>
      </c>
      <c r="H398" s="59">
        <v>246.04239758</v>
      </c>
      <c r="I398" s="78">
        <f t="shared" si="6"/>
        <v>7.2787469154920602E-4</v>
      </c>
      <c r="J398" s="78">
        <f>H398/'סכום נכסי הקרן'!$C$41</f>
        <v>8.5165847566468292E-6</v>
      </c>
    </row>
    <row r="399" spans="1:10">
      <c r="A399" t="s">
        <v>4342</v>
      </c>
      <c r="B399" t="s">
        <v>4343</v>
      </c>
      <c r="C399" t="s">
        <v>2000</v>
      </c>
      <c r="D399" t="s">
        <v>102</v>
      </c>
      <c r="E399" s="70">
        <v>45201</v>
      </c>
      <c r="F399" s="59">
        <v>4146134.6864399994</v>
      </c>
      <c r="G399" s="59">
        <v>4.054138</v>
      </c>
      <c r="H399" s="59">
        <v>168.09003858500003</v>
      </c>
      <c r="I399" s="78">
        <f t="shared" si="6"/>
        <v>4.972658622698137E-4</v>
      </c>
      <c r="J399" s="78">
        <f>H399/'סכום נכסי הקרן'!$C$41</f>
        <v>5.8183186086524911E-6</v>
      </c>
    </row>
    <row r="400" spans="1:10">
      <c r="A400" t="s">
        <v>4344</v>
      </c>
      <c r="B400" t="s">
        <v>4345</v>
      </c>
      <c r="C400" t="s">
        <v>2000</v>
      </c>
      <c r="D400" t="s">
        <v>102</v>
      </c>
      <c r="E400" s="70">
        <v>45201</v>
      </c>
      <c r="F400" s="59">
        <v>4146134.6864399994</v>
      </c>
      <c r="G400" s="59">
        <v>4.1063049999999999</v>
      </c>
      <c r="H400" s="59">
        <v>170.25293130000006</v>
      </c>
      <c r="I400" s="78">
        <f t="shared" si="6"/>
        <v>5.036644134271312E-4</v>
      </c>
      <c r="J400" s="78">
        <f>H400/'סכום נכסי הקרן'!$C$41</f>
        <v>5.8931856206309545E-6</v>
      </c>
    </row>
    <row r="401" spans="1:10">
      <c r="A401" t="s">
        <v>4346</v>
      </c>
      <c r="B401" t="s">
        <v>4347</v>
      </c>
      <c r="C401" t="s">
        <v>2000</v>
      </c>
      <c r="D401" t="s">
        <v>102</v>
      </c>
      <c r="E401" s="70">
        <v>45229</v>
      </c>
      <c r="F401" s="59">
        <v>6633815.4983040001</v>
      </c>
      <c r="G401" s="59">
        <v>4.6035870000000001</v>
      </c>
      <c r="H401" s="59">
        <v>305.39343594100001</v>
      </c>
      <c r="I401" s="78">
        <f t="shared" si="6"/>
        <v>9.0345466949220087E-4</v>
      </c>
      <c r="J401" s="78">
        <f>H401/'סכום נכסי הקרן'!$C$41</f>
        <v>1.0570979257627509E-5</v>
      </c>
    </row>
    <row r="402" spans="1:10">
      <c r="A402" t="s">
        <v>4348</v>
      </c>
      <c r="B402" t="s">
        <v>4349</v>
      </c>
      <c r="C402" t="s">
        <v>2000</v>
      </c>
      <c r="D402" t="s">
        <v>109</v>
      </c>
      <c r="E402" s="70">
        <v>45176</v>
      </c>
      <c r="F402" s="59">
        <v>6255582.178506</v>
      </c>
      <c r="G402" s="59">
        <v>-6.705667</v>
      </c>
      <c r="H402" s="59">
        <v>-419.47852971700001</v>
      </c>
      <c r="I402" s="78">
        <f t="shared" si="6"/>
        <v>-1.2409560646148368E-3</v>
      </c>
      <c r="J402" s="78">
        <f>H402/'סכום נכסי הקרן'!$C$41</f>
        <v>-1.4519954638170968E-5</v>
      </c>
    </row>
    <row r="403" spans="1:10">
      <c r="A403" t="s">
        <v>4350</v>
      </c>
      <c r="B403" t="s">
        <v>4351</v>
      </c>
      <c r="C403" t="s">
        <v>2000</v>
      </c>
      <c r="D403" t="s">
        <v>109</v>
      </c>
      <c r="E403" s="70">
        <v>45161</v>
      </c>
      <c r="F403" s="59">
        <v>35707341.273768991</v>
      </c>
      <c r="G403" s="59">
        <v>-5.8817110000000001</v>
      </c>
      <c r="H403" s="59">
        <v>-2100.2025776370001</v>
      </c>
      <c r="I403" s="78">
        <f t="shared" si="6"/>
        <v>-6.2130930214632273E-3</v>
      </c>
      <c r="J403" s="78">
        <f>H403/'סכום נכסי הקרן'!$C$41</f>
        <v>-7.2697036911119721E-5</v>
      </c>
    </row>
    <row r="404" spans="1:10">
      <c r="A404" t="s">
        <v>4352</v>
      </c>
      <c r="B404" t="s">
        <v>4353</v>
      </c>
      <c r="C404" t="s">
        <v>2000</v>
      </c>
      <c r="D404" t="s">
        <v>109</v>
      </c>
      <c r="E404" s="70">
        <v>45180</v>
      </c>
      <c r="F404" s="59">
        <v>3285535.9628329999</v>
      </c>
      <c r="G404" s="59">
        <v>-5.6458250000000003</v>
      </c>
      <c r="H404" s="59">
        <v>-185.49560579000001</v>
      </c>
      <c r="I404" s="78">
        <f t="shared" si="6"/>
        <v>-5.4875727994899246E-4</v>
      </c>
      <c r="J404" s="78">
        <f>H404/'סכום נכסי הקרן'!$C$41</f>
        <v>-6.420800090693391E-6</v>
      </c>
    </row>
    <row r="405" spans="1:10">
      <c r="A405" t="s">
        <v>4354</v>
      </c>
      <c r="B405" t="s">
        <v>4355</v>
      </c>
      <c r="C405" t="s">
        <v>2000</v>
      </c>
      <c r="D405" t="s">
        <v>109</v>
      </c>
      <c r="E405" s="70">
        <v>45267</v>
      </c>
      <c r="F405" s="59">
        <v>3859037.8054460003</v>
      </c>
      <c r="G405" s="59">
        <v>-3.7832910000000002</v>
      </c>
      <c r="H405" s="59">
        <v>-145.99861905700001</v>
      </c>
      <c r="I405" s="78">
        <f t="shared" si="6"/>
        <v>-4.3191214545928389E-4</v>
      </c>
      <c r="J405" s="78">
        <f>H405/'סכום נכסי הקרן'!$C$41</f>
        <v>-5.0536396400869996E-6</v>
      </c>
    </row>
    <row r="406" spans="1:10">
      <c r="A406" t="s">
        <v>4356</v>
      </c>
      <c r="B406" t="s">
        <v>4357</v>
      </c>
      <c r="C406" t="s">
        <v>2000</v>
      </c>
      <c r="D406" t="s">
        <v>109</v>
      </c>
      <c r="E406" s="70">
        <v>45127</v>
      </c>
      <c r="F406" s="59">
        <v>20167.03</v>
      </c>
      <c r="G406" s="59">
        <v>0.522536</v>
      </c>
      <c r="H406" s="59">
        <v>0.10538</v>
      </c>
      <c r="I406" s="78">
        <f t="shared" si="6"/>
        <v>3.1174885202667327E-7</v>
      </c>
      <c r="J406" s="78">
        <f>H406/'סכום נכסי הקרן'!$C$41</f>
        <v>3.6476546744901173E-9</v>
      </c>
    </row>
    <row r="407" spans="1:10">
      <c r="A407" t="s">
        <v>4358</v>
      </c>
      <c r="B407" t="s">
        <v>4359</v>
      </c>
      <c r="C407" t="s">
        <v>2000</v>
      </c>
      <c r="D407" t="s">
        <v>109</v>
      </c>
      <c r="E407" s="70">
        <v>45127</v>
      </c>
      <c r="F407" s="59">
        <v>14949405.885049002</v>
      </c>
      <c r="G407" s="59">
        <v>0.59496099999999996</v>
      </c>
      <c r="H407" s="59">
        <v>88.943079912000016</v>
      </c>
      <c r="I407" s="78">
        <f t="shared" si="6"/>
        <v>2.6312301250979944E-4</v>
      </c>
      <c r="J407" s="78">
        <f>H407/'סכום נכסי הקרן'!$C$41</f>
        <v>3.0787022319657895E-6</v>
      </c>
    </row>
    <row r="408" spans="1:10">
      <c r="A408" t="s">
        <v>4358</v>
      </c>
      <c r="B408" t="s">
        <v>4360</v>
      </c>
      <c r="C408" t="s">
        <v>2000</v>
      </c>
      <c r="D408" t="s">
        <v>109</v>
      </c>
      <c r="E408" s="70">
        <v>45127</v>
      </c>
      <c r="F408" s="59">
        <v>112120.54</v>
      </c>
      <c r="G408" s="59">
        <v>0.59495799999999999</v>
      </c>
      <c r="H408" s="59">
        <v>0.66707000000000005</v>
      </c>
      <c r="I408" s="78">
        <f t="shared" si="6"/>
        <v>1.9734134249519164E-6</v>
      </c>
      <c r="J408" s="78">
        <f>H408/'סכום נכסי הקרן'!$C$41</f>
        <v>2.3090159458266488E-8</v>
      </c>
    </row>
    <row r="409" spans="1:10">
      <c r="A409" t="s">
        <v>4361</v>
      </c>
      <c r="B409" t="s">
        <v>4362</v>
      </c>
      <c r="C409" t="s">
        <v>2000</v>
      </c>
      <c r="D409" t="s">
        <v>102</v>
      </c>
      <c r="E409" s="70">
        <v>45127</v>
      </c>
      <c r="F409" s="59">
        <v>28761578.925189007</v>
      </c>
      <c r="G409" s="59">
        <v>1.081108</v>
      </c>
      <c r="H409" s="59">
        <v>310.94365601200008</v>
      </c>
      <c r="I409" s="78">
        <f t="shared" si="6"/>
        <v>9.1987405396391916E-4</v>
      </c>
      <c r="J409" s="78">
        <f>H409/'סכום נכסי הקרן'!$C$41</f>
        <v>1.0763096226563096E-5</v>
      </c>
    </row>
    <row r="410" spans="1:10">
      <c r="A410" t="s">
        <v>4363</v>
      </c>
      <c r="B410" t="s">
        <v>4364</v>
      </c>
      <c r="C410" t="s">
        <v>2000</v>
      </c>
      <c r="D410" t="s">
        <v>102</v>
      </c>
      <c r="E410" s="70">
        <v>45127</v>
      </c>
      <c r="F410" s="59">
        <v>11942074.976250999</v>
      </c>
      <c r="G410" s="59">
        <v>1.0584519999999999</v>
      </c>
      <c r="H410" s="59">
        <v>126.40111032499999</v>
      </c>
      <c r="I410" s="78">
        <f t="shared" si="6"/>
        <v>3.7393624064068723E-4</v>
      </c>
      <c r="J410" s="78">
        <f>H410/'סכום נכסי הקרן'!$C$41</f>
        <v>4.3752856418459599E-6</v>
      </c>
    </row>
    <row r="411" spans="1:10">
      <c r="A411" t="s">
        <v>4365</v>
      </c>
      <c r="B411" t="s">
        <v>4366</v>
      </c>
      <c r="C411" t="s">
        <v>2000</v>
      </c>
      <c r="D411" t="s">
        <v>102</v>
      </c>
      <c r="E411" s="70">
        <v>45127</v>
      </c>
      <c r="F411" s="59">
        <v>8953411.4946770016</v>
      </c>
      <c r="G411" s="59">
        <v>1.0237130000000001</v>
      </c>
      <c r="H411" s="59">
        <v>91.657216390000002</v>
      </c>
      <c r="I411" s="78">
        <f t="shared" si="6"/>
        <v>2.7115232482010705E-4</v>
      </c>
      <c r="J411" s="78">
        <f>H411/'סכום נכסי הקרן'!$C$41</f>
        <v>3.1726501595723637E-6</v>
      </c>
    </row>
    <row r="412" spans="1:10">
      <c r="A412" t="s">
        <v>4367</v>
      </c>
      <c r="B412" t="s">
        <v>4368</v>
      </c>
      <c r="C412" t="s">
        <v>2000</v>
      </c>
      <c r="D412" t="s">
        <v>102</v>
      </c>
      <c r="E412" s="70">
        <v>45267</v>
      </c>
      <c r="F412" s="59">
        <v>4311756.2947409991</v>
      </c>
      <c r="G412" s="59">
        <v>-2.7613349999999999</v>
      </c>
      <c r="H412" s="59">
        <v>-119.062047664</v>
      </c>
      <c r="I412" s="78">
        <f t="shared" si="6"/>
        <v>-3.5222486884795083E-4</v>
      </c>
      <c r="J412" s="78">
        <f>H412/'סכום נכסי הקרן'!$C$41</f>
        <v>-4.1212491432525595E-6</v>
      </c>
    </row>
    <row r="413" spans="1:10">
      <c r="A413" t="s">
        <v>4369</v>
      </c>
      <c r="B413" t="s">
        <v>4370</v>
      </c>
      <c r="C413" t="s">
        <v>2000</v>
      </c>
      <c r="D413" t="s">
        <v>104</v>
      </c>
      <c r="E413" s="70">
        <v>45196</v>
      </c>
      <c r="F413" s="59">
        <v>6169.09</v>
      </c>
      <c r="G413" s="59">
        <v>-4.2400089999999997</v>
      </c>
      <c r="H413" s="59">
        <v>-0.26156999999999997</v>
      </c>
      <c r="I413" s="78">
        <f t="shared" si="6"/>
        <v>-7.7381046901325593E-7</v>
      </c>
      <c r="J413" s="78">
        <f>H413/'סכום נכסי הקרן'!$C$41</f>
        <v>-9.054061806854999E-9</v>
      </c>
    </row>
    <row r="414" spans="1:10">
      <c r="A414" t="s">
        <v>4371</v>
      </c>
      <c r="B414" t="s">
        <v>4372</v>
      </c>
      <c r="C414" t="s">
        <v>2000</v>
      </c>
      <c r="D414" t="s">
        <v>104</v>
      </c>
      <c r="E414" s="70">
        <v>45195</v>
      </c>
      <c r="F414" s="59">
        <v>8342079.586120001</v>
      </c>
      <c r="G414" s="59">
        <v>-3.9586079999999999</v>
      </c>
      <c r="H414" s="59">
        <v>-330.23020788000002</v>
      </c>
      <c r="I414" s="78">
        <f t="shared" si="6"/>
        <v>-9.7693004565495983E-4</v>
      </c>
      <c r="J414" s="78">
        <f>H414/'סכום נכסי הקרן'!$C$41</f>
        <v>-1.1430686671392343E-5</v>
      </c>
    </row>
    <row r="415" spans="1:10">
      <c r="A415" t="s">
        <v>4373</v>
      </c>
      <c r="B415" t="s">
        <v>4374</v>
      </c>
      <c r="C415" t="s">
        <v>2000</v>
      </c>
      <c r="D415" t="s">
        <v>104</v>
      </c>
      <c r="E415" s="70">
        <v>45195</v>
      </c>
      <c r="F415" s="59">
        <v>8344034.6082849987</v>
      </c>
      <c r="G415" s="59">
        <v>-3.93425</v>
      </c>
      <c r="H415" s="59">
        <v>-328.27518571100001</v>
      </c>
      <c r="I415" s="78">
        <f t="shared" si="6"/>
        <v>-9.7114644424223977E-4</v>
      </c>
      <c r="J415" s="78">
        <f>H415/'סכום נכסי הקרן'!$C$41</f>
        <v>-1.1363014952342385E-5</v>
      </c>
    </row>
    <row r="416" spans="1:10">
      <c r="A416" t="s">
        <v>4375</v>
      </c>
      <c r="B416" t="s">
        <v>4376</v>
      </c>
      <c r="C416" t="s">
        <v>2000</v>
      </c>
      <c r="D416" t="s">
        <v>104</v>
      </c>
      <c r="E416" s="70">
        <v>45210</v>
      </c>
      <c r="F416" s="59">
        <v>7910167.5654550008</v>
      </c>
      <c r="G416" s="59">
        <v>-3.9090379999999998</v>
      </c>
      <c r="H416" s="59">
        <v>-309.211486423</v>
      </c>
      <c r="I416" s="78">
        <f t="shared" si="6"/>
        <v>-9.1474972410164656E-4</v>
      </c>
      <c r="J416" s="78">
        <f>H416/'סכום נכסי הקרן'!$C$41</f>
        <v>-1.0703138393024229E-5</v>
      </c>
    </row>
    <row r="417" spans="1:10">
      <c r="A417" t="s">
        <v>4377</v>
      </c>
      <c r="B417" t="s">
        <v>4378</v>
      </c>
      <c r="C417" t="s">
        <v>2000</v>
      </c>
      <c r="D417" t="s">
        <v>104</v>
      </c>
      <c r="E417" s="70">
        <v>45232</v>
      </c>
      <c r="F417" s="59">
        <v>10442750.904440999</v>
      </c>
      <c r="G417" s="59">
        <v>-3.938898</v>
      </c>
      <c r="H417" s="59">
        <v>-411.32931277299997</v>
      </c>
      <c r="I417" s="78">
        <f t="shared" si="6"/>
        <v>-1.2168479888204893E-3</v>
      </c>
      <c r="J417" s="78">
        <f>H417/'סכום נכסי הקרן'!$C$41</f>
        <v>-1.4237875218174614E-5</v>
      </c>
    </row>
    <row r="418" spans="1:10">
      <c r="A418" t="s">
        <v>4379</v>
      </c>
      <c r="B418" t="s">
        <v>4380</v>
      </c>
      <c r="C418" t="s">
        <v>2000</v>
      </c>
      <c r="D418" t="s">
        <v>104</v>
      </c>
      <c r="E418" s="70">
        <v>45232</v>
      </c>
      <c r="F418" s="59">
        <v>5604949.0808169981</v>
      </c>
      <c r="G418" s="59">
        <v>-3.8902739999999998</v>
      </c>
      <c r="H418" s="59">
        <v>-218.04787405799999</v>
      </c>
      <c r="I418" s="78">
        <f t="shared" si="6"/>
        <v>-6.4505764304837853E-4</v>
      </c>
      <c r="J418" s="78">
        <f>H418/'סכום נכסי הקרן'!$C$41</f>
        <v>-7.5475739900388689E-6</v>
      </c>
    </row>
    <row r="419" spans="1:10">
      <c r="A419" t="s">
        <v>4379</v>
      </c>
      <c r="B419" t="s">
        <v>4381</v>
      </c>
      <c r="C419" t="s">
        <v>2000</v>
      </c>
      <c r="D419" t="s">
        <v>104</v>
      </c>
      <c r="E419" s="70">
        <v>45232</v>
      </c>
      <c r="F419" s="59">
        <v>13115640.502033001</v>
      </c>
      <c r="G419" s="59">
        <v>-3.8902739999999998</v>
      </c>
      <c r="H419" s="59">
        <v>-510.23434582500005</v>
      </c>
      <c r="I419" s="78">
        <f t="shared" si="6"/>
        <v>-1.5094417496253974E-3</v>
      </c>
      <c r="J419" s="78">
        <f>H419/'סכום נכסי הקרן'!$C$41</f>
        <v>-1.7661403460181899E-5</v>
      </c>
    </row>
    <row r="420" spans="1:10">
      <c r="A420" t="s">
        <v>4382</v>
      </c>
      <c r="B420" t="s">
        <v>4383</v>
      </c>
      <c r="C420" t="s">
        <v>2000</v>
      </c>
      <c r="D420" t="s">
        <v>104</v>
      </c>
      <c r="E420" s="70">
        <v>45181</v>
      </c>
      <c r="F420" s="59">
        <v>23254695.421830993</v>
      </c>
      <c r="G420" s="59">
        <v>-2.554996</v>
      </c>
      <c r="H420" s="59">
        <v>-594.15651112199998</v>
      </c>
      <c r="I420" s="78">
        <f t="shared" si="6"/>
        <v>-1.7577112380570963E-3</v>
      </c>
      <c r="J420" s="78">
        <f>H420/'סכום נכסי הקרן'!$C$41</f>
        <v>-2.0566310259754248E-5</v>
      </c>
    </row>
    <row r="421" spans="1:10">
      <c r="A421" t="s">
        <v>4384</v>
      </c>
      <c r="B421" t="s">
        <v>4385</v>
      </c>
      <c r="C421" t="s">
        <v>2000</v>
      </c>
      <c r="D421" t="s">
        <v>104</v>
      </c>
      <c r="E421" s="70">
        <v>45181</v>
      </c>
      <c r="F421" s="59">
        <v>8457816.8984009996</v>
      </c>
      <c r="G421" s="59">
        <v>-2.5360309999999999</v>
      </c>
      <c r="H421" s="59">
        <v>-214.49289559599998</v>
      </c>
      <c r="I421" s="78">
        <f t="shared" si="6"/>
        <v>-6.3454084237929463E-4</v>
      </c>
      <c r="J421" s="78">
        <f>H421/'סכום נכסי הקרן'!$C$41</f>
        <v>-7.4245209078161886E-6</v>
      </c>
    </row>
    <row r="422" spans="1:10">
      <c r="A422" t="s">
        <v>4386</v>
      </c>
      <c r="B422" t="s">
        <v>4387</v>
      </c>
      <c r="C422" t="s">
        <v>2000</v>
      </c>
      <c r="D422" t="s">
        <v>104</v>
      </c>
      <c r="E422" s="70">
        <v>45176</v>
      </c>
      <c r="F422" s="59">
        <v>38061935.562748</v>
      </c>
      <c r="G422" s="59">
        <v>-2.5915659999999998</v>
      </c>
      <c r="H422" s="59">
        <v>-986.40029164100008</v>
      </c>
      <c r="I422" s="78">
        <f t="shared" si="6"/>
        <v>-2.9180979176110979E-3</v>
      </c>
      <c r="J422" s="78">
        <f>H422/'סכום נכסי הקרן'!$C$41</f>
        <v>-3.4143553185829462E-5</v>
      </c>
    </row>
    <row r="423" spans="1:10">
      <c r="A423" t="s">
        <v>4388</v>
      </c>
      <c r="B423" t="s">
        <v>4389</v>
      </c>
      <c r="C423" t="s">
        <v>2000</v>
      </c>
      <c r="D423" t="s">
        <v>104</v>
      </c>
      <c r="E423" s="70">
        <v>45181</v>
      </c>
      <c r="F423" s="59">
        <v>575225.56384700001</v>
      </c>
      <c r="G423" s="59">
        <v>-2.5265520000000001</v>
      </c>
      <c r="H423" s="59">
        <v>-14.533372604999999</v>
      </c>
      <c r="I423" s="78">
        <f t="shared" si="6"/>
        <v>-4.2994517229879019E-5</v>
      </c>
      <c r="J423" s="78">
        <f>H423/'סכום נכסי הקרן'!$C$41</f>
        <v>-5.0306248357121706E-7</v>
      </c>
    </row>
    <row r="424" spans="1:10">
      <c r="A424" t="s">
        <v>4388</v>
      </c>
      <c r="B424" t="s">
        <v>4390</v>
      </c>
      <c r="C424" t="s">
        <v>2000</v>
      </c>
      <c r="D424" t="s">
        <v>104</v>
      </c>
      <c r="E424" s="70">
        <v>45181</v>
      </c>
      <c r="F424" s="59">
        <v>26546655.218983997</v>
      </c>
      <c r="G424" s="59">
        <v>-2.5265520000000001</v>
      </c>
      <c r="H424" s="59">
        <v>-670.7150062190002</v>
      </c>
      <c r="I424" s="78">
        <f t="shared" si="6"/>
        <v>-1.9841965574666572E-3</v>
      </c>
      <c r="J424" s="78">
        <f>H424/'סכום נכסי הקרן'!$C$41</f>
        <v>-2.3216328788056594E-5</v>
      </c>
    </row>
    <row r="425" spans="1:10">
      <c r="A425" t="s">
        <v>4391</v>
      </c>
      <c r="B425" t="s">
        <v>4392</v>
      </c>
      <c r="C425" t="s">
        <v>2000</v>
      </c>
      <c r="D425" t="s">
        <v>104</v>
      </c>
      <c r="E425" s="70">
        <v>45176</v>
      </c>
      <c r="F425" s="59">
        <v>12031910.614350002</v>
      </c>
      <c r="G425" s="59">
        <v>-2.5725989999999999</v>
      </c>
      <c r="H425" s="59">
        <v>-309.53286846099991</v>
      </c>
      <c r="I425" s="78">
        <f t="shared" si="6"/>
        <v>-9.1570047833782484E-4</v>
      </c>
      <c r="J425" s="78">
        <f>H425/'סכום נכסי הקרן'!$C$41</f>
        <v>-1.0714262806510731E-5</v>
      </c>
    </row>
    <row r="426" spans="1:10">
      <c r="A426" t="s">
        <v>4393</v>
      </c>
      <c r="B426" t="s">
        <v>4394</v>
      </c>
      <c r="C426" t="s">
        <v>2000</v>
      </c>
      <c r="D426" t="s">
        <v>104</v>
      </c>
      <c r="E426" s="70">
        <v>45176</v>
      </c>
      <c r="F426" s="59">
        <v>11444110.616402002</v>
      </c>
      <c r="G426" s="59">
        <v>-2.5725989999999999</v>
      </c>
      <c r="H426" s="59">
        <v>-294.41112869199998</v>
      </c>
      <c r="I426" s="78">
        <f t="shared" si="6"/>
        <v>-8.7096537667117246E-4</v>
      </c>
      <c r="J426" s="78">
        <f>H426/'סכום נכסי הקרן'!$C$41</f>
        <v>-1.0190834406863591E-5</v>
      </c>
    </row>
    <row r="427" spans="1:10">
      <c r="A427" t="s">
        <v>4395</v>
      </c>
      <c r="B427" t="s">
        <v>4396</v>
      </c>
      <c r="C427" t="s">
        <v>2000</v>
      </c>
      <c r="D427" t="s">
        <v>104</v>
      </c>
      <c r="E427" s="70">
        <v>45175</v>
      </c>
      <c r="F427" s="59">
        <v>10081616.148237001</v>
      </c>
      <c r="G427" s="59">
        <v>-2.3767309999999999</v>
      </c>
      <c r="H427" s="59">
        <v>-239.61291501700003</v>
      </c>
      <c r="I427" s="78">
        <f t="shared" si="6"/>
        <v>-7.0885415816392648E-4</v>
      </c>
      <c r="J427" s="78">
        <f>H427/'סכום נכסי הקרן'!$C$41</f>
        <v>-8.2940327341996898E-6</v>
      </c>
    </row>
    <row r="428" spans="1:10">
      <c r="A428" t="s">
        <v>4397</v>
      </c>
      <c r="B428" t="s">
        <v>4398</v>
      </c>
      <c r="C428" t="s">
        <v>2000</v>
      </c>
      <c r="D428" t="s">
        <v>104</v>
      </c>
      <c r="E428" s="70">
        <v>45183</v>
      </c>
      <c r="F428" s="59">
        <v>11048949.222285001</v>
      </c>
      <c r="G428" s="59">
        <v>-2.4464760000000001</v>
      </c>
      <c r="H428" s="59">
        <v>-270.30992912400001</v>
      </c>
      <c r="I428" s="78">
        <f t="shared" si="6"/>
        <v>-7.9966606657637515E-4</v>
      </c>
      <c r="J428" s="78">
        <f>H428/'סכום נכסי הקרן'!$C$41</f>
        <v>-9.3565883140088338E-6</v>
      </c>
    </row>
    <row r="429" spans="1:10">
      <c r="A429" t="s">
        <v>4397</v>
      </c>
      <c r="B429" t="s">
        <v>4399</v>
      </c>
      <c r="C429" t="s">
        <v>2000</v>
      </c>
      <c r="D429" t="s">
        <v>104</v>
      </c>
      <c r="E429" s="70">
        <v>45183</v>
      </c>
      <c r="F429" s="59">
        <v>60410173.226767994</v>
      </c>
      <c r="G429" s="59">
        <v>-2.4464760000000001</v>
      </c>
      <c r="H429" s="59">
        <v>-1477.920600167</v>
      </c>
      <c r="I429" s="78">
        <f t="shared" si="6"/>
        <v>-4.3721773627693507E-3</v>
      </c>
      <c r="J429" s="78">
        <f>H429/'סכום נכסי הקרן'!$C$41</f>
        <v>-5.1157183390817965E-5</v>
      </c>
    </row>
    <row r="430" spans="1:10">
      <c r="A430" t="s">
        <v>4400</v>
      </c>
      <c r="B430" t="s">
        <v>4401</v>
      </c>
      <c r="C430" t="s">
        <v>2000</v>
      </c>
      <c r="D430" t="s">
        <v>104</v>
      </c>
      <c r="E430" s="70">
        <v>45183</v>
      </c>
      <c r="F430" s="59">
        <v>7184109.307165999</v>
      </c>
      <c r="G430" s="59">
        <v>-2.4464760000000001</v>
      </c>
      <c r="H430" s="59">
        <v>-175.75753458300002</v>
      </c>
      <c r="I430" s="78">
        <f t="shared" si="6"/>
        <v>-5.1994884837055025E-4</v>
      </c>
      <c r="J430" s="78">
        <f>H430/'סכום נכסי הקרן'!$C$41</f>
        <v>-6.0837235964940069E-6</v>
      </c>
    </row>
    <row r="431" spans="1:10">
      <c r="A431" t="s">
        <v>4402</v>
      </c>
      <c r="B431" t="s">
        <v>4403</v>
      </c>
      <c r="C431" t="s">
        <v>2000</v>
      </c>
      <c r="D431" t="s">
        <v>104</v>
      </c>
      <c r="E431" s="70">
        <v>45183</v>
      </c>
      <c r="F431" s="59">
        <v>52196412.857878007</v>
      </c>
      <c r="G431" s="59">
        <v>-2.4417490000000002</v>
      </c>
      <c r="H431" s="59">
        <v>-1274.5052730509997</v>
      </c>
      <c r="I431" s="78">
        <f t="shared" si="6"/>
        <v>-3.7704076274016978E-3</v>
      </c>
      <c r="J431" s="78">
        <f>H431/'סכום נכסי הקרן'!$C$41</f>
        <v>-4.411610473435929E-5</v>
      </c>
    </row>
    <row r="432" spans="1:10">
      <c r="A432" t="s">
        <v>4404</v>
      </c>
      <c r="B432" t="s">
        <v>4405</v>
      </c>
      <c r="C432" t="s">
        <v>2000</v>
      </c>
      <c r="D432" t="s">
        <v>104</v>
      </c>
      <c r="E432" s="70">
        <v>45266</v>
      </c>
      <c r="F432" s="59">
        <v>2599937.2208430003</v>
      </c>
      <c r="G432" s="59">
        <v>-2.3862839999999998</v>
      </c>
      <c r="H432" s="59">
        <v>-62.041881613000008</v>
      </c>
      <c r="I432" s="78">
        <f t="shared" si="6"/>
        <v>-1.8354038119593394E-4</v>
      </c>
      <c r="J432" s="78">
        <f>H432/'סכום נכסי הקרן'!$C$41</f>
        <v>-2.147536149931884E-6</v>
      </c>
    </row>
    <row r="433" spans="1:10">
      <c r="A433" t="s">
        <v>4406</v>
      </c>
      <c r="B433" t="s">
        <v>4407</v>
      </c>
      <c r="C433" t="s">
        <v>2000</v>
      </c>
      <c r="D433" t="s">
        <v>104</v>
      </c>
      <c r="E433" s="70">
        <v>45274</v>
      </c>
      <c r="F433" s="59">
        <v>17053267.357347</v>
      </c>
      <c r="G433" s="59">
        <v>-1.485609</v>
      </c>
      <c r="H433" s="59">
        <v>-253.34481664700004</v>
      </c>
      <c r="I433" s="78">
        <f t="shared" si="6"/>
        <v>-7.4947765948576853E-4</v>
      </c>
      <c r="J433" s="78">
        <f>H433/'סכום נכסי הקרן'!$C$41</f>
        <v>-8.7693528629746763E-6</v>
      </c>
    </row>
    <row r="434" spans="1:10">
      <c r="A434" t="s">
        <v>4408</v>
      </c>
      <c r="B434" t="s">
        <v>4409</v>
      </c>
      <c r="C434" t="s">
        <v>2000</v>
      </c>
      <c r="D434" t="s">
        <v>104</v>
      </c>
      <c r="E434" s="70">
        <v>45161</v>
      </c>
      <c r="F434" s="59">
        <v>10673443.520135999</v>
      </c>
      <c r="G434" s="59">
        <v>-1.5385150000000001</v>
      </c>
      <c r="H434" s="59">
        <v>-164.21255639400005</v>
      </c>
      <c r="I434" s="78">
        <f t="shared" si="6"/>
        <v>-4.8579498903202561E-4</v>
      </c>
      <c r="J434" s="78">
        <f>H434/'סכום נכסי הקרן'!$C$41</f>
        <v>-5.6841022863972885E-6</v>
      </c>
    </row>
    <row r="435" spans="1:10">
      <c r="A435" t="s">
        <v>4410</v>
      </c>
      <c r="B435" t="s">
        <v>4411</v>
      </c>
      <c r="C435" t="s">
        <v>2000</v>
      </c>
      <c r="D435" t="s">
        <v>104</v>
      </c>
      <c r="E435" s="70">
        <v>45279</v>
      </c>
      <c r="F435" s="59">
        <v>6430165.6580100013</v>
      </c>
      <c r="G435" s="59">
        <v>-0.93020800000000003</v>
      </c>
      <c r="H435" s="59">
        <v>-59.813906968999987</v>
      </c>
      <c r="I435" s="78">
        <f t="shared" si="6"/>
        <v>-1.7694929619297759E-4</v>
      </c>
      <c r="J435" s="78">
        <f>H435/'סכום נכסי הקרן'!$C$41</f>
        <v>-2.0704163726987075E-6</v>
      </c>
    </row>
    <row r="436" spans="1:10">
      <c r="A436" t="s">
        <v>4412</v>
      </c>
      <c r="B436" t="s">
        <v>4413</v>
      </c>
      <c r="C436" t="s">
        <v>2000</v>
      </c>
      <c r="D436" t="s">
        <v>104</v>
      </c>
      <c r="E436" s="70">
        <v>45279</v>
      </c>
      <c r="F436" s="59">
        <v>6435444.217859</v>
      </c>
      <c r="G436" s="59">
        <v>-0.84742200000000001</v>
      </c>
      <c r="H436" s="59">
        <v>-54.535347117999997</v>
      </c>
      <c r="I436" s="78">
        <f t="shared" si="6"/>
        <v>-1.6133357239431242E-4</v>
      </c>
      <c r="J436" s="78">
        <f>H436/'סכום נכסי הקרן'!$C$41</f>
        <v>-1.8877027314472749E-6</v>
      </c>
    </row>
    <row r="437" spans="1:10">
      <c r="A437" t="s">
        <v>4414</v>
      </c>
      <c r="B437" t="s">
        <v>4415</v>
      </c>
      <c r="C437" t="s">
        <v>2000</v>
      </c>
      <c r="D437" t="s">
        <v>104</v>
      </c>
      <c r="E437" s="70">
        <v>45145</v>
      </c>
      <c r="F437" s="59">
        <v>700093.37</v>
      </c>
      <c r="G437" s="59">
        <v>0.16008900000000001</v>
      </c>
      <c r="H437" s="59">
        <v>1.12077</v>
      </c>
      <c r="I437" s="78">
        <f t="shared" si="6"/>
        <v>3.3156079036433347E-6</v>
      </c>
      <c r="J437" s="78">
        <f>H437/'סכום נכסי הקרן'!$C$41</f>
        <v>3.8794666250980154E-8</v>
      </c>
    </row>
    <row r="438" spans="1:10">
      <c r="A438" t="s">
        <v>4416</v>
      </c>
      <c r="B438" t="s">
        <v>4417</v>
      </c>
      <c r="C438" t="s">
        <v>2000</v>
      </c>
      <c r="D438" t="s">
        <v>104</v>
      </c>
      <c r="E438" s="70">
        <v>45145</v>
      </c>
      <c r="F438" s="59">
        <v>982852.04</v>
      </c>
      <c r="G438" s="59">
        <v>0.16008800000000001</v>
      </c>
      <c r="H438" s="59">
        <v>1.5734300000000001</v>
      </c>
      <c r="I438" s="78">
        <f t="shared" si="6"/>
        <v>4.6547257187732826E-6</v>
      </c>
      <c r="J438" s="78">
        <f>H438/'סכום נכסי הקרן'!$C$41</f>
        <v>5.4463174174254938E-8</v>
      </c>
    </row>
    <row r="439" spans="1:10">
      <c r="A439" t="s">
        <v>4418</v>
      </c>
      <c r="B439" t="s">
        <v>4419</v>
      </c>
      <c r="C439" t="s">
        <v>2000</v>
      </c>
      <c r="D439" t="s">
        <v>104</v>
      </c>
      <c r="E439" s="70">
        <v>45288</v>
      </c>
      <c r="F439" s="59">
        <v>4342104.232663</v>
      </c>
      <c r="G439" s="59">
        <v>0.37514199999999998</v>
      </c>
      <c r="H439" s="59">
        <v>16.289057114000002</v>
      </c>
      <c r="I439" s="78">
        <f t="shared" si="6"/>
        <v>4.8188411993608046E-5</v>
      </c>
      <c r="J439" s="78">
        <f>H439/'סכום נכסי הקרן'!$C$41</f>
        <v>5.6383426954752899E-7</v>
      </c>
    </row>
    <row r="440" spans="1:10">
      <c r="A440" t="s">
        <v>4420</v>
      </c>
      <c r="B440" t="s">
        <v>4421</v>
      </c>
      <c r="C440" t="s">
        <v>2000</v>
      </c>
      <c r="D440" t="s">
        <v>104</v>
      </c>
      <c r="E440" s="70">
        <v>45099</v>
      </c>
      <c r="F440" s="59">
        <v>25381704.422485996</v>
      </c>
      <c r="G440" s="59">
        <v>0.38185999999999998</v>
      </c>
      <c r="H440" s="59">
        <v>96.922652118999991</v>
      </c>
      <c r="I440" s="78">
        <f t="shared" si="6"/>
        <v>2.8672922313037442E-4</v>
      </c>
      <c r="J440" s="78">
        <f>H440/'סכום נכסי הקרן'!$C$41</f>
        <v>3.3549095185599712E-6</v>
      </c>
    </row>
    <row r="441" spans="1:10">
      <c r="A441" t="s">
        <v>4420</v>
      </c>
      <c r="B441" t="s">
        <v>4422</v>
      </c>
      <c r="C441" t="s">
        <v>2000</v>
      </c>
      <c r="D441" t="s">
        <v>104</v>
      </c>
      <c r="E441" s="70">
        <v>45099</v>
      </c>
      <c r="F441" s="59">
        <v>8994155.6297659986</v>
      </c>
      <c r="G441" s="59">
        <v>0.38185999999999998</v>
      </c>
      <c r="H441" s="59">
        <v>34.345110047999995</v>
      </c>
      <c r="I441" s="78">
        <f t="shared" si="6"/>
        <v>1.0160418134554715E-4</v>
      </c>
      <c r="J441" s="78">
        <f>H441/'סכום נכסי הקרן'!$C$41</f>
        <v>1.1888318581558614E-6</v>
      </c>
    </row>
    <row r="442" spans="1:10">
      <c r="A442" t="s">
        <v>4420</v>
      </c>
      <c r="B442" t="s">
        <v>4423</v>
      </c>
      <c r="C442" t="s">
        <v>2000</v>
      </c>
      <c r="D442" t="s">
        <v>104</v>
      </c>
      <c r="E442" s="70">
        <v>45099</v>
      </c>
      <c r="F442" s="59">
        <v>8293847.5625039991</v>
      </c>
      <c r="G442" s="59">
        <v>0.38185999999999998</v>
      </c>
      <c r="H442" s="59">
        <v>31.670910640999992</v>
      </c>
      <c r="I442" s="78">
        <f t="shared" si="6"/>
        <v>9.3693016084371776E-5</v>
      </c>
      <c r="J442" s="78">
        <f>H442/'סכום נכסי הקרן'!$C$41</f>
        <v>1.0962663242076525E-6</v>
      </c>
    </row>
    <row r="443" spans="1:10">
      <c r="A443" t="s">
        <v>4424</v>
      </c>
      <c r="B443" t="s">
        <v>4425</v>
      </c>
      <c r="C443" t="s">
        <v>2000</v>
      </c>
      <c r="D443" t="s">
        <v>104</v>
      </c>
      <c r="E443" s="70">
        <v>45288</v>
      </c>
      <c r="F443" s="59">
        <v>4346014.2769959997</v>
      </c>
      <c r="G443" s="59">
        <v>0.46477299999999999</v>
      </c>
      <c r="H443" s="59">
        <v>20.199101451000001</v>
      </c>
      <c r="I443" s="78">
        <f t="shared" si="6"/>
        <v>5.9755614816089966E-5</v>
      </c>
      <c r="J443" s="78">
        <f>H443/'סכום נכסי הקרן'!$C$41</f>
        <v>6.9917770761283219E-7</v>
      </c>
    </row>
    <row r="444" spans="1:10">
      <c r="A444" t="s">
        <v>4426</v>
      </c>
      <c r="B444" t="s">
        <v>4427</v>
      </c>
      <c r="C444" t="s">
        <v>2000</v>
      </c>
      <c r="D444" t="s">
        <v>104</v>
      </c>
      <c r="E444" s="70">
        <v>45148</v>
      </c>
      <c r="F444" s="59">
        <v>5892190.4941799995</v>
      </c>
      <c r="G444" s="59">
        <v>0.43294700000000003</v>
      </c>
      <c r="H444" s="59">
        <v>25.510065053999995</v>
      </c>
      <c r="I444" s="78">
        <f t="shared" si="6"/>
        <v>7.5467199617671786E-5</v>
      </c>
      <c r="J444" s="78">
        <f>H444/'סכום נכסי הקרן'!$C$41</f>
        <v>8.8301298197732073E-7</v>
      </c>
    </row>
    <row r="445" spans="1:10">
      <c r="A445" t="s">
        <v>4428</v>
      </c>
      <c r="B445" t="s">
        <v>4429</v>
      </c>
      <c r="C445" t="s">
        <v>2000</v>
      </c>
      <c r="D445" t="s">
        <v>104</v>
      </c>
      <c r="E445" s="70">
        <v>45148</v>
      </c>
      <c r="F445" s="59">
        <v>4718172.5932310009</v>
      </c>
      <c r="G445" s="59">
        <v>0.56599999999999995</v>
      </c>
      <c r="H445" s="59">
        <v>26.704837522000002</v>
      </c>
      <c r="I445" s="78">
        <f t="shared" si="6"/>
        <v>7.9001731268194447E-5</v>
      </c>
      <c r="J445" s="78">
        <f>H445/'סכום נכסי הקרן'!$C$41</f>
        <v>9.2436919167415431E-7</v>
      </c>
    </row>
    <row r="446" spans="1:10">
      <c r="A446" t="s">
        <v>4428</v>
      </c>
      <c r="B446" t="s">
        <v>4430</v>
      </c>
      <c r="C446" t="s">
        <v>2000</v>
      </c>
      <c r="D446" t="s">
        <v>104</v>
      </c>
      <c r="E446" s="70">
        <v>45148</v>
      </c>
      <c r="F446" s="59">
        <v>8719477.065214999</v>
      </c>
      <c r="G446" s="59">
        <v>0.56599999999999995</v>
      </c>
      <c r="H446" s="59">
        <v>49.352204424999989</v>
      </c>
      <c r="I446" s="78">
        <f t="shared" si="6"/>
        <v>1.4600012406983727E-4</v>
      </c>
      <c r="J446" s="78">
        <f>H446/'סכום נכסי הקרן'!$C$41</f>
        <v>1.7082918880930258E-6</v>
      </c>
    </row>
    <row r="447" spans="1:10">
      <c r="A447" t="s">
        <v>4431</v>
      </c>
      <c r="B447" t="s">
        <v>4432</v>
      </c>
      <c r="C447" t="s">
        <v>2000</v>
      </c>
      <c r="D447" t="s">
        <v>104</v>
      </c>
      <c r="E447" s="70">
        <v>45133</v>
      </c>
      <c r="F447" s="59">
        <v>13103731.575796999</v>
      </c>
      <c r="G447" s="59">
        <v>0.80726500000000001</v>
      </c>
      <c r="H447" s="59">
        <v>105.781776671</v>
      </c>
      <c r="I447" s="78">
        <f t="shared" si="6"/>
        <v>3.1293744014543724E-4</v>
      </c>
      <c r="J447" s="78">
        <f>H447/'סכום נכסי הקרן'!$C$41</f>
        <v>3.6615618917236933E-6</v>
      </c>
    </row>
    <row r="448" spans="1:10">
      <c r="A448" t="s">
        <v>4433</v>
      </c>
      <c r="B448" t="s">
        <v>4434</v>
      </c>
      <c r="C448" t="s">
        <v>2000</v>
      </c>
      <c r="D448" t="s">
        <v>104</v>
      </c>
      <c r="E448" s="70">
        <v>45133</v>
      </c>
      <c r="F448" s="59">
        <v>55757299.45203501</v>
      </c>
      <c r="G448" s="59">
        <v>0.85164200000000001</v>
      </c>
      <c r="H448" s="59">
        <v>474.8526303970001</v>
      </c>
      <c r="I448" s="78">
        <f t="shared" si="6"/>
        <v>1.4047709471257444E-3</v>
      </c>
      <c r="J448" s="78">
        <f>H448/'סכום נכסי הקרן'!$C$41</f>
        <v>1.6436690234973859E-5</v>
      </c>
    </row>
    <row r="449" spans="1:10">
      <c r="A449" t="s">
        <v>4435</v>
      </c>
      <c r="B449" t="s">
        <v>4436</v>
      </c>
      <c r="C449" t="s">
        <v>2000</v>
      </c>
      <c r="D449" t="s">
        <v>104</v>
      </c>
      <c r="E449" s="70">
        <v>45133</v>
      </c>
      <c r="F449" s="59">
        <v>14187396.588896001</v>
      </c>
      <c r="G449" s="59">
        <v>0.85164200000000001</v>
      </c>
      <c r="H449" s="59">
        <v>120.825841189</v>
      </c>
      <c r="I449" s="78">
        <f t="shared" si="6"/>
        <v>3.5744275275980151E-4</v>
      </c>
      <c r="J449" s="78">
        <f>H449/'סכום נכסי הקרן'!$C$41</f>
        <v>4.1823016171214306E-6</v>
      </c>
    </row>
    <row r="450" spans="1:10">
      <c r="A450" t="s">
        <v>4437</v>
      </c>
      <c r="B450" t="s">
        <v>4438</v>
      </c>
      <c r="C450" t="s">
        <v>2000</v>
      </c>
      <c r="D450" t="s">
        <v>104</v>
      </c>
      <c r="E450" s="70">
        <v>45133</v>
      </c>
      <c r="F450" s="59">
        <v>18916867.305755999</v>
      </c>
      <c r="G450" s="59">
        <v>0.85341599999999995</v>
      </c>
      <c r="H450" s="59">
        <v>161.43964214399998</v>
      </c>
      <c r="I450" s="78">
        <f t="shared" si="6"/>
        <v>4.7759179265504775E-4</v>
      </c>
      <c r="J450" s="78">
        <f>H450/'סכום נכסי הקרן'!$C$41</f>
        <v>5.588119807502118E-6</v>
      </c>
    </row>
    <row r="451" spans="1:10">
      <c r="A451" t="s">
        <v>4439</v>
      </c>
      <c r="B451" t="s">
        <v>4440</v>
      </c>
      <c r="C451" t="s">
        <v>2000</v>
      </c>
      <c r="D451" t="s">
        <v>104</v>
      </c>
      <c r="E451" s="70">
        <v>45127</v>
      </c>
      <c r="F451" s="59">
        <v>27370131.865543999</v>
      </c>
      <c r="G451" s="59">
        <v>2.1140620000000001</v>
      </c>
      <c r="H451" s="59">
        <v>578.6214578979999</v>
      </c>
      <c r="I451" s="78">
        <f t="shared" si="6"/>
        <v>1.711753418653459E-3</v>
      </c>
      <c r="J451" s="78">
        <f>H451/'סכום נכסי הקרן'!$C$41</f>
        <v>2.0028575305199525E-5</v>
      </c>
    </row>
    <row r="452" spans="1:10">
      <c r="A452" t="s">
        <v>4439</v>
      </c>
      <c r="B452" t="s">
        <v>4441</v>
      </c>
      <c r="C452" t="s">
        <v>2000</v>
      </c>
      <c r="D452" t="s">
        <v>104</v>
      </c>
      <c r="E452" s="70">
        <v>45127</v>
      </c>
      <c r="F452" s="59">
        <v>17792028.005306002</v>
      </c>
      <c r="G452" s="59">
        <v>2.1140620000000001</v>
      </c>
      <c r="H452" s="59">
        <v>376.13443883199989</v>
      </c>
      <c r="I452" s="78">
        <f t="shared" si="6"/>
        <v>1.1127299251620128E-3</v>
      </c>
      <c r="J452" s="78">
        <f>H452/'סכום נכסי הקרן'!$C$41</f>
        <v>1.3019629379789916E-5</v>
      </c>
    </row>
    <row r="453" spans="1:10">
      <c r="A453" t="s">
        <v>4442</v>
      </c>
      <c r="B453" t="s">
        <v>4443</v>
      </c>
      <c r="C453" t="s">
        <v>2000</v>
      </c>
      <c r="D453" t="s">
        <v>104</v>
      </c>
      <c r="E453" s="70">
        <v>45127</v>
      </c>
      <c r="F453" s="59">
        <v>4036809.535315</v>
      </c>
      <c r="G453" s="59">
        <v>2.1140620000000001</v>
      </c>
      <c r="H453" s="59">
        <v>85.340641643999987</v>
      </c>
      <c r="I453" s="78">
        <f t="shared" si="6"/>
        <v>2.5246581005633614E-4</v>
      </c>
      <c r="J453" s="78">
        <f>H453/'סכום נכסי הקרן'!$C$41</f>
        <v>2.9540063618971579E-6</v>
      </c>
    </row>
    <row r="454" spans="1:10">
      <c r="A454" t="s">
        <v>4444</v>
      </c>
      <c r="B454" t="s">
        <v>4445</v>
      </c>
      <c r="C454" t="s">
        <v>2000</v>
      </c>
      <c r="D454" t="s">
        <v>104</v>
      </c>
      <c r="E454" s="70">
        <v>45127</v>
      </c>
      <c r="F454" s="59">
        <v>30961295.052602008</v>
      </c>
      <c r="G454" s="59">
        <v>2.1486749999999999</v>
      </c>
      <c r="H454" s="59">
        <v>665.25753563000001</v>
      </c>
      <c r="I454" s="78">
        <f t="shared" si="6"/>
        <v>1.9680515566022601E-3</v>
      </c>
      <c r="J454" s="78">
        <f>H454/'סכום נכסי הקרן'!$C$41</f>
        <v>2.3027422277287392E-5</v>
      </c>
    </row>
    <row r="455" spans="1:10">
      <c r="A455" t="s">
        <v>4446</v>
      </c>
      <c r="B455" t="s">
        <v>4447</v>
      </c>
      <c r="C455" t="s">
        <v>2000</v>
      </c>
      <c r="D455" t="s">
        <v>106</v>
      </c>
      <c r="E455" s="70">
        <v>45195</v>
      </c>
      <c r="F455" s="59">
        <v>7155791.6854710011</v>
      </c>
      <c r="G455" s="59">
        <v>-4.4603770000000003</v>
      </c>
      <c r="H455" s="59">
        <v>-319.17528897099999</v>
      </c>
      <c r="I455" s="78">
        <f t="shared" si="6"/>
        <v>-9.4422594355656625E-4</v>
      </c>
      <c r="J455" s="78">
        <f>H455/'סכום נכסי הקרן'!$C$41</f>
        <v>-1.1048028419024502E-5</v>
      </c>
    </row>
    <row r="456" spans="1:10">
      <c r="A456" t="s">
        <v>4448</v>
      </c>
      <c r="B456" t="s">
        <v>4449</v>
      </c>
      <c r="C456" t="s">
        <v>2000</v>
      </c>
      <c r="D456" t="s">
        <v>106</v>
      </c>
      <c r="E456" s="70">
        <v>45280</v>
      </c>
      <c r="F456" s="59">
        <v>7189563.1297119996</v>
      </c>
      <c r="G456" s="59">
        <v>-0.50404000000000004</v>
      </c>
      <c r="H456" s="59">
        <v>-36.238279027999994</v>
      </c>
      <c r="I456" s="78">
        <f t="shared" ref="I456:I519" si="7">H456/$H$9</f>
        <v>-1.0720480059215474E-4</v>
      </c>
      <c r="J456" s="78">
        <f>H456/'סכום נכסי הקרן'!$C$41</f>
        <v>-1.2543625725181377E-6</v>
      </c>
    </row>
    <row r="457" spans="1:10">
      <c r="A457" t="s">
        <v>4450</v>
      </c>
      <c r="B457" t="s">
        <v>4451</v>
      </c>
      <c r="C457" t="s">
        <v>2000</v>
      </c>
      <c r="D457" t="s">
        <v>106</v>
      </c>
      <c r="E457" s="70">
        <v>45153</v>
      </c>
      <c r="F457" s="59">
        <v>29768614.229472004</v>
      </c>
      <c r="G457" s="59">
        <v>-0.432533</v>
      </c>
      <c r="H457" s="59">
        <v>-128.75906541800001</v>
      </c>
      <c r="I457" s="78">
        <f t="shared" si="7"/>
        <v>-3.8091185075051078E-4</v>
      </c>
      <c r="J457" s="78">
        <f>H457/'סכום נכסי הקרן'!$C$41</f>
        <v>-4.4569046010148651E-6</v>
      </c>
    </row>
    <row r="458" spans="1:10">
      <c r="A458" t="s">
        <v>4452</v>
      </c>
      <c r="B458" t="s">
        <v>4453</v>
      </c>
      <c r="C458" t="s">
        <v>2000</v>
      </c>
      <c r="D458" t="s">
        <v>106</v>
      </c>
      <c r="E458" s="70">
        <v>45153</v>
      </c>
      <c r="F458" s="59">
        <v>9923692.5191329997</v>
      </c>
      <c r="G458" s="59">
        <v>-0.42422300000000002</v>
      </c>
      <c r="H458" s="59">
        <v>-42.098579522000001</v>
      </c>
      <c r="I458" s="78">
        <f t="shared" si="7"/>
        <v>-1.2454150538942035E-4</v>
      </c>
      <c r="J458" s="78">
        <f>H458/'סכום נכסי הקרן'!$C$41</f>
        <v>-1.4572127574759654E-6</v>
      </c>
    </row>
    <row r="459" spans="1:10">
      <c r="A459" t="s">
        <v>4454</v>
      </c>
      <c r="B459" t="s">
        <v>4455</v>
      </c>
      <c r="C459" t="s">
        <v>2000</v>
      </c>
      <c r="D459" t="s">
        <v>106</v>
      </c>
      <c r="E459" s="70">
        <v>45152</v>
      </c>
      <c r="F459" s="59">
        <v>8260026.8693880001</v>
      </c>
      <c r="G459" s="59">
        <v>-0.41677599999999998</v>
      </c>
      <c r="H459" s="59">
        <v>-34.425816419</v>
      </c>
      <c r="I459" s="78">
        <f t="shared" si="7"/>
        <v>-1.0184293745211851E-4</v>
      </c>
      <c r="J459" s="78">
        <f>H459/'סכום נכסי הקרן'!$C$41</f>
        <v>-1.1916254524948186E-6</v>
      </c>
    </row>
    <row r="460" spans="1:10">
      <c r="A460" t="s">
        <v>4456</v>
      </c>
      <c r="B460" t="s">
        <v>4457</v>
      </c>
      <c r="C460" t="s">
        <v>2000</v>
      </c>
      <c r="D460" t="s">
        <v>106</v>
      </c>
      <c r="E460" s="70">
        <v>45153</v>
      </c>
      <c r="F460" s="59">
        <v>21339301.554262999</v>
      </c>
      <c r="G460" s="59">
        <v>-0.40839799999999998</v>
      </c>
      <c r="H460" s="59">
        <v>-87.149307197000013</v>
      </c>
      <c r="I460" s="78">
        <f t="shared" si="7"/>
        <v>-2.5781644025037626E-4</v>
      </c>
      <c r="J460" s="78">
        <f>H460/'סכום נכסי הקרן'!$C$41</f>
        <v>-3.016612049494328E-6</v>
      </c>
    </row>
    <row r="461" spans="1:10">
      <c r="A461" t="s">
        <v>4458</v>
      </c>
      <c r="B461" t="s">
        <v>4459</v>
      </c>
      <c r="C461" t="s">
        <v>2000</v>
      </c>
      <c r="D461" t="s">
        <v>106</v>
      </c>
      <c r="E461" s="70">
        <v>45281</v>
      </c>
      <c r="F461" s="59">
        <v>7444235.6559739998</v>
      </c>
      <c r="G461" s="59">
        <v>-0.41282000000000002</v>
      </c>
      <c r="H461" s="59">
        <v>-30.731318470000001</v>
      </c>
      <c r="I461" s="78">
        <f t="shared" si="7"/>
        <v>-9.0913392050565584E-5</v>
      </c>
      <c r="J461" s="78">
        <f>H461/'סכום נכסי הקרן'!$C$41</f>
        <v>-1.063743001236857E-6</v>
      </c>
    </row>
    <row r="462" spans="1:10">
      <c r="A462" t="s">
        <v>4460</v>
      </c>
      <c r="B462" t="s">
        <v>4461</v>
      </c>
      <c r="C462" t="s">
        <v>2000</v>
      </c>
      <c r="D462" t="s">
        <v>106</v>
      </c>
      <c r="E462" s="70">
        <v>45113</v>
      </c>
      <c r="F462" s="59">
        <v>1953240.1268849999</v>
      </c>
      <c r="G462" s="59">
        <v>-0.28002100000000002</v>
      </c>
      <c r="H462" s="59">
        <v>-5.4694858499999999</v>
      </c>
      <c r="I462" s="78">
        <f t="shared" si="7"/>
        <v>-1.6180545975646547E-5</v>
      </c>
      <c r="J462" s="78">
        <f>H462/'סכום נכסי הקרן'!$C$41</f>
        <v>-1.8932241058844232E-7</v>
      </c>
    </row>
    <row r="463" spans="1:10">
      <c r="A463" t="s">
        <v>4460</v>
      </c>
      <c r="B463" t="s">
        <v>4462</v>
      </c>
      <c r="C463" t="s">
        <v>2000</v>
      </c>
      <c r="D463" t="s">
        <v>106</v>
      </c>
      <c r="E463" s="70">
        <v>45113</v>
      </c>
      <c r="F463" s="59">
        <v>313365.84000000003</v>
      </c>
      <c r="G463" s="59">
        <v>-0.28002100000000002</v>
      </c>
      <c r="H463" s="59">
        <v>-0.87748999999999999</v>
      </c>
      <c r="I463" s="78">
        <f t="shared" si="7"/>
        <v>-2.5959052966870896E-6</v>
      </c>
      <c r="J463" s="78">
        <f>H463/'סכום נכסי הקרן'!$C$41</f>
        <v>-3.0373699946084012E-8</v>
      </c>
    </row>
    <row r="464" spans="1:10">
      <c r="A464" t="s">
        <v>4460</v>
      </c>
      <c r="B464" t="s">
        <v>4463</v>
      </c>
      <c r="C464" t="s">
        <v>2000</v>
      </c>
      <c r="D464" t="s">
        <v>106</v>
      </c>
      <c r="E464" s="70">
        <v>45113</v>
      </c>
      <c r="F464" s="59">
        <v>23731629.304036997</v>
      </c>
      <c r="G464" s="59">
        <v>-0.28002100000000002</v>
      </c>
      <c r="H464" s="59">
        <v>-66.453586995000009</v>
      </c>
      <c r="I464" s="78">
        <f t="shared" si="7"/>
        <v>-1.9659166311203184E-4</v>
      </c>
      <c r="J464" s="78">
        <f>H464/'סכום נכסי הקרן'!$C$41</f>
        <v>-2.3002442326717352E-6</v>
      </c>
    </row>
    <row r="465" spans="1:10">
      <c r="A465" t="s">
        <v>4464</v>
      </c>
      <c r="B465" t="s">
        <v>4465</v>
      </c>
      <c r="C465" t="s">
        <v>2000</v>
      </c>
      <c r="D465" t="s">
        <v>106</v>
      </c>
      <c r="E465" s="70">
        <v>45113</v>
      </c>
      <c r="F465" s="59">
        <v>24843835.190189004</v>
      </c>
      <c r="G465" s="59">
        <v>-0.26344899999999999</v>
      </c>
      <c r="H465" s="59">
        <v>-65.450955468000004</v>
      </c>
      <c r="I465" s="78">
        <f t="shared" si="7"/>
        <v>-1.9362554783827968E-4</v>
      </c>
      <c r="J465" s="78">
        <f>H465/'סכום נכסי הקרן'!$C$41</f>
        <v>-2.2655388466757894E-6</v>
      </c>
    </row>
    <row r="466" spans="1:10">
      <c r="A466" t="s">
        <v>4464</v>
      </c>
      <c r="B466" t="s">
        <v>4466</v>
      </c>
      <c r="C466" t="s">
        <v>2000</v>
      </c>
      <c r="D466" t="s">
        <v>106</v>
      </c>
      <c r="E466" s="70">
        <v>45113</v>
      </c>
      <c r="F466" s="59">
        <v>76971.69</v>
      </c>
      <c r="G466" s="59">
        <v>-0.26344800000000002</v>
      </c>
      <c r="H466" s="59">
        <v>-0.20277999999999999</v>
      </c>
      <c r="I466" s="78">
        <f t="shared" si="7"/>
        <v>-5.998902278797571E-7</v>
      </c>
      <c r="J466" s="78">
        <f>H466/'סכום נכסי הקרן'!$C$41</f>
        <v>-7.0190872546318644E-9</v>
      </c>
    </row>
    <row r="467" spans="1:10">
      <c r="A467" t="s">
        <v>4467</v>
      </c>
      <c r="B467" t="s">
        <v>4468</v>
      </c>
      <c r="C467" t="s">
        <v>2000</v>
      </c>
      <c r="D467" t="s">
        <v>106</v>
      </c>
      <c r="E467" s="70">
        <v>45113</v>
      </c>
      <c r="F467" s="59">
        <v>34790401.468675993</v>
      </c>
      <c r="G467" s="59">
        <v>-0.23741899999999999</v>
      </c>
      <c r="H467" s="59">
        <v>-82.599135675000028</v>
      </c>
      <c r="I467" s="78">
        <f t="shared" si="7"/>
        <v>-2.4435552975020586E-4</v>
      </c>
      <c r="J467" s="78">
        <f>H467/'סכום נכסי הקרן'!$C$41</f>
        <v>-2.8591110585856639E-6</v>
      </c>
    </row>
    <row r="468" spans="1:10">
      <c r="A468" t="s">
        <v>4469</v>
      </c>
      <c r="B468" t="s">
        <v>4470</v>
      </c>
      <c r="C468" t="s">
        <v>2000</v>
      </c>
      <c r="D468" t="s">
        <v>102</v>
      </c>
      <c r="E468" s="70">
        <v>45127</v>
      </c>
      <c r="F468" s="59">
        <v>100308.35</v>
      </c>
      <c r="G468" s="59">
        <v>3.8558699999999999</v>
      </c>
      <c r="H468" s="59">
        <v>3.8677600000000001</v>
      </c>
      <c r="I468" s="78">
        <f t="shared" si="7"/>
        <v>1.1442111785108044E-5</v>
      </c>
      <c r="J468" s="78">
        <f>H468/'סכום נכסי הקרן'!$C$41</f>
        <v>1.3387979544321404E-7</v>
      </c>
    </row>
    <row r="469" spans="1:10">
      <c r="A469" t="s">
        <v>4471</v>
      </c>
      <c r="B469" t="s">
        <v>4472</v>
      </c>
      <c r="C469" t="s">
        <v>2000</v>
      </c>
      <c r="D469" t="s">
        <v>102</v>
      </c>
      <c r="E469" s="70">
        <v>45141</v>
      </c>
      <c r="F469" s="59">
        <v>15890560.422010999</v>
      </c>
      <c r="G469" s="59">
        <v>1.3473010000000001</v>
      </c>
      <c r="H469" s="59">
        <v>214.09372287100007</v>
      </c>
      <c r="I469" s="78">
        <f t="shared" si="7"/>
        <v>6.333599575930062E-4</v>
      </c>
      <c r="J469" s="78">
        <f>H469/'סכום נכסי הקרן'!$C$41</f>
        <v>7.4107038243442312E-6</v>
      </c>
    </row>
    <row r="470" spans="1:10">
      <c r="A470" t="s">
        <v>4473</v>
      </c>
      <c r="B470" t="s">
        <v>4474</v>
      </c>
      <c r="C470" t="s">
        <v>2000</v>
      </c>
      <c r="D470" t="s">
        <v>102</v>
      </c>
      <c r="E470" s="70">
        <v>45251</v>
      </c>
      <c r="F470" s="59">
        <v>5881373.9469609996</v>
      </c>
      <c r="G470" s="59">
        <v>-3.6627640000000001</v>
      </c>
      <c r="H470" s="59">
        <v>-215.420828787</v>
      </c>
      <c r="I470" s="78">
        <f t="shared" si="7"/>
        <v>-6.3728597529874532E-4</v>
      </c>
      <c r="J470" s="78">
        <f>H470/'סכום נכסי הקרן'!$C$41</f>
        <v>-7.4566406633842833E-6</v>
      </c>
    </row>
    <row r="471" spans="1:10">
      <c r="A471" t="s">
        <v>4475</v>
      </c>
      <c r="B471" t="s">
        <v>4476</v>
      </c>
      <c r="C471" t="s">
        <v>2000</v>
      </c>
      <c r="D471" t="s">
        <v>102</v>
      </c>
      <c r="E471" s="70">
        <v>45251</v>
      </c>
      <c r="F471" s="59">
        <v>5874144.7245279988</v>
      </c>
      <c r="G471" s="59">
        <v>-3.7899940000000001</v>
      </c>
      <c r="H471" s="59">
        <v>-222.62975930600001</v>
      </c>
      <c r="I471" s="78">
        <f t="shared" si="7"/>
        <v>-6.5861237322660927E-4</v>
      </c>
      <c r="J471" s="78">
        <f>H471/'סכום נכסי הקרן'!$C$41</f>
        <v>-7.7061727292953177E-6</v>
      </c>
    </row>
    <row r="472" spans="1:10">
      <c r="A472" t="s">
        <v>4477</v>
      </c>
      <c r="B472" t="s">
        <v>4478</v>
      </c>
      <c r="C472" t="s">
        <v>2000</v>
      </c>
      <c r="D472" t="s">
        <v>102</v>
      </c>
      <c r="E472" s="70">
        <v>45251</v>
      </c>
      <c r="F472" s="59">
        <v>12008735.668389</v>
      </c>
      <c r="G472" s="59">
        <v>-3.8465410000000002</v>
      </c>
      <c r="H472" s="59">
        <v>-461.92099693800009</v>
      </c>
      <c r="I472" s="78">
        <f t="shared" si="7"/>
        <v>-1.3665149034203642E-3</v>
      </c>
      <c r="J472" s="78">
        <f>H472/'סכום נכסי הקרן'!$C$41</f>
        <v>-1.598907082677957E-5</v>
      </c>
    </row>
    <row r="473" spans="1:10">
      <c r="A473" t="s">
        <v>4479</v>
      </c>
      <c r="B473" t="s">
        <v>4480</v>
      </c>
      <c r="C473" t="s">
        <v>2000</v>
      </c>
      <c r="D473" t="s">
        <v>102</v>
      </c>
      <c r="E473" s="70">
        <v>45250</v>
      </c>
      <c r="F473" s="59">
        <v>3986586.7989229993</v>
      </c>
      <c r="G473" s="59">
        <v>-4.2706439999999999</v>
      </c>
      <c r="H473" s="59">
        <v>-170.25293130000006</v>
      </c>
      <c r="I473" s="78">
        <f t="shared" si="7"/>
        <v>-5.036644134271312E-4</v>
      </c>
      <c r="J473" s="78">
        <f>H473/'סכום נכסי הקרן'!$C$41</f>
        <v>-5.8931856206309545E-6</v>
      </c>
    </row>
    <row r="474" spans="1:10">
      <c r="A474" t="s">
        <v>4481</v>
      </c>
      <c r="B474" t="s">
        <v>4482</v>
      </c>
      <c r="C474" t="s">
        <v>2000</v>
      </c>
      <c r="D474" t="s">
        <v>102</v>
      </c>
      <c r="E474" s="70">
        <v>45250</v>
      </c>
      <c r="F474" s="59">
        <v>11957322.12352</v>
      </c>
      <c r="G474" s="59">
        <v>-4.291849</v>
      </c>
      <c r="H474" s="59">
        <v>-513.19022915300002</v>
      </c>
      <c r="I474" s="78">
        <f t="shared" si="7"/>
        <v>-1.5181862289784887E-3</v>
      </c>
      <c r="J474" s="78">
        <f>H474/'סכום נכסי הקרן'!$C$41</f>
        <v>-1.7763719285183097E-5</v>
      </c>
    </row>
    <row r="475" spans="1:10">
      <c r="A475" t="s">
        <v>4483</v>
      </c>
      <c r="B475" t="s">
        <v>4484</v>
      </c>
      <c r="C475" t="s">
        <v>2000</v>
      </c>
      <c r="D475" t="s">
        <v>102</v>
      </c>
      <c r="E475" s="70">
        <v>45253</v>
      </c>
      <c r="F475" s="59">
        <v>7925230.0529209999</v>
      </c>
      <c r="G475" s="59">
        <v>-4.8997299999999999</v>
      </c>
      <c r="H475" s="59">
        <v>-388.31483494599991</v>
      </c>
      <c r="I475" s="78">
        <f t="shared" si="7"/>
        <v>-1.1487635606314535E-3</v>
      </c>
      <c r="J475" s="78">
        <f>H475/'סכום נכסי הקרן'!$C$41</f>
        <v>-1.3441245235003178E-5</v>
      </c>
    </row>
    <row r="476" spans="1:10">
      <c r="A476" t="s">
        <v>4485</v>
      </c>
      <c r="B476" t="s">
        <v>4486</v>
      </c>
      <c r="C476" t="s">
        <v>2000</v>
      </c>
      <c r="D476" t="s">
        <v>102</v>
      </c>
      <c r="E476" s="70">
        <v>45252</v>
      </c>
      <c r="F476" s="59">
        <v>7914268.4630120005</v>
      </c>
      <c r="G476" s="59">
        <v>-5.0446309999999999</v>
      </c>
      <c r="H476" s="59">
        <v>-399.2456565679999</v>
      </c>
      <c r="I476" s="78">
        <f t="shared" si="7"/>
        <v>-1.1811005419596642E-3</v>
      </c>
      <c r="J476" s="78">
        <f>H476/'סכום נכסי הקרן'!$C$41</f>
        <v>-1.3819607946955216E-5</v>
      </c>
    </row>
    <row r="477" spans="1:10">
      <c r="A477" t="s">
        <v>4487</v>
      </c>
      <c r="B477" t="s">
        <v>4488</v>
      </c>
      <c r="C477" t="s">
        <v>2000</v>
      </c>
      <c r="D477" t="s">
        <v>109</v>
      </c>
      <c r="E477" s="70">
        <v>45176</v>
      </c>
      <c r="F477" s="59">
        <v>910910.4</v>
      </c>
      <c r="G477" s="59">
        <v>6.0293099999999997</v>
      </c>
      <c r="H477" s="59">
        <v>54.921610000000001</v>
      </c>
      <c r="I477" s="78">
        <f t="shared" si="7"/>
        <v>1.6247626560027194E-4</v>
      </c>
      <c r="J477" s="78">
        <f>H477/'סכום נכסי הקרן'!$C$41</f>
        <v>1.9010729497724726E-6</v>
      </c>
    </row>
    <row r="478" spans="1:10">
      <c r="A478" t="s">
        <v>4487</v>
      </c>
      <c r="B478" t="s">
        <v>4489</v>
      </c>
      <c r="C478" t="s">
        <v>2000</v>
      </c>
      <c r="D478" t="s">
        <v>109</v>
      </c>
      <c r="E478" s="70">
        <v>45176</v>
      </c>
      <c r="F478" s="59">
        <v>215351.1</v>
      </c>
      <c r="G478" s="59">
        <v>6.0293070000000002</v>
      </c>
      <c r="H478" s="59">
        <v>12.98418</v>
      </c>
      <c r="I478" s="78">
        <f t="shared" si="7"/>
        <v>3.8411493732280228E-5</v>
      </c>
      <c r="J478" s="78">
        <f>H478/'סכום נכסי הקרן'!$C$41</f>
        <v>4.4943826979902344E-7</v>
      </c>
    </row>
    <row r="479" spans="1:10">
      <c r="A479" t="s">
        <v>4487</v>
      </c>
      <c r="B479" t="s">
        <v>4490</v>
      </c>
      <c r="C479" t="s">
        <v>2000</v>
      </c>
      <c r="D479" t="s">
        <v>109</v>
      </c>
      <c r="E479" s="70">
        <v>45176</v>
      </c>
      <c r="F479" s="59">
        <v>103962.6</v>
      </c>
      <c r="G479" s="59">
        <v>6.029312</v>
      </c>
      <c r="H479" s="59">
        <v>6.26823</v>
      </c>
      <c r="I479" s="78">
        <f t="shared" si="7"/>
        <v>1.8543495034533631E-5</v>
      </c>
      <c r="J479" s="78">
        <f>H479/'סכום נכסי הקרן'!$C$41</f>
        <v>2.1697037825279167E-7</v>
      </c>
    </row>
    <row r="480" spans="1:10">
      <c r="A480" t="s">
        <v>4298</v>
      </c>
      <c r="B480" t="s">
        <v>4491</v>
      </c>
      <c r="C480" t="s">
        <v>2000</v>
      </c>
      <c r="D480" t="s">
        <v>109</v>
      </c>
      <c r="E480" s="70">
        <v>45168</v>
      </c>
      <c r="F480" s="59">
        <v>4950600</v>
      </c>
      <c r="G480" s="59">
        <v>4.2365430000000002</v>
      </c>
      <c r="H480" s="59">
        <v>209.73430999999999</v>
      </c>
      <c r="I480" s="78">
        <f t="shared" si="7"/>
        <v>6.2046337419914988E-4</v>
      </c>
      <c r="J480" s="78">
        <f>H480/'סכום נכסי הקרן'!$C$41</f>
        <v>7.2598058101391091E-6</v>
      </c>
    </row>
    <row r="481" spans="1:10">
      <c r="A481" t="s">
        <v>4492</v>
      </c>
      <c r="B481" t="s">
        <v>4493</v>
      </c>
      <c r="C481" t="s">
        <v>2000</v>
      </c>
      <c r="D481" t="s">
        <v>109</v>
      </c>
      <c r="E481" s="70">
        <v>45168</v>
      </c>
      <c r="F481" s="59">
        <v>421296.06</v>
      </c>
      <c r="G481" s="59">
        <v>4.2072380000000003</v>
      </c>
      <c r="H481" s="59">
        <v>17.724930000000001</v>
      </c>
      <c r="I481" s="78">
        <f t="shared" si="7"/>
        <v>5.2436198327511312E-5</v>
      </c>
      <c r="J481" s="78">
        <f>H481/'סכום נכסי הקרן'!$C$41</f>
        <v>6.1353600084940323E-7</v>
      </c>
    </row>
    <row r="482" spans="1:10">
      <c r="A482" t="s">
        <v>4494</v>
      </c>
      <c r="B482" t="s">
        <v>4495</v>
      </c>
      <c r="C482" t="s">
        <v>2000</v>
      </c>
      <c r="D482" t="s">
        <v>102</v>
      </c>
      <c r="E482" s="70">
        <v>45133</v>
      </c>
      <c r="F482" s="59">
        <v>27391</v>
      </c>
      <c r="G482" s="59">
        <v>-0.46186700000000003</v>
      </c>
      <c r="H482" s="59">
        <v>-0.12651000000000001</v>
      </c>
      <c r="I482" s="78">
        <f t="shared" si="7"/>
        <v>-3.7425837227077657E-7</v>
      </c>
      <c r="J482" s="78">
        <f>H482/'סכום נכסי הקרן'!$C$41</f>
        <v>-4.3790547814551599E-9</v>
      </c>
    </row>
    <row r="483" spans="1:10">
      <c r="A483" t="s">
        <v>4494</v>
      </c>
      <c r="B483" t="s">
        <v>4496</v>
      </c>
      <c r="C483" t="s">
        <v>2000</v>
      </c>
      <c r="D483" t="s">
        <v>102</v>
      </c>
      <c r="E483" s="70">
        <v>45133</v>
      </c>
      <c r="F483" s="59">
        <v>90390.3</v>
      </c>
      <c r="G483" s="59">
        <v>-0.461864</v>
      </c>
      <c r="H483" s="59">
        <v>-0.41748000000000002</v>
      </c>
      <c r="I483" s="78">
        <f t="shared" si="7"/>
        <v>-1.2350437535025199E-6</v>
      </c>
      <c r="J483" s="78">
        <f>H483/'סכום נכסי הקרן'!$C$41</f>
        <v>-1.4450776935909416E-8</v>
      </c>
    </row>
    <row r="484" spans="1:10">
      <c r="A484" t="s">
        <v>4494</v>
      </c>
      <c r="B484" t="s">
        <v>4497</v>
      </c>
      <c r="C484" t="s">
        <v>2000</v>
      </c>
      <c r="D484" t="s">
        <v>102</v>
      </c>
      <c r="E484" s="70">
        <v>45133</v>
      </c>
      <c r="F484" s="59">
        <v>35608.300000000003</v>
      </c>
      <c r="G484" s="59">
        <v>-0.46185900000000002</v>
      </c>
      <c r="H484" s="59">
        <v>-0.16446</v>
      </c>
      <c r="I484" s="78">
        <f t="shared" si="7"/>
        <v>-4.8652700896096677E-7</v>
      </c>
      <c r="J484" s="78">
        <f>H484/'סכום נכסי הקרן'!$C$41</f>
        <v>-5.6926673729990951E-9</v>
      </c>
    </row>
    <row r="485" spans="1:10">
      <c r="A485" t="s">
        <v>4498</v>
      </c>
      <c r="B485" t="s">
        <v>4499</v>
      </c>
      <c r="C485" t="s">
        <v>2000</v>
      </c>
      <c r="D485" t="s">
        <v>102</v>
      </c>
      <c r="E485" s="70">
        <v>45260</v>
      </c>
      <c r="F485" s="59">
        <v>99155.42</v>
      </c>
      <c r="G485" s="59">
        <v>2.691643</v>
      </c>
      <c r="H485" s="59">
        <v>2.6689099999999999</v>
      </c>
      <c r="I485" s="78">
        <f t="shared" si="7"/>
        <v>7.8955174479266324E-6</v>
      </c>
      <c r="J485" s="78">
        <f>H485/'סכום נכסי הקרן'!$C$41</f>
        <v>9.2382444840514495E-8</v>
      </c>
    </row>
    <row r="486" spans="1:10">
      <c r="A486" t="s">
        <v>4500</v>
      </c>
      <c r="B486" t="s">
        <v>3788</v>
      </c>
      <c r="C486" t="s">
        <v>2000</v>
      </c>
      <c r="D486" t="s">
        <v>102</v>
      </c>
      <c r="E486" s="70">
        <v>45260</v>
      </c>
      <c r="F486" s="59">
        <v>7669.48</v>
      </c>
      <c r="G486" s="59">
        <v>2.690404</v>
      </c>
      <c r="H486" s="59">
        <v>0.20634</v>
      </c>
      <c r="I486" s="78">
        <f t="shared" si="7"/>
        <v>6.104218839170977E-7</v>
      </c>
      <c r="J486" s="78">
        <f>H486/'סכום נכסי הקרן'!$C$41</f>
        <v>7.142314153864972E-9</v>
      </c>
    </row>
    <row r="487" spans="1:10">
      <c r="A487" t="s">
        <v>4501</v>
      </c>
      <c r="B487" t="s">
        <v>4502</v>
      </c>
      <c r="C487" t="s">
        <v>2000</v>
      </c>
      <c r="D487" t="s">
        <v>102</v>
      </c>
      <c r="E487" s="70">
        <v>45229</v>
      </c>
      <c r="F487" s="59">
        <v>54782</v>
      </c>
      <c r="G487" s="59">
        <v>4.1509070000000001</v>
      </c>
      <c r="H487" s="59">
        <v>2.2739499999999997</v>
      </c>
      <c r="I487" s="78">
        <f t="shared" si="7"/>
        <v>6.7270952938513335E-6</v>
      </c>
      <c r="J487" s="78">
        <f>H487/'סכום נכסי הקרן'!$C$41</f>
        <v>7.8711181885147091E-8</v>
      </c>
    </row>
    <row r="488" spans="1:10">
      <c r="A488" t="s">
        <v>4503</v>
      </c>
      <c r="B488" t="s">
        <v>4504</v>
      </c>
      <c r="C488" t="s">
        <v>2000</v>
      </c>
      <c r="D488" t="s">
        <v>104</v>
      </c>
      <c r="E488" s="70">
        <v>45204</v>
      </c>
      <c r="F488" s="59">
        <v>108313.2</v>
      </c>
      <c r="G488" s="59">
        <v>4.6041109999999996</v>
      </c>
      <c r="H488" s="59">
        <v>4.9868600000000001</v>
      </c>
      <c r="I488" s="78">
        <f t="shared" si="7"/>
        <v>1.4752779277070941E-5</v>
      </c>
      <c r="J488" s="78">
        <f>H488/'סכום נכסי הקרן'!$C$41</f>
        <v>1.7261665581730676E-7</v>
      </c>
    </row>
    <row r="489" spans="1:10">
      <c r="A489" t="s">
        <v>4505</v>
      </c>
      <c r="B489" t="s">
        <v>4506</v>
      </c>
      <c r="C489" t="s">
        <v>2000</v>
      </c>
      <c r="D489" t="s">
        <v>104</v>
      </c>
      <c r="E489" s="70">
        <v>45229</v>
      </c>
      <c r="F489" s="59">
        <v>48139.199999999997</v>
      </c>
      <c r="G489" s="59">
        <v>3.9260100000000002</v>
      </c>
      <c r="H489" s="59">
        <v>1.88995</v>
      </c>
      <c r="I489" s="78">
        <f t="shared" si="7"/>
        <v>5.5910964403853783E-6</v>
      </c>
      <c r="J489" s="78">
        <f>H489/'סכום נכסי הקרן'!$C$41</f>
        <v>6.5419291630789494E-8</v>
      </c>
    </row>
    <row r="490" spans="1:10">
      <c r="A490" t="s">
        <v>4507</v>
      </c>
      <c r="B490" t="s">
        <v>4508</v>
      </c>
      <c r="C490" t="s">
        <v>2000</v>
      </c>
      <c r="D490" t="s">
        <v>104</v>
      </c>
      <c r="E490" s="70">
        <v>45145</v>
      </c>
      <c r="F490" s="59">
        <v>1765104</v>
      </c>
      <c r="G490" s="59">
        <v>-0.16064700000000001</v>
      </c>
      <c r="H490" s="59">
        <v>-2.8355900000000003</v>
      </c>
      <c r="I490" s="78">
        <f t="shared" si="7"/>
        <v>-8.3886119502592005E-6</v>
      </c>
      <c r="J490" s="78">
        <f>H490/'סכום נכסי הקרן'!$C$41</f>
        <v>-9.8151955954046613E-8</v>
      </c>
    </row>
    <row r="491" spans="1:10">
      <c r="A491" t="s">
        <v>4507</v>
      </c>
      <c r="B491" t="s">
        <v>4509</v>
      </c>
      <c r="C491" t="s">
        <v>2000</v>
      </c>
      <c r="D491" t="s">
        <v>104</v>
      </c>
      <c r="E491" s="70">
        <v>45145</v>
      </c>
      <c r="F491" s="59">
        <v>249120.36</v>
      </c>
      <c r="G491" s="59">
        <v>-0.16064500000000001</v>
      </c>
      <c r="H491" s="59">
        <v>-0.4002</v>
      </c>
      <c r="I491" s="78">
        <f t="shared" si="7"/>
        <v>-1.1839238050965519E-6</v>
      </c>
      <c r="J491" s="78">
        <f>H491/'סכום נכסי הקרן'!$C$41</f>
        <v>-1.3852641874463322E-8</v>
      </c>
    </row>
    <row r="492" spans="1:10">
      <c r="A492" t="s">
        <v>4507</v>
      </c>
      <c r="B492" t="s">
        <v>4510</v>
      </c>
      <c r="C492" t="s">
        <v>2000</v>
      </c>
      <c r="D492" t="s">
        <v>104</v>
      </c>
      <c r="E492" s="70">
        <v>45145</v>
      </c>
      <c r="F492" s="59">
        <v>1369159.08</v>
      </c>
      <c r="G492" s="59">
        <v>-0.16064800000000001</v>
      </c>
      <c r="H492" s="59">
        <v>-2.1995200000000001</v>
      </c>
      <c r="I492" s="78">
        <f t="shared" si="7"/>
        <v>-6.506906766081879E-6</v>
      </c>
      <c r="J492" s="78">
        <f>H492/'סכום נכסי הקרן'!$C$41</f>
        <v>-7.6134839719439198E-8</v>
      </c>
    </row>
    <row r="493" spans="1:10">
      <c r="A493" t="s">
        <v>4507</v>
      </c>
      <c r="B493" t="s">
        <v>4511</v>
      </c>
      <c r="C493" t="s">
        <v>2000</v>
      </c>
      <c r="D493" t="s">
        <v>104</v>
      </c>
      <c r="E493" s="70">
        <v>45145</v>
      </c>
      <c r="F493" s="59">
        <v>3209280</v>
      </c>
      <c r="G493" s="59">
        <v>-0.16064700000000001</v>
      </c>
      <c r="H493" s="59">
        <v>-5.1556199999999999</v>
      </c>
      <c r="I493" s="78">
        <f t="shared" si="7"/>
        <v>-1.5252027106526448E-5</v>
      </c>
      <c r="J493" s="78">
        <f>H493/'סכום נכסי הקרן'!$C$41</f>
        <v>-1.7845816466971661E-7</v>
      </c>
    </row>
    <row r="494" spans="1:10">
      <c r="A494" t="s">
        <v>4507</v>
      </c>
      <c r="B494" t="s">
        <v>4512</v>
      </c>
      <c r="C494" t="s">
        <v>2000</v>
      </c>
      <c r="D494" t="s">
        <v>104</v>
      </c>
      <c r="E494" s="70">
        <v>45145</v>
      </c>
      <c r="F494" s="59">
        <v>8424.36</v>
      </c>
      <c r="G494" s="59">
        <v>-0.160606</v>
      </c>
      <c r="H494" s="59">
        <v>-1.3529999999999999E-2</v>
      </c>
      <c r="I494" s="78">
        <f t="shared" si="7"/>
        <v>-4.0026209602589569E-8</v>
      </c>
      <c r="J494" s="78">
        <f>H494/'סכום נכסי הקרן'!$C$41</f>
        <v>-4.6833144568088142E-10</v>
      </c>
    </row>
    <row r="495" spans="1:10">
      <c r="A495" t="s">
        <v>4507</v>
      </c>
      <c r="B495" t="s">
        <v>4029</v>
      </c>
      <c r="C495" t="s">
        <v>2000</v>
      </c>
      <c r="D495" t="s">
        <v>104</v>
      </c>
      <c r="E495" s="70">
        <v>45145</v>
      </c>
      <c r="F495" s="59">
        <v>149632.68</v>
      </c>
      <c r="G495" s="59">
        <v>-0.16064700000000001</v>
      </c>
      <c r="H495" s="59">
        <v>-0.24037999999999998</v>
      </c>
      <c r="I495" s="78">
        <f t="shared" si="7"/>
        <v>-7.1112344894829869E-7</v>
      </c>
      <c r="J495" s="78">
        <f>H495/'סכום נכסי הקרן'!$C$41</f>
        <v>-8.3205848420377146E-9</v>
      </c>
    </row>
    <row r="496" spans="1:10">
      <c r="A496" t="s">
        <v>4507</v>
      </c>
      <c r="B496" t="s">
        <v>4513</v>
      </c>
      <c r="C496" t="s">
        <v>2000</v>
      </c>
      <c r="D496" t="s">
        <v>104</v>
      </c>
      <c r="E496" s="70">
        <v>45145</v>
      </c>
      <c r="F496" s="59">
        <v>34820.69</v>
      </c>
      <c r="G496" s="59">
        <v>-0.16065199999999999</v>
      </c>
      <c r="H496" s="59">
        <v>-5.5939999999999997E-2</v>
      </c>
      <c r="I496" s="78">
        <f t="shared" si="7"/>
        <v>-1.6548899964293131E-7</v>
      </c>
      <c r="J496" s="78">
        <f>H496/'סכום נכסי הקרן'!$C$41</f>
        <v>-1.9363238042415747E-9</v>
      </c>
    </row>
    <row r="497" spans="1:10">
      <c r="A497" t="s">
        <v>4507</v>
      </c>
      <c r="B497" t="s">
        <v>4514</v>
      </c>
      <c r="C497" t="s">
        <v>2000</v>
      </c>
      <c r="D497" t="s">
        <v>104</v>
      </c>
      <c r="E497" s="70">
        <v>45145</v>
      </c>
      <c r="F497" s="59">
        <v>2427018</v>
      </c>
      <c r="G497" s="59">
        <v>-0.16064700000000001</v>
      </c>
      <c r="H497" s="59">
        <v>-3.8989400000000001</v>
      </c>
      <c r="I497" s="78">
        <f t="shared" si="7"/>
        <v>-1.1534352525345202E-5</v>
      </c>
      <c r="J497" s="78">
        <f>H497/'סכום נכסי הקרן'!$C$41</f>
        <v>-1.3495906924042985E-7</v>
      </c>
    </row>
    <row r="498" spans="1:10">
      <c r="A498" t="s">
        <v>4507</v>
      </c>
      <c r="B498" t="s">
        <v>4515</v>
      </c>
      <c r="C498" t="s">
        <v>2000</v>
      </c>
      <c r="D498" t="s">
        <v>104</v>
      </c>
      <c r="E498" s="70">
        <v>45145</v>
      </c>
      <c r="F498" s="59">
        <v>1343886</v>
      </c>
      <c r="G498" s="59">
        <v>-0.16064800000000001</v>
      </c>
      <c r="H498" s="59">
        <v>-2.1589200000000002</v>
      </c>
      <c r="I498" s="78">
        <f t="shared" si="7"/>
        <v>-6.3867985539706343E-6</v>
      </c>
      <c r="J498" s="78">
        <f>H498/'סכום נכסי הקרן'!$C$41</f>
        <v>-7.4729499239421185E-8</v>
      </c>
    </row>
    <row r="499" spans="1:10">
      <c r="A499" t="s">
        <v>4507</v>
      </c>
      <c r="B499" t="s">
        <v>4516</v>
      </c>
      <c r="C499" t="s">
        <v>2000</v>
      </c>
      <c r="D499" t="s">
        <v>104</v>
      </c>
      <c r="E499" s="70">
        <v>45145</v>
      </c>
      <c r="F499" s="59">
        <v>1985742</v>
      </c>
      <c r="G499" s="59">
        <v>-0.16064700000000001</v>
      </c>
      <c r="H499" s="59">
        <v>-3.1900399999999998</v>
      </c>
      <c r="I499" s="78">
        <f t="shared" si="7"/>
        <v>-9.4371921419545327E-6</v>
      </c>
      <c r="J499" s="78">
        <f>H499/'סכום נכסי הקרן'!$C$41</f>
        <v>-1.1042099371617435E-7</v>
      </c>
    </row>
    <row r="500" spans="1:10">
      <c r="A500" t="s">
        <v>4507</v>
      </c>
      <c r="B500" t="s">
        <v>4517</v>
      </c>
      <c r="C500" t="s">
        <v>2000</v>
      </c>
      <c r="D500" t="s">
        <v>104</v>
      </c>
      <c r="E500" s="70">
        <v>45145</v>
      </c>
      <c r="F500" s="59">
        <v>88255.2</v>
      </c>
      <c r="G500" s="59">
        <v>-0.16064800000000001</v>
      </c>
      <c r="H500" s="59">
        <v>-0.14177999999999999</v>
      </c>
      <c r="I500" s="78">
        <f t="shared" si="7"/>
        <v>-4.1943207667813373E-7</v>
      </c>
      <c r="J500" s="78">
        <f>H500/'סכום נכסי הקרן'!$C$41</f>
        <v>-4.9076151048510989E-9</v>
      </c>
    </row>
    <row r="501" spans="1:10">
      <c r="A501" t="s">
        <v>4518</v>
      </c>
      <c r="B501" t="s">
        <v>4519</v>
      </c>
      <c r="C501" t="s">
        <v>2000</v>
      </c>
      <c r="D501" t="s">
        <v>104</v>
      </c>
      <c r="E501" s="70">
        <v>45127</v>
      </c>
      <c r="F501" s="59">
        <v>12034800</v>
      </c>
      <c r="G501" s="59">
        <v>-2.1613910000000001</v>
      </c>
      <c r="H501" s="59">
        <v>-260.11910999999998</v>
      </c>
      <c r="I501" s="78">
        <f t="shared" si="7"/>
        <v>-7.6951825709527363E-4</v>
      </c>
      <c r="J501" s="78">
        <f>H501/'סכום נכסי הקרן'!$C$41</f>
        <v>-9.0038402687009766E-6</v>
      </c>
    </row>
    <row r="502" spans="1:10">
      <c r="A502" t="s">
        <v>4520</v>
      </c>
      <c r="B502" t="s">
        <v>4521</v>
      </c>
      <c r="C502" t="s">
        <v>2000</v>
      </c>
      <c r="D502" t="s">
        <v>106</v>
      </c>
      <c r="E502" s="70">
        <v>45223</v>
      </c>
      <c r="F502" s="59">
        <v>508299</v>
      </c>
      <c r="G502" s="59">
        <v>4.358447</v>
      </c>
      <c r="H502" s="59">
        <v>22.153939999999999</v>
      </c>
      <c r="I502" s="78">
        <f t="shared" si="7"/>
        <v>6.5538673020191655E-5</v>
      </c>
      <c r="J502" s="78">
        <f>H502/'סכום נכסי הקרן'!$C$41</f>
        <v>7.6684307078547713E-7</v>
      </c>
    </row>
    <row r="503" spans="1:10">
      <c r="A503" t="s">
        <v>4520</v>
      </c>
      <c r="B503" t="s">
        <v>4522</v>
      </c>
      <c r="C503" t="s">
        <v>2000</v>
      </c>
      <c r="D503" t="s">
        <v>106</v>
      </c>
      <c r="E503" s="70">
        <v>45223</v>
      </c>
      <c r="F503" s="59">
        <v>277254</v>
      </c>
      <c r="G503" s="59">
        <v>4.358447</v>
      </c>
      <c r="H503" s="59">
        <v>12.083969999999999</v>
      </c>
      <c r="I503" s="78">
        <f t="shared" si="7"/>
        <v>3.5748375170096396E-5</v>
      </c>
      <c r="J503" s="78">
        <f>H503/'סכום נכסי הקרן'!$C$41</f>
        <v>4.182781330128899E-7</v>
      </c>
    </row>
    <row r="504" spans="1:10">
      <c r="A504" t="s">
        <v>4523</v>
      </c>
      <c r="B504" t="s">
        <v>4524</v>
      </c>
      <c r="C504" t="s">
        <v>2000</v>
      </c>
      <c r="D504" t="s">
        <v>106</v>
      </c>
      <c r="E504" s="70">
        <v>45223</v>
      </c>
      <c r="F504" s="59">
        <v>3927765</v>
      </c>
      <c r="G504" s="59">
        <v>4.3549579999999999</v>
      </c>
      <c r="H504" s="59">
        <v>171.05251000000001</v>
      </c>
      <c r="I504" s="78">
        <f t="shared" si="7"/>
        <v>5.0602983136060966E-4</v>
      </c>
      <c r="J504" s="78">
        <f>H504/'סכום נכסי הקרן'!$C$41</f>
        <v>5.9208624756573118E-6</v>
      </c>
    </row>
    <row r="505" spans="1:10">
      <c r="A505" t="s">
        <v>4525</v>
      </c>
      <c r="B505" t="s">
        <v>4069</v>
      </c>
      <c r="C505" t="s">
        <v>2000</v>
      </c>
      <c r="D505" t="s">
        <v>102</v>
      </c>
      <c r="E505" s="70">
        <v>45187</v>
      </c>
      <c r="F505" s="59">
        <v>58972</v>
      </c>
      <c r="G505" s="59">
        <v>2.5162279999999999</v>
      </c>
      <c r="H505" s="59">
        <v>1.4838699999999998</v>
      </c>
      <c r="I505" s="78">
        <f t="shared" si="7"/>
        <v>4.3897776528451277E-6</v>
      </c>
      <c r="J505" s="78">
        <f>H505/'סכום נכסי הקרן'!$C$41</f>
        <v>5.1363117686806311E-8</v>
      </c>
    </row>
    <row r="506" spans="1:10">
      <c r="A506" t="s">
        <v>4525</v>
      </c>
      <c r="B506" t="s">
        <v>4047</v>
      </c>
      <c r="C506" t="s">
        <v>2000</v>
      </c>
      <c r="D506" t="s">
        <v>102</v>
      </c>
      <c r="E506" s="70">
        <v>45187</v>
      </c>
      <c r="F506" s="59">
        <v>117944</v>
      </c>
      <c r="G506" s="59">
        <v>2.5162200000000001</v>
      </c>
      <c r="H506" s="59">
        <v>2.96773</v>
      </c>
      <c r="I506" s="78">
        <f t="shared" si="7"/>
        <v>8.7795257223867818E-6</v>
      </c>
      <c r="J506" s="78">
        <f>H506/'סכום נכסי הקרן'!$C$41</f>
        <v>1.0272588923063726E-7</v>
      </c>
    </row>
    <row r="507" spans="1:10">
      <c r="A507" t="s">
        <v>4526</v>
      </c>
      <c r="B507" t="s">
        <v>3981</v>
      </c>
      <c r="C507" t="s">
        <v>2000</v>
      </c>
      <c r="D507" t="s">
        <v>102</v>
      </c>
      <c r="E507" s="70">
        <v>45209</v>
      </c>
      <c r="F507" s="59">
        <v>97432</v>
      </c>
      <c r="G507" s="59">
        <v>3.81541</v>
      </c>
      <c r="H507" s="59">
        <v>3.7174299999999998</v>
      </c>
      <c r="I507" s="78">
        <f t="shared" si="7"/>
        <v>1.0997385983958208E-5</v>
      </c>
      <c r="J507" s="78">
        <f>H507/'סכום נכסי הקרן'!$C$41</f>
        <v>1.2867622809441825E-7</v>
      </c>
    </row>
    <row r="508" spans="1:10">
      <c r="A508" t="s">
        <v>4526</v>
      </c>
      <c r="B508" t="s">
        <v>4527</v>
      </c>
      <c r="C508" t="s">
        <v>2000</v>
      </c>
      <c r="D508" t="s">
        <v>102</v>
      </c>
      <c r="E508" s="70">
        <v>45209</v>
      </c>
      <c r="F508" s="59">
        <v>230760</v>
      </c>
      <c r="G508" s="59">
        <v>3.8154059999999999</v>
      </c>
      <c r="H508" s="59">
        <v>8.80443</v>
      </c>
      <c r="I508" s="78">
        <f t="shared" si="7"/>
        <v>2.604641246203457E-5</v>
      </c>
      <c r="J508" s="78">
        <f>H508/'סכום נכסי הקרן'!$C$41</f>
        <v>3.0475915966711918E-7</v>
      </c>
    </row>
    <row r="509" spans="1:10">
      <c r="A509" t="s">
        <v>4526</v>
      </c>
      <c r="B509" t="s">
        <v>4242</v>
      </c>
      <c r="C509" t="s">
        <v>2000</v>
      </c>
      <c r="D509" t="s">
        <v>102</v>
      </c>
      <c r="E509" s="70">
        <v>45209</v>
      </c>
      <c r="F509" s="59">
        <v>89740</v>
      </c>
      <c r="G509" s="59">
        <v>3.8154110000000001</v>
      </c>
      <c r="H509" s="59">
        <v>3.4239499999999996</v>
      </c>
      <c r="I509" s="78">
        <f t="shared" si="7"/>
        <v>1.0129175193554068E-5</v>
      </c>
      <c r="J509" s="78">
        <f>H509/'סכום נכסי הקרן'!$C$41</f>
        <v>1.1851762405314514E-7</v>
      </c>
    </row>
    <row r="510" spans="1:10">
      <c r="A510" t="s">
        <v>4526</v>
      </c>
      <c r="B510" t="s">
        <v>4528</v>
      </c>
      <c r="C510" t="s">
        <v>2000</v>
      </c>
      <c r="D510" t="s">
        <v>102</v>
      </c>
      <c r="E510" s="70">
        <v>45209</v>
      </c>
      <c r="F510" s="59">
        <v>589720</v>
      </c>
      <c r="G510" s="59">
        <v>3.815407</v>
      </c>
      <c r="H510" s="59">
        <v>22.500220000000002</v>
      </c>
      <c r="I510" s="78">
        <f t="shared" si="7"/>
        <v>6.6563083652947382E-5</v>
      </c>
      <c r="J510" s="78">
        <f>H510/'סכום נכסי הקרן'!$C$41</f>
        <v>7.7882930973672456E-7</v>
      </c>
    </row>
    <row r="511" spans="1:10">
      <c r="A511" t="s">
        <v>4529</v>
      </c>
      <c r="B511" t="s">
        <v>4530</v>
      </c>
      <c r="C511" t="s">
        <v>2000</v>
      </c>
      <c r="D511" t="s">
        <v>102</v>
      </c>
      <c r="E511" s="70">
        <v>45223</v>
      </c>
      <c r="F511" s="59">
        <v>512800</v>
      </c>
      <c r="G511" s="59">
        <v>4.5861679999999998</v>
      </c>
      <c r="H511" s="59">
        <v>23.517869999999998</v>
      </c>
      <c r="I511" s="78">
        <f t="shared" si="7"/>
        <v>6.9573628531149537E-5</v>
      </c>
      <c r="J511" s="78">
        <f>H511/'סכום נכסי הקרן'!$C$41</f>
        <v>8.1405454962564897E-7</v>
      </c>
    </row>
    <row r="512" spans="1:10">
      <c r="A512" t="s">
        <v>4529</v>
      </c>
      <c r="B512" t="s">
        <v>4531</v>
      </c>
      <c r="C512" t="s">
        <v>2000</v>
      </c>
      <c r="D512" t="s">
        <v>102</v>
      </c>
      <c r="E512" s="70">
        <v>45223</v>
      </c>
      <c r="F512" s="59">
        <v>769200</v>
      </c>
      <c r="G512" s="59">
        <v>4.5861689999999999</v>
      </c>
      <c r="H512" s="59">
        <v>35.276809999999998</v>
      </c>
      <c r="I512" s="78">
        <f t="shared" si="7"/>
        <v>1.0436045758837604E-4</v>
      </c>
      <c r="J512" s="78">
        <f>H512/'סכום נכסי הקרן'!$C$41</f>
        <v>1.2210819975099611E-6</v>
      </c>
    </row>
    <row r="513" spans="1:10">
      <c r="A513" t="s">
        <v>4529</v>
      </c>
      <c r="B513" t="s">
        <v>4532</v>
      </c>
      <c r="C513" t="s">
        <v>2000</v>
      </c>
      <c r="D513" t="s">
        <v>102</v>
      </c>
      <c r="E513" s="70">
        <v>45223</v>
      </c>
      <c r="F513" s="59">
        <v>2564000</v>
      </c>
      <c r="G513" s="59">
        <v>4.5861689999999999</v>
      </c>
      <c r="H513" s="59">
        <v>117.58937</v>
      </c>
      <c r="I513" s="78">
        <f t="shared" si="7"/>
        <v>3.4786820182235466E-4</v>
      </c>
      <c r="J513" s="78">
        <f>H513/'סכום נכסי הקרן'!$C$41</f>
        <v>4.0702734404141957E-6</v>
      </c>
    </row>
    <row r="514" spans="1:10">
      <c r="A514" t="s">
        <v>4533</v>
      </c>
      <c r="B514" t="s">
        <v>4534</v>
      </c>
      <c r="C514" t="s">
        <v>2000</v>
      </c>
      <c r="D514" t="s">
        <v>102</v>
      </c>
      <c r="E514" s="70">
        <v>45229</v>
      </c>
      <c r="F514" s="59">
        <v>41024</v>
      </c>
      <c r="G514" s="59">
        <v>4.5874610000000002</v>
      </c>
      <c r="H514" s="59">
        <v>1.8819600000000001</v>
      </c>
      <c r="I514" s="78">
        <f t="shared" si="7"/>
        <v>5.5674593809083133E-6</v>
      </c>
      <c r="J514" s="78">
        <f>H514/'סכום נכסי הקרן'!$C$41</f>
        <v>6.5142723393465747E-8</v>
      </c>
    </row>
    <row r="515" spans="1:10">
      <c r="A515" t="s">
        <v>4535</v>
      </c>
      <c r="B515" t="s">
        <v>4536</v>
      </c>
      <c r="C515" t="s">
        <v>2000</v>
      </c>
      <c r="D515" t="s">
        <v>109</v>
      </c>
      <c r="E515" s="70">
        <v>45153</v>
      </c>
      <c r="F515" s="59">
        <v>70835.31</v>
      </c>
      <c r="G515" s="59">
        <v>-4.8944520000000002</v>
      </c>
      <c r="H515" s="59">
        <v>-3.4670000000000001</v>
      </c>
      <c r="I515" s="78">
        <f t="shared" si="7"/>
        <v>-1.0256531315016854E-5</v>
      </c>
      <c r="J515" s="78">
        <f>H515/'סכום נכסי הקרן'!$C$41</f>
        <v>-1.2000776956212977E-7</v>
      </c>
    </row>
    <row r="516" spans="1:10">
      <c r="A516" t="s">
        <v>4535</v>
      </c>
      <c r="B516" t="s">
        <v>3716</v>
      </c>
      <c r="C516" t="s">
        <v>2000</v>
      </c>
      <c r="D516" t="s">
        <v>109</v>
      </c>
      <c r="E516" s="70">
        <v>45153</v>
      </c>
      <c r="F516" s="59">
        <v>35417.660000000003</v>
      </c>
      <c r="G516" s="59">
        <v>-4.8944510000000001</v>
      </c>
      <c r="H516" s="59">
        <v>-1.7335</v>
      </c>
      <c r="I516" s="78">
        <f t="shared" si="7"/>
        <v>-5.1282656575084272E-6</v>
      </c>
      <c r="J516" s="78">
        <f>H516/'סכום נכסי הקרן'!$C$41</f>
        <v>-6.0003884781064885E-8</v>
      </c>
    </row>
    <row r="517" spans="1:10">
      <c r="A517" t="s">
        <v>4535</v>
      </c>
      <c r="B517" t="s">
        <v>4537</v>
      </c>
      <c r="C517" t="s">
        <v>2000</v>
      </c>
      <c r="D517" t="s">
        <v>109</v>
      </c>
      <c r="E517" s="70">
        <v>45153</v>
      </c>
      <c r="F517" s="59">
        <v>295147.13</v>
      </c>
      <c r="G517" s="59">
        <v>-4.8944570000000001</v>
      </c>
      <c r="H517" s="59">
        <v>-14.44585</v>
      </c>
      <c r="I517" s="78">
        <f t="shared" si="7"/>
        <v>-4.2735596451409357E-5</v>
      </c>
      <c r="J517" s="78">
        <f>H517/'סכום נכסי הקרן'!$C$41</f>
        <v>-5.0003295008049975E-7</v>
      </c>
    </row>
    <row r="518" spans="1:10">
      <c r="A518" t="s">
        <v>4538</v>
      </c>
      <c r="B518" t="s">
        <v>4539</v>
      </c>
      <c r="C518" t="s">
        <v>2000</v>
      </c>
      <c r="D518" t="s">
        <v>109</v>
      </c>
      <c r="E518" s="70">
        <v>45168</v>
      </c>
      <c r="F518" s="59">
        <v>330615.56</v>
      </c>
      <c r="G518" s="59">
        <v>-4.8783459999999996</v>
      </c>
      <c r="H518" s="59">
        <v>-16.12857</v>
      </c>
      <c r="I518" s="78">
        <f t="shared" si="7"/>
        <v>-4.77136380938683E-5</v>
      </c>
      <c r="J518" s="78">
        <f>H518/'סכום נכסי הקרן'!$C$41</f>
        <v>-5.5827912083261589E-7</v>
      </c>
    </row>
    <row r="519" spans="1:10">
      <c r="A519" t="s">
        <v>4538</v>
      </c>
      <c r="B519" t="s">
        <v>4540</v>
      </c>
      <c r="C519" t="s">
        <v>2000</v>
      </c>
      <c r="D519" t="s">
        <v>109</v>
      </c>
      <c r="E519" s="70">
        <v>45168</v>
      </c>
      <c r="F519" s="59">
        <v>118076.99</v>
      </c>
      <c r="G519" s="59">
        <v>-4.8783510000000003</v>
      </c>
      <c r="H519" s="59">
        <v>-5.7602099999999998</v>
      </c>
      <c r="I519" s="78">
        <f t="shared" si="7"/>
        <v>-1.7040604051362342E-5</v>
      </c>
      <c r="J519" s="78">
        <f>H519/'סכום נכסי הקרן'!$C$41</f>
        <v>-1.9938562281784701E-7</v>
      </c>
    </row>
    <row r="520" spans="1:10">
      <c r="A520" t="s">
        <v>4538</v>
      </c>
      <c r="B520" t="s">
        <v>4527</v>
      </c>
      <c r="C520" t="s">
        <v>2000</v>
      </c>
      <c r="D520" t="s">
        <v>109</v>
      </c>
      <c r="E520" s="70">
        <v>45168</v>
      </c>
      <c r="F520" s="59">
        <v>54315.41</v>
      </c>
      <c r="G520" s="59">
        <v>-4.8783390000000004</v>
      </c>
      <c r="H520" s="59">
        <v>-2.6496900000000001</v>
      </c>
      <c r="I520" s="78">
        <f t="shared" ref="I520:I583" si="8">H520/$H$9</f>
        <v>-7.838658338646383E-6</v>
      </c>
      <c r="J520" s="78">
        <f>H520/'סכום נכסי הקרן'!$C$41</f>
        <v>-9.171715804184588E-8</v>
      </c>
    </row>
    <row r="521" spans="1:10">
      <c r="A521" t="s">
        <v>4538</v>
      </c>
      <c r="B521" t="s">
        <v>4271</v>
      </c>
      <c r="C521" t="s">
        <v>2000</v>
      </c>
      <c r="D521" t="s">
        <v>109</v>
      </c>
      <c r="E521" s="70">
        <v>45168</v>
      </c>
      <c r="F521" s="59">
        <v>47230.79</v>
      </c>
      <c r="G521" s="59">
        <v>-4.8783430000000001</v>
      </c>
      <c r="H521" s="59">
        <v>-2.3040799999999999</v>
      </c>
      <c r="I521" s="78">
        <f t="shared" si="8"/>
        <v>-6.8162297872235462E-6</v>
      </c>
      <c r="J521" s="78">
        <f>H521/'סכום נכסי הקרן'!$C$41</f>
        <v>-7.9754110669948655E-8</v>
      </c>
    </row>
    <row r="522" spans="1:10">
      <c r="A522" t="s">
        <v>4541</v>
      </c>
      <c r="B522" t="s">
        <v>4542</v>
      </c>
      <c r="C522" t="s">
        <v>2000</v>
      </c>
      <c r="D522" t="s">
        <v>109</v>
      </c>
      <c r="E522" s="70">
        <v>45133</v>
      </c>
      <c r="F522" s="59">
        <v>1280432.56</v>
      </c>
      <c r="G522" s="59">
        <v>-0.58372599999999997</v>
      </c>
      <c r="H522" s="59">
        <v>-7.4742199999999999</v>
      </c>
      <c r="I522" s="78">
        <f t="shared" si="8"/>
        <v>-2.2111211850396677E-5</v>
      </c>
      <c r="J522" s="78">
        <f>H522/'סכום נכסי הקרן'!$C$41</f>
        <v>-2.5871487493990817E-7</v>
      </c>
    </row>
    <row r="523" spans="1:10">
      <c r="A523" t="s">
        <v>4356</v>
      </c>
      <c r="B523" t="s">
        <v>4543</v>
      </c>
      <c r="C523" t="s">
        <v>2000</v>
      </c>
      <c r="D523" t="s">
        <v>109</v>
      </c>
      <c r="E523" s="70">
        <v>45127</v>
      </c>
      <c r="F523" s="59">
        <v>24897.54</v>
      </c>
      <c r="G523" s="59">
        <v>0.52254199999999995</v>
      </c>
      <c r="H523" s="59">
        <v>0.13009999999999999</v>
      </c>
      <c r="I523" s="78">
        <f t="shared" si="8"/>
        <v>3.8487877821854419E-7</v>
      </c>
      <c r="J523" s="78">
        <f>H523/'סכום נכסי הקרן'!$C$41</f>
        <v>4.5033201096143882E-9</v>
      </c>
    </row>
    <row r="524" spans="1:10">
      <c r="A524" t="s">
        <v>4356</v>
      </c>
      <c r="B524" t="s">
        <v>4160</v>
      </c>
      <c r="C524" t="s">
        <v>2000</v>
      </c>
      <c r="D524" t="s">
        <v>109</v>
      </c>
      <c r="E524" s="70">
        <v>45127</v>
      </c>
      <c r="F524" s="59">
        <v>49795.08</v>
      </c>
      <c r="G524" s="59">
        <v>0.52256199999999997</v>
      </c>
      <c r="H524" s="59">
        <v>0.26021</v>
      </c>
      <c r="I524" s="78">
        <f t="shared" si="8"/>
        <v>7.6978713974056415E-7</v>
      </c>
      <c r="J524" s="78">
        <f>H524/'סכום נכסי הקרן'!$C$41</f>
        <v>9.0069863622041506E-9</v>
      </c>
    </row>
    <row r="525" spans="1:10">
      <c r="A525" t="s">
        <v>4356</v>
      </c>
      <c r="B525" t="s">
        <v>4544</v>
      </c>
      <c r="C525" t="s">
        <v>2000</v>
      </c>
      <c r="D525" t="s">
        <v>109</v>
      </c>
      <c r="E525" s="70">
        <v>45127</v>
      </c>
      <c r="F525" s="59">
        <v>423756.16</v>
      </c>
      <c r="G525" s="59">
        <v>0.52255499999999999</v>
      </c>
      <c r="H525" s="59">
        <v>2.2143600000000001</v>
      </c>
      <c r="I525" s="78">
        <f t="shared" si="8"/>
        <v>6.5508083884397816E-6</v>
      </c>
      <c r="J525" s="78">
        <f>H525/'סכום נכסי הקרן'!$C$41</f>
        <v>7.6648515894894055E-8</v>
      </c>
    </row>
    <row r="526" spans="1:10">
      <c r="A526" t="s">
        <v>4356</v>
      </c>
      <c r="B526" t="s">
        <v>4545</v>
      </c>
      <c r="C526" t="s">
        <v>2000</v>
      </c>
      <c r="D526" t="s">
        <v>109</v>
      </c>
      <c r="E526" s="70">
        <v>45127</v>
      </c>
      <c r="F526" s="59">
        <v>168307.38</v>
      </c>
      <c r="G526" s="59">
        <v>0.52255600000000002</v>
      </c>
      <c r="H526" s="59">
        <v>0.87949999999999995</v>
      </c>
      <c r="I526" s="78">
        <f t="shared" si="8"/>
        <v>2.6018515406857003E-6</v>
      </c>
      <c r="J526" s="78">
        <f>H526/'סכום נכסי הקרן'!$C$41</f>
        <v>3.0443274684134163E-8</v>
      </c>
    </row>
    <row r="527" spans="1:10">
      <c r="A527" t="s">
        <v>4356</v>
      </c>
      <c r="B527" t="s">
        <v>4546</v>
      </c>
      <c r="C527" t="s">
        <v>2000</v>
      </c>
      <c r="D527" t="s">
        <v>109</v>
      </c>
      <c r="E527" s="70">
        <v>45127</v>
      </c>
      <c r="F527" s="59">
        <v>2276880.19</v>
      </c>
      <c r="G527" s="59">
        <v>0.52255499999999999</v>
      </c>
      <c r="H527" s="59">
        <v>11.897959999999999</v>
      </c>
      <c r="I527" s="78">
        <f t="shared" si="8"/>
        <v>3.5198096142145349E-5</v>
      </c>
      <c r="J527" s="78">
        <f>H527/'סכום נכסי הקרן'!$C$41</f>
        <v>4.1183952752796008E-7</v>
      </c>
    </row>
    <row r="528" spans="1:10">
      <c r="A528" t="s">
        <v>4356</v>
      </c>
      <c r="B528" t="s">
        <v>4547</v>
      </c>
      <c r="C528" t="s">
        <v>2000</v>
      </c>
      <c r="D528" t="s">
        <v>109</v>
      </c>
      <c r="E528" s="70">
        <v>45127</v>
      </c>
      <c r="F528" s="59">
        <v>227065.58</v>
      </c>
      <c r="G528" s="59">
        <v>0.52255399999999996</v>
      </c>
      <c r="H528" s="59">
        <v>1.1865399999999999</v>
      </c>
      <c r="I528" s="78">
        <f t="shared" si="8"/>
        <v>3.5101772906028552E-6</v>
      </c>
      <c r="J528" s="78">
        <f>H528/'סכום נכסי הקרן'!$C$41</f>
        <v>4.1071248600014268E-8</v>
      </c>
    </row>
    <row r="529" spans="1:10">
      <c r="A529" t="s">
        <v>4358</v>
      </c>
      <c r="B529" t="s">
        <v>4548</v>
      </c>
      <c r="C529" t="s">
        <v>2000</v>
      </c>
      <c r="D529" t="s">
        <v>109</v>
      </c>
      <c r="E529" s="70">
        <v>45127</v>
      </c>
      <c r="F529" s="59">
        <v>150241.54999999999</v>
      </c>
      <c r="G529" s="59">
        <v>0.59496199999999999</v>
      </c>
      <c r="H529" s="59">
        <v>0.89388000000000001</v>
      </c>
      <c r="I529" s="78">
        <f t="shared" si="8"/>
        <v>2.6443923310837227E-6</v>
      </c>
      <c r="J529" s="78">
        <f>H529/'סכום נכסי הקרן'!$C$41</f>
        <v>3.0941028282721825E-8</v>
      </c>
    </row>
    <row r="530" spans="1:10">
      <c r="A530" t="s">
        <v>4358</v>
      </c>
      <c r="B530" t="s">
        <v>4119</v>
      </c>
      <c r="C530" t="s">
        <v>2000</v>
      </c>
      <c r="D530" t="s">
        <v>109</v>
      </c>
      <c r="E530" s="70">
        <v>45127</v>
      </c>
      <c r="F530" s="59">
        <v>373735.15</v>
      </c>
      <c r="G530" s="59">
        <v>0.59496099999999996</v>
      </c>
      <c r="H530" s="59">
        <v>2.2235800000000001</v>
      </c>
      <c r="I530" s="78">
        <f t="shared" si="8"/>
        <v>6.5780841942443553E-6</v>
      </c>
      <c r="J530" s="78">
        <f>H530/'סכום נכסי הקרן'!$C$41</f>
        <v>7.6967659718188792E-8</v>
      </c>
    </row>
    <row r="531" spans="1:10">
      <c r="A531" t="s">
        <v>4358</v>
      </c>
      <c r="B531" t="s">
        <v>4549</v>
      </c>
      <c r="C531" t="s">
        <v>2000</v>
      </c>
      <c r="D531" t="s">
        <v>109</v>
      </c>
      <c r="E531" s="70">
        <v>45127</v>
      </c>
      <c r="F531" s="59">
        <v>1771504.6</v>
      </c>
      <c r="G531" s="59">
        <v>0.59496000000000004</v>
      </c>
      <c r="H531" s="59">
        <v>10.53975</v>
      </c>
      <c r="I531" s="78">
        <f t="shared" si="8"/>
        <v>3.1180062280775565E-5</v>
      </c>
      <c r="J531" s="78">
        <f>H531/'סכום נכסי הקרן'!$C$41</f>
        <v>3.6482604246970212E-7</v>
      </c>
    </row>
    <row r="532" spans="1:10">
      <c r="A532" t="s">
        <v>4358</v>
      </c>
      <c r="B532" t="s">
        <v>4550</v>
      </c>
      <c r="C532" t="s">
        <v>2000</v>
      </c>
      <c r="D532" t="s">
        <v>109</v>
      </c>
      <c r="E532" s="70">
        <v>45127</v>
      </c>
      <c r="F532" s="59">
        <v>1420193.56</v>
      </c>
      <c r="G532" s="59">
        <v>0.59496000000000004</v>
      </c>
      <c r="H532" s="59">
        <v>8.4495900000000006</v>
      </c>
      <c r="I532" s="78">
        <f t="shared" si="8"/>
        <v>2.4996678521503685E-5</v>
      </c>
      <c r="J532" s="78">
        <f>H532/'סכום נכסי הקרן'!$C$41</f>
        <v>2.9247662232895187E-7</v>
      </c>
    </row>
    <row r="533" spans="1:10">
      <c r="A533" t="s">
        <v>4358</v>
      </c>
      <c r="B533" t="s">
        <v>4551</v>
      </c>
      <c r="C533" t="s">
        <v>2000</v>
      </c>
      <c r="D533" t="s">
        <v>109</v>
      </c>
      <c r="E533" s="70">
        <v>45127</v>
      </c>
      <c r="F533" s="59">
        <v>952277.16</v>
      </c>
      <c r="G533" s="59">
        <v>0.59496000000000004</v>
      </c>
      <c r="H533" s="59">
        <v>5.6656700000000004</v>
      </c>
      <c r="I533" s="78">
        <f t="shared" si="8"/>
        <v>1.6760923500303304E-5</v>
      </c>
      <c r="J533" s="78">
        <f>H533/'סכום נכסי הקרן'!$C$41</f>
        <v>1.9611318712866221E-7</v>
      </c>
    </row>
    <row r="534" spans="1:10">
      <c r="A534" t="s">
        <v>4358</v>
      </c>
      <c r="B534" t="s">
        <v>4101</v>
      </c>
      <c r="C534" t="s">
        <v>2000</v>
      </c>
      <c r="D534" t="s">
        <v>109</v>
      </c>
      <c r="E534" s="70">
        <v>45127</v>
      </c>
      <c r="F534" s="59">
        <v>1559721.35</v>
      </c>
      <c r="G534" s="59">
        <v>0.59496099999999996</v>
      </c>
      <c r="H534" s="59">
        <v>9.2797299999999989</v>
      </c>
      <c r="I534" s="78">
        <f t="shared" si="8"/>
        <v>2.7452506876233444E-5</v>
      </c>
      <c r="J534" s="78">
        <f>H534/'סכום נכסי הקרן'!$C$41</f>
        <v>3.2121133528664042E-7</v>
      </c>
    </row>
    <row r="535" spans="1:10">
      <c r="A535" t="s">
        <v>4358</v>
      </c>
      <c r="B535" t="s">
        <v>4552</v>
      </c>
      <c r="C535" t="s">
        <v>2000</v>
      </c>
      <c r="D535" t="s">
        <v>109</v>
      </c>
      <c r="E535" s="70">
        <v>45127</v>
      </c>
      <c r="F535" s="59">
        <v>156968.76</v>
      </c>
      <c r="G535" s="59">
        <v>0.59495900000000002</v>
      </c>
      <c r="H535" s="59">
        <v>0.93389999999999995</v>
      </c>
      <c r="I535" s="78">
        <f t="shared" si="8"/>
        <v>2.7627847115933777E-6</v>
      </c>
      <c r="J535" s="78">
        <f>H535/'סכום נכסי הקרן'!$C$41</f>
        <v>3.2326292470168158E-8</v>
      </c>
    </row>
    <row r="536" spans="1:10">
      <c r="A536" t="s">
        <v>4358</v>
      </c>
      <c r="B536" t="s">
        <v>4553</v>
      </c>
      <c r="C536" t="s">
        <v>2000</v>
      </c>
      <c r="D536" t="s">
        <v>109</v>
      </c>
      <c r="E536" s="70">
        <v>45127</v>
      </c>
      <c r="F536" s="59">
        <v>12457838.25</v>
      </c>
      <c r="G536" s="59">
        <v>0.59496099999999996</v>
      </c>
      <c r="H536" s="59">
        <v>74.119230000000002</v>
      </c>
      <c r="I536" s="78">
        <f t="shared" si="8"/>
        <v>2.1926916744734258E-4</v>
      </c>
      <c r="J536" s="78">
        <f>H536/'סכום נכסי הקרן'!$C$41</f>
        <v>2.5655850804622142E-6</v>
      </c>
    </row>
    <row r="537" spans="1:10">
      <c r="A537" t="s">
        <v>4358</v>
      </c>
      <c r="B537" t="s">
        <v>4554</v>
      </c>
      <c r="C537" t="s">
        <v>2000</v>
      </c>
      <c r="D537" t="s">
        <v>109</v>
      </c>
      <c r="E537" s="70">
        <v>45127</v>
      </c>
      <c r="F537" s="59">
        <v>502549.21</v>
      </c>
      <c r="G537" s="59">
        <v>0.59496099999999996</v>
      </c>
      <c r="H537" s="59">
        <v>2.98997</v>
      </c>
      <c r="I537" s="78">
        <f t="shared" si="8"/>
        <v>8.8453189893166853E-6</v>
      </c>
      <c r="J537" s="78">
        <f>H537/'סכום נכסי הקרן'!$C$41</f>
        <v>1.0349571120786881E-7</v>
      </c>
    </row>
    <row r="538" spans="1:10">
      <c r="A538" t="s">
        <v>4358</v>
      </c>
      <c r="B538" t="s">
        <v>4555</v>
      </c>
      <c r="C538" t="s">
        <v>2000</v>
      </c>
      <c r="D538" t="s">
        <v>109</v>
      </c>
      <c r="E538" s="70">
        <v>45127</v>
      </c>
      <c r="F538" s="59">
        <v>73002.95</v>
      </c>
      <c r="G538" s="59">
        <v>0.59496199999999999</v>
      </c>
      <c r="H538" s="59">
        <v>0.43433999999999995</v>
      </c>
      <c r="I538" s="78">
        <f t="shared" si="8"/>
        <v>1.2849212031625095E-6</v>
      </c>
      <c r="J538" s="78">
        <f>H538/'סכום נכסי הקרן'!$C$41</f>
        <v>1.50343739923898E-8</v>
      </c>
    </row>
    <row r="539" spans="1:10">
      <c r="A539" t="s">
        <v>4358</v>
      </c>
      <c r="B539" t="s">
        <v>4556</v>
      </c>
      <c r="C539" t="s">
        <v>2000</v>
      </c>
      <c r="D539" t="s">
        <v>109</v>
      </c>
      <c r="E539" s="70">
        <v>45127</v>
      </c>
      <c r="F539" s="59">
        <v>1395277.88</v>
      </c>
      <c r="G539" s="59">
        <v>0.59496000000000004</v>
      </c>
      <c r="H539" s="59">
        <v>8.3013500000000011</v>
      </c>
      <c r="I539" s="78">
        <f t="shared" si="8"/>
        <v>2.4558135630780266E-5</v>
      </c>
      <c r="J539" s="78">
        <f>H539/'סכום נכסי הקרן'!$C$41</f>
        <v>2.8734539886200926E-7</v>
      </c>
    </row>
    <row r="540" spans="1:10">
      <c r="A540" t="s">
        <v>4361</v>
      </c>
      <c r="B540" t="s">
        <v>4557</v>
      </c>
      <c r="C540" t="s">
        <v>2000</v>
      </c>
      <c r="D540" t="s">
        <v>102</v>
      </c>
      <c r="E540" s="70">
        <v>45127</v>
      </c>
      <c r="F540" s="59">
        <v>138224.72</v>
      </c>
      <c r="G540" s="59">
        <v>1.0811090000000001</v>
      </c>
      <c r="H540" s="59">
        <v>1.4943599999999999</v>
      </c>
      <c r="I540" s="78">
        <f t="shared" si="8"/>
        <v>4.4208105381911126E-6</v>
      </c>
      <c r="J540" s="78">
        <f>H540/'סכום נכסי הקרן'!$C$41</f>
        <v>5.1726221667973534E-8</v>
      </c>
    </row>
    <row r="541" spans="1:10">
      <c r="A541" t="s">
        <v>4361</v>
      </c>
      <c r="B541" t="s">
        <v>4558</v>
      </c>
      <c r="C541" t="s">
        <v>2000</v>
      </c>
      <c r="D541" t="s">
        <v>102</v>
      </c>
      <c r="E541" s="70">
        <v>45127</v>
      </c>
      <c r="F541" s="59">
        <v>664808.28</v>
      </c>
      <c r="G541" s="59">
        <v>1.081107</v>
      </c>
      <c r="H541" s="59">
        <v>7.18729</v>
      </c>
      <c r="I541" s="78">
        <f t="shared" si="8"/>
        <v>2.1262378123769106E-5</v>
      </c>
      <c r="J541" s="78">
        <f>H541/'סכום נכסי הקרן'!$C$41</f>
        <v>2.4878299454750499E-7</v>
      </c>
    </row>
    <row r="542" spans="1:10">
      <c r="A542" t="s">
        <v>4361</v>
      </c>
      <c r="B542" t="s">
        <v>4559</v>
      </c>
      <c r="C542" t="s">
        <v>2000</v>
      </c>
      <c r="D542" t="s">
        <v>102</v>
      </c>
      <c r="E542" s="70">
        <v>45127</v>
      </c>
      <c r="F542" s="59">
        <v>29085.35</v>
      </c>
      <c r="G542" s="59">
        <v>1.081094</v>
      </c>
      <c r="H542" s="59">
        <v>0.31444</v>
      </c>
      <c r="I542" s="78">
        <f t="shared" si="8"/>
        <v>9.3021739448915485E-7</v>
      </c>
      <c r="J542" s="78">
        <f>H542/'סכום נכסי הקרן'!$C$41</f>
        <v>1.0884119717656789E-8</v>
      </c>
    </row>
    <row r="543" spans="1:10">
      <c r="A543" t="s">
        <v>4361</v>
      </c>
      <c r="B543" t="s">
        <v>4560</v>
      </c>
      <c r="C543" t="s">
        <v>2000</v>
      </c>
      <c r="D543" t="s">
        <v>102</v>
      </c>
      <c r="E543" s="70">
        <v>45127</v>
      </c>
      <c r="F543" s="59">
        <v>197503.46</v>
      </c>
      <c r="G543" s="59">
        <v>1.08111</v>
      </c>
      <c r="H543" s="59">
        <v>2.13523</v>
      </c>
      <c r="I543" s="78">
        <f t="shared" si="8"/>
        <v>6.3167157080367577E-6</v>
      </c>
      <c r="J543" s="78">
        <f>H543/'סכום נכסי הקרן'!$C$41</f>
        <v>7.390948653076042E-8</v>
      </c>
    </row>
    <row r="544" spans="1:10">
      <c r="A544" t="s">
        <v>4361</v>
      </c>
      <c r="B544" t="s">
        <v>4561</v>
      </c>
      <c r="C544" t="s">
        <v>2000</v>
      </c>
      <c r="D544" t="s">
        <v>102</v>
      </c>
      <c r="E544" s="70">
        <v>45127</v>
      </c>
      <c r="F544" s="59">
        <v>886411.02</v>
      </c>
      <c r="G544" s="59">
        <v>1.081108</v>
      </c>
      <c r="H544" s="59">
        <v>9.5830599999999997</v>
      </c>
      <c r="I544" s="78">
        <f t="shared" si="8"/>
        <v>2.8349857220561125E-5</v>
      </c>
      <c r="J544" s="78">
        <f>H544/'סכום נכסי הקרן'!$C$41</f>
        <v>3.3171089015865689E-7</v>
      </c>
    </row>
    <row r="545" spans="1:10">
      <c r="A545" t="s">
        <v>4361</v>
      </c>
      <c r="B545" t="s">
        <v>4562</v>
      </c>
      <c r="C545" t="s">
        <v>2000</v>
      </c>
      <c r="D545" t="s">
        <v>102</v>
      </c>
      <c r="E545" s="70">
        <v>45127</v>
      </c>
      <c r="F545" s="59">
        <v>320567.78999999998</v>
      </c>
      <c r="G545" s="59">
        <v>1.081107</v>
      </c>
      <c r="H545" s="59">
        <v>3.4656799999999999</v>
      </c>
      <c r="I545" s="78">
        <f t="shared" si="8"/>
        <v>1.0252626318958066E-5</v>
      </c>
      <c r="J545" s="78">
        <f>H545/'סכום נכסי הקרן'!$C$41</f>
        <v>1.1996207868938041E-7</v>
      </c>
    </row>
    <row r="546" spans="1:10">
      <c r="A546" t="s">
        <v>4361</v>
      </c>
      <c r="B546" t="s">
        <v>4563</v>
      </c>
      <c r="C546" t="s">
        <v>2000</v>
      </c>
      <c r="D546" t="s">
        <v>102</v>
      </c>
      <c r="E546" s="70">
        <v>45127</v>
      </c>
      <c r="F546" s="59">
        <v>166202.04999999999</v>
      </c>
      <c r="G546" s="59">
        <v>1.0811059999999999</v>
      </c>
      <c r="H546" s="59">
        <v>1.7968199999999999</v>
      </c>
      <c r="I546" s="78">
        <f t="shared" si="8"/>
        <v>5.3155871351164069E-6</v>
      </c>
      <c r="J546" s="78">
        <f>H546/'סכום נכסי הקרן'!$C$41</f>
        <v>6.21956621011324E-8</v>
      </c>
    </row>
    <row r="547" spans="1:10">
      <c r="A547" t="s">
        <v>4361</v>
      </c>
      <c r="B547" t="s">
        <v>4131</v>
      </c>
      <c r="C547" t="s">
        <v>2000</v>
      </c>
      <c r="D547" t="s">
        <v>102</v>
      </c>
      <c r="E547" s="70">
        <v>45127</v>
      </c>
      <c r="F547" s="59">
        <v>126867.56</v>
      </c>
      <c r="G547" s="59">
        <v>1.0811120000000001</v>
      </c>
      <c r="H547" s="59">
        <v>1.37158</v>
      </c>
      <c r="I547" s="78">
        <f t="shared" si="8"/>
        <v>4.0575867381167634E-6</v>
      </c>
      <c r="J547" s="78">
        <f>H547/'סכום נכסי הקרן'!$C$41</f>
        <v>4.747627821633284E-8</v>
      </c>
    </row>
    <row r="548" spans="1:10">
      <c r="A548" t="s">
        <v>4361</v>
      </c>
      <c r="B548" t="s">
        <v>4564</v>
      </c>
      <c r="C548" t="s">
        <v>2000</v>
      </c>
      <c r="D548" t="s">
        <v>102</v>
      </c>
      <c r="E548" s="70">
        <v>45127</v>
      </c>
      <c r="F548" s="59">
        <v>762313.47</v>
      </c>
      <c r="G548" s="59">
        <v>1.081108</v>
      </c>
      <c r="H548" s="59">
        <v>8.2414300000000011</v>
      </c>
      <c r="I548" s="78">
        <f t="shared" si="8"/>
        <v>2.4380872476354015E-5</v>
      </c>
      <c r="J548" s="78">
        <f>H548/'סכום נכסי הקרן'!$C$41</f>
        <v>2.8527131015356887E-7</v>
      </c>
    </row>
    <row r="549" spans="1:10">
      <c r="A549" t="s">
        <v>4361</v>
      </c>
      <c r="B549" t="s">
        <v>4565</v>
      </c>
      <c r="C549" t="s">
        <v>2000</v>
      </c>
      <c r="D549" t="s">
        <v>102</v>
      </c>
      <c r="E549" s="70">
        <v>45127</v>
      </c>
      <c r="F549" s="59">
        <v>74790.92</v>
      </c>
      <c r="G549" s="59">
        <v>1.081107</v>
      </c>
      <c r="H549" s="59">
        <v>0.80857000000000001</v>
      </c>
      <c r="I549" s="78">
        <f t="shared" si="8"/>
        <v>2.392017169132731E-6</v>
      </c>
      <c r="J549" s="78">
        <f>H549/'סכום נכסי הקרן'!$C$41</f>
        <v>2.7988082559807117E-8</v>
      </c>
    </row>
    <row r="550" spans="1:10">
      <c r="A550" t="s">
        <v>4361</v>
      </c>
      <c r="B550" t="s">
        <v>4566</v>
      </c>
      <c r="C550" t="s">
        <v>2000</v>
      </c>
      <c r="D550" t="s">
        <v>102</v>
      </c>
      <c r="E550" s="70">
        <v>45127</v>
      </c>
      <c r="F550" s="59">
        <v>180052.22</v>
      </c>
      <c r="G550" s="59">
        <v>1.0811090000000001</v>
      </c>
      <c r="H550" s="59">
        <v>1.9465599999999998</v>
      </c>
      <c r="I550" s="78">
        <f t="shared" si="8"/>
        <v>5.7585675213611787E-6</v>
      </c>
      <c r="J550" s="78">
        <f>H550/'סכום נכסי הקרן'!$C$41</f>
        <v>6.7378807014381109E-8</v>
      </c>
    </row>
    <row r="551" spans="1:10">
      <c r="A551" t="s">
        <v>4363</v>
      </c>
      <c r="B551" t="s">
        <v>4567</v>
      </c>
      <c r="C551" t="s">
        <v>2000</v>
      </c>
      <c r="D551" t="s">
        <v>102</v>
      </c>
      <c r="E551" s="70">
        <v>45127</v>
      </c>
      <c r="F551" s="59">
        <v>7338909.8099999996</v>
      </c>
      <c r="G551" s="59">
        <v>1.0584519999999999</v>
      </c>
      <c r="H551" s="59">
        <v>77.678820000000002</v>
      </c>
      <c r="I551" s="78">
        <f t="shared" si="8"/>
        <v>2.2979961056924071E-4</v>
      </c>
      <c r="J551" s="78">
        <f>H551/'סכום נכסי הקרן'!$C$41</f>
        <v>2.688797787833331E-6</v>
      </c>
    </row>
    <row r="552" spans="1:10">
      <c r="A552" t="s">
        <v>4568</v>
      </c>
      <c r="B552" t="s">
        <v>4569</v>
      </c>
      <c r="C552" t="s">
        <v>2000</v>
      </c>
      <c r="D552" t="s">
        <v>102</v>
      </c>
      <c r="E552" s="70">
        <v>45133</v>
      </c>
      <c r="F552" s="59">
        <v>440.21</v>
      </c>
      <c r="G552" s="59">
        <v>0.42025400000000002</v>
      </c>
      <c r="H552" s="59">
        <v>1.8500000000000001E-3</v>
      </c>
      <c r="I552" s="78">
        <f t="shared" si="8"/>
        <v>5.472911143000053E-9</v>
      </c>
      <c r="J552" s="78">
        <f>H552/'סכום נכסי הקרן'!$C$41</f>
        <v>6.4036450444170784E-11</v>
      </c>
    </row>
    <row r="553" spans="1:10">
      <c r="A553" t="s">
        <v>4568</v>
      </c>
      <c r="B553" t="s">
        <v>4570</v>
      </c>
      <c r="C553" t="s">
        <v>2000</v>
      </c>
      <c r="D553" t="s">
        <v>102</v>
      </c>
      <c r="E553" s="70">
        <v>45133</v>
      </c>
      <c r="F553" s="59">
        <v>17608.79</v>
      </c>
      <c r="G553" s="59">
        <v>0.41916599999999998</v>
      </c>
      <c r="H553" s="59">
        <v>7.3810000000000001E-2</v>
      </c>
      <c r="I553" s="78">
        <f t="shared" si="8"/>
        <v>2.1835436295396425E-7</v>
      </c>
      <c r="J553" s="78">
        <f>H553/'סכום נכסי הקרן'!$C$41</f>
        <v>2.5548813012347273E-9</v>
      </c>
    </row>
    <row r="554" spans="1:10">
      <c r="A554" t="s">
        <v>4568</v>
      </c>
      <c r="B554" t="s">
        <v>4571</v>
      </c>
      <c r="C554" t="s">
        <v>2000</v>
      </c>
      <c r="D554" t="s">
        <v>102</v>
      </c>
      <c r="E554" s="70">
        <v>45133</v>
      </c>
      <c r="F554" s="59">
        <v>35492.730000000003</v>
      </c>
      <c r="G554" s="59">
        <v>0.41915599999999997</v>
      </c>
      <c r="H554" s="59">
        <v>0.14877000000000001</v>
      </c>
      <c r="I554" s="78">
        <f t="shared" si="8"/>
        <v>4.401108058076313E-7</v>
      </c>
      <c r="J554" s="78">
        <f>H554/'סכום נכסי הקרן'!$C$41</f>
        <v>5.1495690446374532E-9</v>
      </c>
    </row>
    <row r="555" spans="1:10">
      <c r="A555" t="s">
        <v>4568</v>
      </c>
      <c r="B555" t="s">
        <v>4572</v>
      </c>
      <c r="C555" t="s">
        <v>2000</v>
      </c>
      <c r="D555" t="s">
        <v>102</v>
      </c>
      <c r="E555" s="70">
        <v>45133</v>
      </c>
      <c r="F555" s="59">
        <v>7703.86</v>
      </c>
      <c r="G555" s="59">
        <v>0.41914099999999999</v>
      </c>
      <c r="H555" s="59">
        <v>3.2289999999999999E-2</v>
      </c>
      <c r="I555" s="78">
        <f t="shared" si="8"/>
        <v>9.5524486922957664E-8</v>
      </c>
      <c r="J555" s="78">
        <f>H555/'סכום נכסי הקרן'!$C$41</f>
        <v>1.1176956674823105E-9</v>
      </c>
    </row>
    <row r="556" spans="1:10">
      <c r="A556" t="s">
        <v>4573</v>
      </c>
      <c r="B556" t="s">
        <v>4574</v>
      </c>
      <c r="C556" t="s">
        <v>2000</v>
      </c>
      <c r="D556" t="s">
        <v>102</v>
      </c>
      <c r="E556" s="70">
        <v>45153</v>
      </c>
      <c r="F556" s="59">
        <v>35124.410000000003</v>
      </c>
      <c r="G556" s="59">
        <v>-1.413319</v>
      </c>
      <c r="H556" s="59">
        <v>-0.49642000000000003</v>
      </c>
      <c r="I556" s="78">
        <f t="shared" si="8"/>
        <v>-1.4685743511395059E-6</v>
      </c>
      <c r="J556" s="78">
        <f>H556/'סכום נכסי הקרן'!$C$41</f>
        <v>-1.7183229583510951E-8</v>
      </c>
    </row>
    <row r="557" spans="1:10">
      <c r="A557" t="s">
        <v>4573</v>
      </c>
      <c r="B557" t="s">
        <v>4575</v>
      </c>
      <c r="C557" t="s">
        <v>2000</v>
      </c>
      <c r="D557" t="s">
        <v>102</v>
      </c>
      <c r="E557" s="70">
        <v>45153</v>
      </c>
      <c r="F557" s="59">
        <v>253976.47</v>
      </c>
      <c r="G557" s="59">
        <v>-1.413308</v>
      </c>
      <c r="H557" s="59">
        <v>-3.5894699999999999</v>
      </c>
      <c r="I557" s="78">
        <f t="shared" si="8"/>
        <v>-1.0618838032683459E-5</v>
      </c>
      <c r="J557" s="78">
        <f>H557/'סכום נכסי הקרן'!$C$41</f>
        <v>-1.2424698258153389E-7</v>
      </c>
    </row>
    <row r="558" spans="1:10">
      <c r="A558" t="s">
        <v>4573</v>
      </c>
      <c r="B558" t="s">
        <v>4427</v>
      </c>
      <c r="C558" t="s">
        <v>2000</v>
      </c>
      <c r="D558" t="s">
        <v>102</v>
      </c>
      <c r="E558" s="70">
        <v>45153</v>
      </c>
      <c r="F558" s="59">
        <v>72950.69</v>
      </c>
      <c r="G558" s="59">
        <v>-1.413311</v>
      </c>
      <c r="H558" s="59">
        <v>-1.03102</v>
      </c>
      <c r="I558" s="78">
        <f t="shared" si="8"/>
        <v>-3.0500977549491427E-6</v>
      </c>
      <c r="J558" s="78">
        <f>H558/'סכום נכסי הקרן'!$C$41</f>
        <v>-3.5688033046999439E-8</v>
      </c>
    </row>
    <row r="559" spans="1:10">
      <c r="A559" t="s">
        <v>4576</v>
      </c>
      <c r="B559" t="s">
        <v>4577</v>
      </c>
      <c r="C559" t="s">
        <v>2000</v>
      </c>
      <c r="D559" t="s">
        <v>104</v>
      </c>
      <c r="E559" s="70">
        <v>45197</v>
      </c>
      <c r="F559" s="59">
        <v>134272.26999999999</v>
      </c>
      <c r="G559" s="59">
        <v>-4.7652650000000003</v>
      </c>
      <c r="H559" s="59">
        <v>-6.3984300000000003</v>
      </c>
      <c r="I559" s="78">
        <f t="shared" si="8"/>
        <v>-1.8928669645786934E-5</v>
      </c>
      <c r="J559" s="78">
        <f>H559/'סכום נכסי הקרן'!$C$41</f>
        <v>-2.2147715979215981E-7</v>
      </c>
    </row>
    <row r="560" spans="1:10">
      <c r="A560" t="s">
        <v>4576</v>
      </c>
      <c r="B560" t="s">
        <v>4578</v>
      </c>
      <c r="C560" t="s">
        <v>2000</v>
      </c>
      <c r="D560" t="s">
        <v>104</v>
      </c>
      <c r="E560" s="70">
        <v>45197</v>
      </c>
      <c r="F560" s="59">
        <v>843997.1</v>
      </c>
      <c r="G560" s="59">
        <v>-4.7652659999999996</v>
      </c>
      <c r="H560" s="59">
        <v>-40.218710000000002</v>
      </c>
      <c r="I560" s="78">
        <f t="shared" si="8"/>
        <v>-1.1898023033302035E-4</v>
      </c>
      <c r="J560" s="78">
        <f>H560/'סכום נכסי הקרן'!$C$41</f>
        <v>-1.3921423945099869E-6</v>
      </c>
    </row>
    <row r="561" spans="1:10">
      <c r="A561" t="s">
        <v>4576</v>
      </c>
      <c r="B561" t="s">
        <v>4579</v>
      </c>
      <c r="C561" t="s">
        <v>2000</v>
      </c>
      <c r="D561" t="s">
        <v>104</v>
      </c>
      <c r="E561" s="70">
        <v>45197</v>
      </c>
      <c r="F561" s="59">
        <v>69054.31</v>
      </c>
      <c r="G561" s="59">
        <v>-4.7652640000000002</v>
      </c>
      <c r="H561" s="59">
        <v>-3.2906200000000001</v>
      </c>
      <c r="I561" s="78">
        <f t="shared" si="8"/>
        <v>-9.7347410083128819E-6</v>
      </c>
      <c r="J561" s="78">
        <f>H561/'סכום נכסי הקרן'!$C$41</f>
        <v>-1.13902499762485E-7</v>
      </c>
    </row>
    <row r="562" spans="1:10">
      <c r="A562" t="s">
        <v>4576</v>
      </c>
      <c r="B562" t="s">
        <v>4580</v>
      </c>
      <c r="C562" t="s">
        <v>2000</v>
      </c>
      <c r="D562" t="s">
        <v>104</v>
      </c>
      <c r="E562" s="70">
        <v>45197</v>
      </c>
      <c r="F562" s="59">
        <v>172635.77</v>
      </c>
      <c r="G562" s="59">
        <v>-4.7652700000000001</v>
      </c>
      <c r="H562" s="59">
        <v>-8.2265599999999992</v>
      </c>
      <c r="I562" s="78">
        <f t="shared" si="8"/>
        <v>-2.433688210408568E-5</v>
      </c>
      <c r="J562" s="78">
        <f>H562/'סכום נכסי הקרן'!$C$41</f>
        <v>-2.8475659554918784E-7</v>
      </c>
    </row>
    <row r="563" spans="1:10">
      <c r="A563" t="s">
        <v>4576</v>
      </c>
      <c r="B563" t="s">
        <v>4581</v>
      </c>
      <c r="C563" t="s">
        <v>2000</v>
      </c>
      <c r="D563" t="s">
        <v>104</v>
      </c>
      <c r="E563" s="70">
        <v>45197</v>
      </c>
      <c r="F563" s="59">
        <v>326089.78999999998</v>
      </c>
      <c r="G563" s="59">
        <v>-4.7652669999999997</v>
      </c>
      <c r="H563" s="59">
        <v>-15.53905</v>
      </c>
      <c r="I563" s="78">
        <f t="shared" si="8"/>
        <v>-4.5969643187370253E-5</v>
      </c>
      <c r="J563" s="78">
        <f>H563/'סכום נכסי הקרן'!$C$41</f>
        <v>-5.3787330014837401E-7</v>
      </c>
    </row>
    <row r="564" spans="1:10">
      <c r="A564" t="s">
        <v>4576</v>
      </c>
      <c r="B564" t="s">
        <v>4582</v>
      </c>
      <c r="C564" t="s">
        <v>2000</v>
      </c>
      <c r="D564" t="s">
        <v>104</v>
      </c>
      <c r="E564" s="70">
        <v>45197</v>
      </c>
      <c r="F564" s="59">
        <v>333762.49</v>
      </c>
      <c r="G564" s="59">
        <v>-4.7652659999999996</v>
      </c>
      <c r="H564" s="59">
        <v>-15.904669999999999</v>
      </c>
      <c r="I564" s="78">
        <f t="shared" si="8"/>
        <v>-4.7051267929047913E-5</v>
      </c>
      <c r="J564" s="78">
        <f>H564/'סכום נכסי הקרן'!$C$41</f>
        <v>-5.5052897961399443E-7</v>
      </c>
    </row>
    <row r="565" spans="1:10">
      <c r="A565" t="s">
        <v>4576</v>
      </c>
      <c r="B565" t="s">
        <v>4583</v>
      </c>
      <c r="C565" t="s">
        <v>2000</v>
      </c>
      <c r="D565" t="s">
        <v>104</v>
      </c>
      <c r="E565" s="70">
        <v>45197</v>
      </c>
      <c r="F565" s="59">
        <v>249362.78</v>
      </c>
      <c r="G565" s="59">
        <v>-4.7652659999999996</v>
      </c>
      <c r="H565" s="59">
        <v>-11.8828</v>
      </c>
      <c r="I565" s="78">
        <f t="shared" si="8"/>
        <v>-3.5153247854076225E-5</v>
      </c>
      <c r="J565" s="78">
        <f>H565/'סכום נכסי הקרן'!$C$41</f>
        <v>-4.1131477477729323E-7</v>
      </c>
    </row>
    <row r="566" spans="1:10">
      <c r="A566" t="s">
        <v>4576</v>
      </c>
      <c r="B566" t="s">
        <v>4584</v>
      </c>
      <c r="C566" t="s">
        <v>2000</v>
      </c>
      <c r="D566" t="s">
        <v>104</v>
      </c>
      <c r="E566" s="70">
        <v>45197</v>
      </c>
      <c r="F566" s="59">
        <v>57545.26</v>
      </c>
      <c r="G566" s="59">
        <v>-4.7652749999999999</v>
      </c>
      <c r="H566" s="59">
        <v>-2.7421899999999999</v>
      </c>
      <c r="I566" s="78">
        <f t="shared" si="8"/>
        <v>-8.1123038957963851E-6</v>
      </c>
      <c r="J566" s="78">
        <f>H566/'סכום נכסי הקרן'!$C$41</f>
        <v>-9.4918980564054418E-8</v>
      </c>
    </row>
    <row r="567" spans="1:10">
      <c r="A567" t="s">
        <v>4576</v>
      </c>
      <c r="B567" t="s">
        <v>4585</v>
      </c>
      <c r="C567" t="s">
        <v>2000</v>
      </c>
      <c r="D567" t="s">
        <v>104</v>
      </c>
      <c r="E567" s="70">
        <v>45197</v>
      </c>
      <c r="F567" s="59">
        <v>222508.33</v>
      </c>
      <c r="G567" s="59">
        <v>-4.765269</v>
      </c>
      <c r="H567" s="59">
        <v>-10.603120000000001</v>
      </c>
      <c r="I567" s="78">
        <f t="shared" si="8"/>
        <v>-3.136753167490093E-5</v>
      </c>
      <c r="J567" s="78">
        <f>H567/'סכום נכסי הקרן'!$C$41</f>
        <v>-3.6701955050464653E-7</v>
      </c>
    </row>
    <row r="568" spans="1:10">
      <c r="A568" t="s">
        <v>4576</v>
      </c>
      <c r="B568" t="s">
        <v>4586</v>
      </c>
      <c r="C568" t="s">
        <v>2000</v>
      </c>
      <c r="D568" t="s">
        <v>104</v>
      </c>
      <c r="E568" s="70">
        <v>45197</v>
      </c>
      <c r="F568" s="59">
        <v>38363.5</v>
      </c>
      <c r="G568" s="59">
        <v>-4.7652590000000004</v>
      </c>
      <c r="H568" s="59">
        <v>-1.82812</v>
      </c>
      <c r="I568" s="78">
        <f t="shared" si="8"/>
        <v>-5.4081828749952735E-6</v>
      </c>
      <c r="J568" s="78">
        <f>H568/'סכום נכסי הקרן'!$C$41</f>
        <v>-6.3279089614052696E-8</v>
      </c>
    </row>
    <row r="569" spans="1:10">
      <c r="A569" t="s">
        <v>4369</v>
      </c>
      <c r="B569" t="s">
        <v>4277</v>
      </c>
      <c r="C569" t="s">
        <v>2000</v>
      </c>
      <c r="D569" t="s">
        <v>104</v>
      </c>
      <c r="E569" s="70">
        <v>45196</v>
      </c>
      <c r="F569" s="59">
        <v>53979.55</v>
      </c>
      <c r="G569" s="59">
        <v>-4.2399950000000004</v>
      </c>
      <c r="H569" s="59">
        <v>-2.2887300000000002</v>
      </c>
      <c r="I569" s="78">
        <f t="shared" si="8"/>
        <v>-6.7708194163883838E-6</v>
      </c>
      <c r="J569" s="78">
        <f>H569/'סכום נכסי הקרן'!$C$41</f>
        <v>-7.9222781202749731E-8</v>
      </c>
    </row>
    <row r="570" spans="1:10">
      <c r="A570" t="s">
        <v>4369</v>
      </c>
      <c r="B570" t="s">
        <v>4587</v>
      </c>
      <c r="C570" t="s">
        <v>2000</v>
      </c>
      <c r="D570" t="s">
        <v>104</v>
      </c>
      <c r="E570" s="70">
        <v>45196</v>
      </c>
      <c r="F570" s="59">
        <v>96392.06</v>
      </c>
      <c r="G570" s="59">
        <v>-4.239986</v>
      </c>
      <c r="H570" s="59">
        <v>-4.0870100000000003</v>
      </c>
      <c r="I570" s="78">
        <f t="shared" si="8"/>
        <v>-1.2090725713812242E-5</v>
      </c>
      <c r="J570" s="78">
        <f>H570/'סכום נכסי הקרן'!$C$41</f>
        <v>-1.4146898017828671E-7</v>
      </c>
    </row>
    <row r="571" spans="1:10">
      <c r="A571" t="s">
        <v>4588</v>
      </c>
      <c r="B571" t="s">
        <v>4589</v>
      </c>
      <c r="C571" t="s">
        <v>2000</v>
      </c>
      <c r="D571" t="s">
        <v>104</v>
      </c>
      <c r="E571" s="70">
        <v>45232</v>
      </c>
      <c r="F571" s="59">
        <v>34879238.460000001</v>
      </c>
      <c r="G571" s="59">
        <v>-4.0343330000000002</v>
      </c>
      <c r="H571" s="59">
        <v>-1407.1447900000001</v>
      </c>
      <c r="I571" s="78">
        <f t="shared" si="8"/>
        <v>-4.1627991356786315E-3</v>
      </c>
      <c r="J571" s="78">
        <f>H571/'סכום נכסי הקרן'!$C$41</f>
        <v>-4.8707328439247621E-5</v>
      </c>
    </row>
    <row r="572" spans="1:10">
      <c r="A572" t="s">
        <v>4590</v>
      </c>
      <c r="B572" t="s">
        <v>4591</v>
      </c>
      <c r="C572" t="s">
        <v>2000</v>
      </c>
      <c r="D572" t="s">
        <v>104</v>
      </c>
      <c r="E572" s="70">
        <v>45187</v>
      </c>
      <c r="F572" s="59">
        <v>330970.09999999998</v>
      </c>
      <c r="G572" s="59">
        <v>-3.2204540000000001</v>
      </c>
      <c r="H572" s="59">
        <v>-10.65874</v>
      </c>
      <c r="I572" s="78">
        <f t="shared" si="8"/>
        <v>-3.1532074008832634E-5</v>
      </c>
      <c r="J572" s="78">
        <f>H572/'סכום נכסי הקרן'!$C$41</f>
        <v>-3.6894479773367612E-7</v>
      </c>
    </row>
    <row r="573" spans="1:10">
      <c r="A573" t="s">
        <v>4590</v>
      </c>
      <c r="B573" t="s">
        <v>4592</v>
      </c>
      <c r="C573" t="s">
        <v>2000</v>
      </c>
      <c r="D573" t="s">
        <v>104</v>
      </c>
      <c r="E573" s="70">
        <v>45187</v>
      </c>
      <c r="F573" s="59">
        <v>89556.61</v>
      </c>
      <c r="G573" s="59">
        <v>-3.2204549999999998</v>
      </c>
      <c r="H573" s="59">
        <v>-2.8841300000000003</v>
      </c>
      <c r="I573" s="78">
        <f t="shared" si="8"/>
        <v>-8.5322093053301315E-6</v>
      </c>
      <c r="J573" s="78">
        <f>H573/'סכום נכסי הקרן'!$C$41</f>
        <v>-9.9832133956511502E-8</v>
      </c>
    </row>
    <row r="574" spans="1:10">
      <c r="A574" t="s">
        <v>4590</v>
      </c>
      <c r="B574" t="s">
        <v>4593</v>
      </c>
      <c r="C574" t="s">
        <v>2000</v>
      </c>
      <c r="D574" t="s">
        <v>104</v>
      </c>
      <c r="E574" s="70">
        <v>45187</v>
      </c>
      <c r="F574" s="59">
        <v>1051316.78</v>
      </c>
      <c r="G574" s="59">
        <v>-3.2204540000000001</v>
      </c>
      <c r="H574" s="59">
        <v>-33.857169999999996</v>
      </c>
      <c r="I574" s="78">
        <f t="shared" si="8"/>
        <v>-1.0016069349375517E-4</v>
      </c>
      <c r="J574" s="78">
        <f>H574/'סכום נכסי הקרן'!$C$41</f>
        <v>-1.1719421561539813E-6</v>
      </c>
    </row>
    <row r="575" spans="1:10">
      <c r="A575" t="s">
        <v>4590</v>
      </c>
      <c r="B575" t="s">
        <v>4594</v>
      </c>
      <c r="C575" t="s">
        <v>2000</v>
      </c>
      <c r="D575" t="s">
        <v>104</v>
      </c>
      <c r="E575" s="70">
        <v>45187</v>
      </c>
      <c r="F575" s="59">
        <v>778753.17</v>
      </c>
      <c r="G575" s="59">
        <v>-3.2204540000000001</v>
      </c>
      <c r="H575" s="59">
        <v>-25.07939</v>
      </c>
      <c r="I575" s="78">
        <f t="shared" si="8"/>
        <v>-7.4193120535483286E-5</v>
      </c>
      <c r="J575" s="78">
        <f>H575/'סכום נכסי הקרן'!$C$41</f>
        <v>-8.6810546751623358E-7</v>
      </c>
    </row>
    <row r="576" spans="1:10">
      <c r="A576" t="s">
        <v>4590</v>
      </c>
      <c r="B576" t="s">
        <v>4595</v>
      </c>
      <c r="C576" t="s">
        <v>2000</v>
      </c>
      <c r="D576" t="s">
        <v>104</v>
      </c>
      <c r="E576" s="70">
        <v>45187</v>
      </c>
      <c r="F576" s="59">
        <v>700877.85</v>
      </c>
      <c r="G576" s="59">
        <v>-3.2204540000000001</v>
      </c>
      <c r="H576" s="59">
        <v>-22.571450000000002</v>
      </c>
      <c r="I576" s="78">
        <f t="shared" si="8"/>
        <v>-6.6773805523604626E-5</v>
      </c>
      <c r="J576" s="78">
        <f>H576/'סכום נכסי הקרן'!$C$41</f>
        <v>-7.8129488615031279E-7</v>
      </c>
    </row>
    <row r="577" spans="1:10">
      <c r="A577" t="s">
        <v>4590</v>
      </c>
      <c r="B577" t="s">
        <v>4596</v>
      </c>
      <c r="C577" t="s">
        <v>2000</v>
      </c>
      <c r="D577" t="s">
        <v>104</v>
      </c>
      <c r="E577" s="70">
        <v>45187</v>
      </c>
      <c r="F577" s="59">
        <v>2180508.88</v>
      </c>
      <c r="G577" s="59">
        <v>-3.2204540000000001</v>
      </c>
      <c r="H577" s="59">
        <v>-70.222279999999998</v>
      </c>
      <c r="I577" s="78">
        <f t="shared" si="8"/>
        <v>-2.0774070199938903E-4</v>
      </c>
      <c r="J577" s="78">
        <f>H577/'סכום נכסי הקרן'!$C$41</f>
        <v>-2.4306948936738836E-6</v>
      </c>
    </row>
    <row r="578" spans="1:10">
      <c r="A578" t="s">
        <v>4590</v>
      </c>
      <c r="B578" t="s">
        <v>4597</v>
      </c>
      <c r="C578" t="s">
        <v>2000</v>
      </c>
      <c r="D578" t="s">
        <v>104</v>
      </c>
      <c r="E578" s="70">
        <v>45187</v>
      </c>
      <c r="F578" s="59">
        <v>778753.17</v>
      </c>
      <c r="G578" s="59">
        <v>-3.2204540000000001</v>
      </c>
      <c r="H578" s="59">
        <v>-25.07939</v>
      </c>
      <c r="I578" s="78">
        <f t="shared" si="8"/>
        <v>-7.4193120535483286E-5</v>
      </c>
      <c r="J578" s="78">
        <f>H578/'סכום נכסי הקרן'!$C$41</f>
        <v>-8.6810546751623358E-7</v>
      </c>
    </row>
    <row r="579" spans="1:10">
      <c r="A579" t="s">
        <v>4590</v>
      </c>
      <c r="B579" t="s">
        <v>4598</v>
      </c>
      <c r="C579" t="s">
        <v>2000</v>
      </c>
      <c r="D579" t="s">
        <v>104</v>
      </c>
      <c r="E579" s="70">
        <v>45187</v>
      </c>
      <c r="F579" s="59">
        <v>85662.85</v>
      </c>
      <c r="G579" s="59">
        <v>-3.2204510000000002</v>
      </c>
      <c r="H579" s="59">
        <v>-2.7587299999999999</v>
      </c>
      <c r="I579" s="78">
        <f t="shared" si="8"/>
        <v>-8.1612346797451535E-6</v>
      </c>
      <c r="J579" s="78">
        <f>H579/'סכום נכסי הקרן'!$C$41</f>
        <v>-9.5491501045322836E-8</v>
      </c>
    </row>
    <row r="580" spans="1:10">
      <c r="A580" t="s">
        <v>4590</v>
      </c>
      <c r="B580" t="s">
        <v>4599</v>
      </c>
      <c r="C580" t="s">
        <v>2000</v>
      </c>
      <c r="D580" t="s">
        <v>104</v>
      </c>
      <c r="E580" s="70">
        <v>45187</v>
      </c>
      <c r="F580" s="59">
        <v>545127.22</v>
      </c>
      <c r="G580" s="59">
        <v>-3.2204540000000001</v>
      </c>
      <c r="H580" s="59">
        <v>-17.555569999999999</v>
      </c>
      <c r="I580" s="78">
        <f t="shared" si="8"/>
        <v>-5.1935175499847256E-5</v>
      </c>
      <c r="J580" s="78">
        <f>H580/'סכום נכסי הקרן'!$C$41</f>
        <v>-6.076737234184709E-7</v>
      </c>
    </row>
    <row r="581" spans="1:10">
      <c r="A581" t="s">
        <v>4590</v>
      </c>
      <c r="B581" t="s">
        <v>4600</v>
      </c>
      <c r="C581" t="s">
        <v>2000</v>
      </c>
      <c r="D581" t="s">
        <v>104</v>
      </c>
      <c r="E581" s="70">
        <v>45187</v>
      </c>
      <c r="F581" s="59">
        <v>46725.19</v>
      </c>
      <c r="G581" s="59">
        <v>-3.2204470000000001</v>
      </c>
      <c r="H581" s="59">
        <v>-1.5047600000000001</v>
      </c>
      <c r="I581" s="78">
        <f t="shared" si="8"/>
        <v>-4.4515771738058163E-6</v>
      </c>
      <c r="J581" s="78">
        <f>H581/'סכום נכסי הקרן'!$C$41</f>
        <v>-5.208621036236239E-8</v>
      </c>
    </row>
    <row r="582" spans="1:10">
      <c r="A582" t="s">
        <v>4590</v>
      </c>
      <c r="B582" t="s">
        <v>4601</v>
      </c>
      <c r="C582" t="s">
        <v>2000</v>
      </c>
      <c r="D582" t="s">
        <v>104</v>
      </c>
      <c r="E582" s="70">
        <v>45187</v>
      </c>
      <c r="F582" s="59">
        <v>116812.98</v>
      </c>
      <c r="G582" s="59">
        <v>-3.2204549999999998</v>
      </c>
      <c r="H582" s="59">
        <v>-3.7619099999999999</v>
      </c>
      <c r="I582" s="78">
        <f t="shared" si="8"/>
        <v>-1.1128972517818015E-5</v>
      </c>
      <c r="J582" s="78">
        <f>H582/'סכום נכסי הקרן'!$C$41</f>
        <v>-1.3021587204888134E-7</v>
      </c>
    </row>
    <row r="583" spans="1:10">
      <c r="A583" t="s">
        <v>4602</v>
      </c>
      <c r="B583" t="s">
        <v>4603</v>
      </c>
      <c r="C583" t="s">
        <v>2000</v>
      </c>
      <c r="D583" t="s">
        <v>104</v>
      </c>
      <c r="E583" s="70">
        <v>45187</v>
      </c>
      <c r="F583" s="59">
        <v>3900838.5</v>
      </c>
      <c r="G583" s="59">
        <v>-3.203751</v>
      </c>
      <c r="H583" s="59">
        <v>-124.97317</v>
      </c>
      <c r="I583" s="78">
        <f t="shared" si="8"/>
        <v>-3.6971192144272426E-4</v>
      </c>
      <c r="J583" s="78">
        <f>H583/'סכום נכסי הקרן'!$C$41</f>
        <v>-4.3258584905707727E-6</v>
      </c>
    </row>
    <row r="584" spans="1:10">
      <c r="A584" t="s">
        <v>4602</v>
      </c>
      <c r="B584" t="s">
        <v>4604</v>
      </c>
      <c r="C584" t="s">
        <v>2000</v>
      </c>
      <c r="D584" t="s">
        <v>104</v>
      </c>
      <c r="E584" s="70">
        <v>45187</v>
      </c>
      <c r="F584" s="59">
        <v>3900838.5</v>
      </c>
      <c r="G584" s="59">
        <v>-3.203751</v>
      </c>
      <c r="H584" s="59">
        <v>-124.97317</v>
      </c>
      <c r="I584" s="78">
        <f t="shared" ref="I584:I647" si="9">H584/$H$9</f>
        <v>-3.6971192144272426E-4</v>
      </c>
      <c r="J584" s="78">
        <f>H584/'סכום נכסי הקרן'!$C$41</f>
        <v>-4.3258584905707727E-6</v>
      </c>
    </row>
    <row r="585" spans="1:10">
      <c r="A585" t="s">
        <v>4602</v>
      </c>
      <c r="B585" t="s">
        <v>4605</v>
      </c>
      <c r="C585" t="s">
        <v>2000</v>
      </c>
      <c r="D585" t="s">
        <v>104</v>
      </c>
      <c r="E585" s="70">
        <v>45187</v>
      </c>
      <c r="F585" s="59">
        <v>2223477.9500000002</v>
      </c>
      <c r="G585" s="59">
        <v>-3.2037520000000002</v>
      </c>
      <c r="H585" s="59">
        <v>-71.234710000000007</v>
      </c>
      <c r="I585" s="78">
        <f t="shared" si="9"/>
        <v>-2.1073580439317691E-4</v>
      </c>
      <c r="J585" s="78">
        <f>H585/'סכום נכסי הקרן'!$C$41</f>
        <v>-2.4657394469296632E-6</v>
      </c>
    </row>
    <row r="586" spans="1:10">
      <c r="A586" t="s">
        <v>4606</v>
      </c>
      <c r="B586" t="s">
        <v>4271</v>
      </c>
      <c r="C586" t="s">
        <v>2000</v>
      </c>
      <c r="D586" t="s">
        <v>104</v>
      </c>
      <c r="E586" s="70">
        <v>45244</v>
      </c>
      <c r="F586" s="59">
        <v>1651941.78</v>
      </c>
      <c r="G586" s="59">
        <v>-2.9156040000000001</v>
      </c>
      <c r="H586" s="59">
        <v>-48.164079999999998</v>
      </c>
      <c r="I586" s="78">
        <f t="shared" si="9"/>
        <v>-1.4248525952667348E-4</v>
      </c>
      <c r="J586" s="78">
        <f>H586/'סכום נכסי הקרן'!$C$41</f>
        <v>-1.6671657957346361E-6</v>
      </c>
    </row>
    <row r="587" spans="1:10">
      <c r="A587" t="s">
        <v>4384</v>
      </c>
      <c r="B587" t="s">
        <v>4607</v>
      </c>
      <c r="C587" t="s">
        <v>2000</v>
      </c>
      <c r="D587" t="s">
        <v>104</v>
      </c>
      <c r="E587" s="70">
        <v>45181</v>
      </c>
      <c r="F587" s="59">
        <v>15298849.220000001</v>
      </c>
      <c r="G587" s="59">
        <v>-2.5360309999999999</v>
      </c>
      <c r="H587" s="59">
        <v>-387.98363000000001</v>
      </c>
      <c r="I587" s="78">
        <f t="shared" si="9"/>
        <v>-1.1477837469884376E-3</v>
      </c>
      <c r="J587" s="78">
        <f>H587/'סכום נכסי הקרן'!$C$41</f>
        <v>-1.3429780808456482E-5</v>
      </c>
    </row>
    <row r="588" spans="1:10">
      <c r="A588" t="s">
        <v>4608</v>
      </c>
      <c r="B588" t="s">
        <v>4609</v>
      </c>
      <c r="C588" t="s">
        <v>2000</v>
      </c>
      <c r="D588" t="s">
        <v>104</v>
      </c>
      <c r="E588" s="70">
        <v>45176</v>
      </c>
      <c r="F588" s="59">
        <v>5070461.53</v>
      </c>
      <c r="G588" s="59">
        <v>-2.5925150000000001</v>
      </c>
      <c r="H588" s="59">
        <v>-131.45247000000001</v>
      </c>
      <c r="I588" s="78">
        <f t="shared" si="9"/>
        <v>-3.8887983126371901E-4</v>
      </c>
      <c r="J588" s="78">
        <f>H588/'סכום נכסי הקרן'!$C$41</f>
        <v>-4.5501349086047814E-6</v>
      </c>
    </row>
    <row r="589" spans="1:10">
      <c r="A589" t="s">
        <v>4608</v>
      </c>
      <c r="B589" t="s">
        <v>4610</v>
      </c>
      <c r="C589" t="s">
        <v>2000</v>
      </c>
      <c r="D589" t="s">
        <v>104</v>
      </c>
      <c r="E589" s="70">
        <v>45176</v>
      </c>
      <c r="F589" s="59">
        <v>10649177.43</v>
      </c>
      <c r="G589" s="59">
        <v>-2.5925150000000001</v>
      </c>
      <c r="H589" s="59">
        <v>-276.08150000000001</v>
      </c>
      <c r="I589" s="78">
        <f t="shared" si="9"/>
        <v>-8.1674027985198321E-4</v>
      </c>
      <c r="J589" s="78">
        <f>H589/'סכום נכסי הקרן'!$C$41</f>
        <v>-9.5563671855688304E-6</v>
      </c>
    </row>
    <row r="590" spans="1:10">
      <c r="A590" t="s">
        <v>4608</v>
      </c>
      <c r="B590" t="s">
        <v>4611</v>
      </c>
      <c r="C590" t="s">
        <v>2000</v>
      </c>
      <c r="D590" t="s">
        <v>104</v>
      </c>
      <c r="E590" s="70">
        <v>45176</v>
      </c>
      <c r="F590" s="59">
        <v>54537314.770000003</v>
      </c>
      <c r="G590" s="59">
        <v>-2.5925150000000001</v>
      </c>
      <c r="H590" s="59">
        <v>-1413.88797</v>
      </c>
      <c r="I590" s="78">
        <f t="shared" si="9"/>
        <v>-4.1827476897117423E-3</v>
      </c>
      <c r="J590" s="78">
        <f>H590/'סכום נכסי הקרן'!$C$41</f>
        <v>-4.8940738878115798E-5</v>
      </c>
    </row>
    <row r="591" spans="1:10">
      <c r="A591" t="s">
        <v>4391</v>
      </c>
      <c r="B591" t="s">
        <v>4612</v>
      </c>
      <c r="C591" t="s">
        <v>2000</v>
      </c>
      <c r="D591" t="s">
        <v>104</v>
      </c>
      <c r="E591" s="70">
        <v>45176</v>
      </c>
      <c r="F591" s="59">
        <v>6118992.3700000001</v>
      </c>
      <c r="G591" s="59">
        <v>-2.5725989999999999</v>
      </c>
      <c r="H591" s="59">
        <v>-157.41716</v>
      </c>
      <c r="I591" s="78">
        <f t="shared" si="9"/>
        <v>-4.6569196165590384E-4</v>
      </c>
      <c r="J591" s="78">
        <f>H591/'סכום נכסי הקרן'!$C$41</f>
        <v>-5.4488844137308663E-6</v>
      </c>
    </row>
    <row r="592" spans="1:10">
      <c r="A592" t="s">
        <v>4391</v>
      </c>
      <c r="B592" t="s">
        <v>4613</v>
      </c>
      <c r="C592" t="s">
        <v>2000</v>
      </c>
      <c r="D592" t="s">
        <v>104</v>
      </c>
      <c r="E592" s="70">
        <v>45176</v>
      </c>
      <c r="F592" s="59">
        <v>7010062.0499999998</v>
      </c>
      <c r="G592" s="59">
        <v>-2.5725989999999999</v>
      </c>
      <c r="H592" s="59">
        <v>-180.34082000000001</v>
      </c>
      <c r="I592" s="78">
        <f t="shared" si="9"/>
        <v>-5.335077207112253E-4</v>
      </c>
      <c r="J592" s="78">
        <f>H592/'סכום נכסי הקרן'!$C$41</f>
        <v>-6.242370801616823E-6</v>
      </c>
    </row>
    <row r="593" spans="1:10">
      <c r="A593" t="s">
        <v>4391</v>
      </c>
      <c r="B593" t="s">
        <v>4614</v>
      </c>
      <c r="C593" t="s">
        <v>2000</v>
      </c>
      <c r="D593" t="s">
        <v>104</v>
      </c>
      <c r="E593" s="70">
        <v>45176</v>
      </c>
      <c r="F593" s="59">
        <v>27630615.120000001</v>
      </c>
      <c r="G593" s="59">
        <v>-2.5725989999999999</v>
      </c>
      <c r="H593" s="59">
        <v>-710.82506000000001</v>
      </c>
      <c r="I593" s="78">
        <f t="shared" si="9"/>
        <v>-2.102855346809557E-3</v>
      </c>
      <c r="J593" s="78">
        <f>H593/'סכום נכסי הקרן'!$C$41</f>
        <v>-2.4604710123872821E-5</v>
      </c>
    </row>
    <row r="594" spans="1:10">
      <c r="A594" t="s">
        <v>4397</v>
      </c>
      <c r="B594" t="s">
        <v>4615</v>
      </c>
      <c r="C594" t="s">
        <v>2000</v>
      </c>
      <c r="D594" t="s">
        <v>104</v>
      </c>
      <c r="E594" s="70">
        <v>45183</v>
      </c>
      <c r="F594" s="59">
        <v>5550663.3399999999</v>
      </c>
      <c r="G594" s="59">
        <v>-2.4464760000000001</v>
      </c>
      <c r="H594" s="59">
        <v>-135.79567</v>
      </c>
      <c r="I594" s="78">
        <f t="shared" si="9"/>
        <v>-4.0172845162927457E-4</v>
      </c>
      <c r="J594" s="78">
        <f>H594/'סכום נכסי הקרן'!$C$41</f>
        <v>-4.7004717256691721E-6</v>
      </c>
    </row>
    <row r="595" spans="1:10">
      <c r="A595" t="s">
        <v>4397</v>
      </c>
      <c r="B595" t="s">
        <v>4616</v>
      </c>
      <c r="C595" t="s">
        <v>2000</v>
      </c>
      <c r="D595" t="s">
        <v>104</v>
      </c>
      <c r="E595" s="70">
        <v>45183</v>
      </c>
      <c r="F595" s="59">
        <v>5199350.5599999996</v>
      </c>
      <c r="G595" s="59">
        <v>-2.4464760000000001</v>
      </c>
      <c r="H595" s="59">
        <v>-127.20088</v>
      </c>
      <c r="I595" s="78">
        <f t="shared" si="9"/>
        <v>-3.7630222354130403E-4</v>
      </c>
      <c r="J595" s="78">
        <f>H595/'סכום נכסי הקרן'!$C$41</f>
        <v>-4.4029691073377915E-6</v>
      </c>
    </row>
    <row r="596" spans="1:10">
      <c r="A596" t="s">
        <v>4397</v>
      </c>
      <c r="B596" t="s">
        <v>4617</v>
      </c>
      <c r="C596" t="s">
        <v>2000</v>
      </c>
      <c r="D596" t="s">
        <v>104</v>
      </c>
      <c r="E596" s="70">
        <v>45183</v>
      </c>
      <c r="F596" s="59">
        <v>11789019.449999999</v>
      </c>
      <c r="G596" s="59">
        <v>-2.4464760000000001</v>
      </c>
      <c r="H596" s="59">
        <v>-288.41557</v>
      </c>
      <c r="I596" s="78">
        <f t="shared" si="9"/>
        <v>-8.5322853344200632E-4</v>
      </c>
      <c r="J596" s="78">
        <f>H596/'סכום נכסי הקרן'!$C$41</f>
        <v>-9.9833023543958207E-6</v>
      </c>
    </row>
    <row r="597" spans="1:10">
      <c r="A597" t="s">
        <v>4618</v>
      </c>
      <c r="B597" t="s">
        <v>4619</v>
      </c>
      <c r="C597" t="s">
        <v>2000</v>
      </c>
      <c r="D597" t="s">
        <v>104</v>
      </c>
      <c r="E597" s="70">
        <v>45161</v>
      </c>
      <c r="F597" s="59">
        <v>1776595.28</v>
      </c>
      <c r="G597" s="59">
        <v>-1.6898660000000001</v>
      </c>
      <c r="H597" s="59">
        <v>-30.022080000000003</v>
      </c>
      <c r="I597" s="78">
        <f t="shared" si="9"/>
        <v>-8.8815230361102178E-5</v>
      </c>
      <c r="J597" s="78">
        <f>H597/'סכום נכסי הקרן'!$C$41</f>
        <v>-1.039193209811314E-6</v>
      </c>
    </row>
    <row r="598" spans="1:10">
      <c r="A598" t="s">
        <v>4620</v>
      </c>
      <c r="B598" t="s">
        <v>4621</v>
      </c>
      <c r="C598" t="s">
        <v>2000</v>
      </c>
      <c r="D598" t="s">
        <v>104</v>
      </c>
      <c r="E598" s="70">
        <v>45161</v>
      </c>
      <c r="F598" s="59">
        <v>59307.98</v>
      </c>
      <c r="G598" s="59">
        <v>-1.651481</v>
      </c>
      <c r="H598" s="59">
        <v>-0.97946</v>
      </c>
      <c r="I598" s="78">
        <f t="shared" si="9"/>
        <v>-2.8975662422285576E-6</v>
      </c>
      <c r="J598" s="78">
        <f>H598/'סכום נכסי הקרן'!$C$41</f>
        <v>-3.3903319865971626E-8</v>
      </c>
    </row>
    <row r="599" spans="1:10">
      <c r="A599" t="s">
        <v>4620</v>
      </c>
      <c r="B599" t="s">
        <v>4622</v>
      </c>
      <c r="C599" t="s">
        <v>2000</v>
      </c>
      <c r="D599" t="s">
        <v>104</v>
      </c>
      <c r="E599" s="70">
        <v>45161</v>
      </c>
      <c r="F599" s="59">
        <v>23723.19</v>
      </c>
      <c r="G599" s="59">
        <v>-1.6515059999999999</v>
      </c>
      <c r="H599" s="59">
        <v>-0.39179000000000003</v>
      </c>
      <c r="I599" s="78">
        <f t="shared" si="9"/>
        <v>-1.1590442468735085E-6</v>
      </c>
      <c r="J599" s="78">
        <f>H599/'סכום נכסי הקרן'!$C$41</f>
        <v>-1.3561535632173877E-8</v>
      </c>
    </row>
    <row r="600" spans="1:10">
      <c r="A600" t="s">
        <v>4623</v>
      </c>
      <c r="B600" t="s">
        <v>4624</v>
      </c>
      <c r="C600" t="s">
        <v>2000</v>
      </c>
      <c r="D600" t="s">
        <v>104</v>
      </c>
      <c r="E600" s="70">
        <v>45168</v>
      </c>
      <c r="F600" s="59">
        <v>20301.23</v>
      </c>
      <c r="G600" s="59">
        <v>-0.96792199999999995</v>
      </c>
      <c r="H600" s="59">
        <v>-0.19650000000000001</v>
      </c>
      <c r="I600" s="78">
        <f t="shared" si="9"/>
        <v>-5.813119132970326E-7</v>
      </c>
      <c r="J600" s="78">
        <f>H600/'סכום נכסי הקרן'!$C$41</f>
        <v>-6.8017094660970583E-9</v>
      </c>
    </row>
    <row r="601" spans="1:10">
      <c r="A601" t="s">
        <v>4625</v>
      </c>
      <c r="B601" t="s">
        <v>4626</v>
      </c>
      <c r="C601" t="s">
        <v>2000</v>
      </c>
      <c r="D601" t="s">
        <v>104</v>
      </c>
      <c r="E601" s="70">
        <v>45280</v>
      </c>
      <c r="F601" s="59">
        <v>119484.26</v>
      </c>
      <c r="G601" s="59">
        <v>-0.91277299999999995</v>
      </c>
      <c r="H601" s="59">
        <v>-1.0906199999999999</v>
      </c>
      <c r="I601" s="78">
        <f t="shared" si="9"/>
        <v>-3.2264142436641711E-6</v>
      </c>
      <c r="J601" s="78">
        <f>H601/'סכום נכסי הקרן'!$C$41</f>
        <v>-3.7751045180227855E-8</v>
      </c>
    </row>
    <row r="602" spans="1:10">
      <c r="A602" t="s">
        <v>4625</v>
      </c>
      <c r="B602" t="s">
        <v>4627</v>
      </c>
      <c r="C602" t="s">
        <v>2000</v>
      </c>
      <c r="D602" t="s">
        <v>104</v>
      </c>
      <c r="E602" s="70">
        <v>45280</v>
      </c>
      <c r="F602" s="59">
        <v>258882.57</v>
      </c>
      <c r="G602" s="59">
        <v>-0.91277699999999995</v>
      </c>
      <c r="H602" s="59">
        <v>-2.3630200000000001</v>
      </c>
      <c r="I602" s="78">
        <f t="shared" si="9"/>
        <v>-6.9905937779091808E-6</v>
      </c>
      <c r="J602" s="78">
        <f>H602/'סכום נכסי הקרן'!$C$41</f>
        <v>-8.17942773668024E-8</v>
      </c>
    </row>
    <row r="603" spans="1:10">
      <c r="A603" t="s">
        <v>4625</v>
      </c>
      <c r="B603" t="s">
        <v>4628</v>
      </c>
      <c r="C603" t="s">
        <v>2000</v>
      </c>
      <c r="D603" t="s">
        <v>104</v>
      </c>
      <c r="E603" s="70">
        <v>45280</v>
      </c>
      <c r="F603" s="59">
        <v>1194842.6100000001</v>
      </c>
      <c r="G603" s="59">
        <v>-0.912775</v>
      </c>
      <c r="H603" s="59">
        <v>-10.906219999999999</v>
      </c>
      <c r="I603" s="78">
        <f t="shared" si="9"/>
        <v>-3.2264201603248664E-5</v>
      </c>
      <c r="J603" s="78">
        <f>H603/'סכום נכסי הקרן'!$C$41</f>
        <v>-3.775111440882293E-7</v>
      </c>
    </row>
    <row r="604" spans="1:10">
      <c r="A604" t="s">
        <v>4625</v>
      </c>
      <c r="B604" t="s">
        <v>4629</v>
      </c>
      <c r="C604" t="s">
        <v>2000</v>
      </c>
      <c r="D604" t="s">
        <v>104</v>
      </c>
      <c r="E604" s="70">
        <v>45280</v>
      </c>
      <c r="F604" s="59">
        <v>87621.79</v>
      </c>
      <c r="G604" s="59">
        <v>-0.912775</v>
      </c>
      <c r="H604" s="59">
        <v>-0.79979</v>
      </c>
      <c r="I604" s="78">
        <f t="shared" si="9"/>
        <v>-2.3660430286810874E-6</v>
      </c>
      <c r="J604" s="78">
        <f>H604/'סכום נכסי הקרן'!$C$41</f>
        <v>-2.7684169027428835E-8</v>
      </c>
    </row>
    <row r="605" spans="1:10">
      <c r="A605" t="s">
        <v>4625</v>
      </c>
      <c r="B605" t="s">
        <v>4630</v>
      </c>
      <c r="C605" t="s">
        <v>2000</v>
      </c>
      <c r="D605" t="s">
        <v>104</v>
      </c>
      <c r="E605" s="70">
        <v>45280</v>
      </c>
      <c r="F605" s="59">
        <v>119484.26</v>
      </c>
      <c r="G605" s="59">
        <v>-0.91277299999999995</v>
      </c>
      <c r="H605" s="59">
        <v>-1.0906199999999999</v>
      </c>
      <c r="I605" s="78">
        <f t="shared" si="9"/>
        <v>-3.2264142436641711E-6</v>
      </c>
      <c r="J605" s="78">
        <f>H605/'סכום נכסי הקרן'!$C$41</f>
        <v>-3.7751045180227855E-8</v>
      </c>
    </row>
    <row r="606" spans="1:10">
      <c r="A606" t="s">
        <v>4625</v>
      </c>
      <c r="B606" t="s">
        <v>4631</v>
      </c>
      <c r="C606" t="s">
        <v>2000</v>
      </c>
      <c r="D606" t="s">
        <v>104</v>
      </c>
      <c r="E606" s="70">
        <v>45280</v>
      </c>
      <c r="F606" s="59">
        <v>238968.52</v>
      </c>
      <c r="G606" s="59">
        <v>-0.91277299999999995</v>
      </c>
      <c r="H606" s="59">
        <v>-2.1812399999999998</v>
      </c>
      <c r="I606" s="78">
        <f t="shared" si="9"/>
        <v>-6.4528284873283421E-6</v>
      </c>
      <c r="J606" s="78">
        <f>H606/'סכום נכסי הקרן'!$C$41</f>
        <v>-7.550209036045571E-8</v>
      </c>
    </row>
    <row r="607" spans="1:10">
      <c r="A607" t="s">
        <v>4625</v>
      </c>
      <c r="B607" t="s">
        <v>3790</v>
      </c>
      <c r="C607" t="s">
        <v>2000</v>
      </c>
      <c r="D607" t="s">
        <v>104</v>
      </c>
      <c r="E607" s="70">
        <v>45280</v>
      </c>
      <c r="F607" s="59">
        <v>39828.089999999997</v>
      </c>
      <c r="G607" s="59">
        <v>-0.91277299999999995</v>
      </c>
      <c r="H607" s="59">
        <v>-0.36354000000000003</v>
      </c>
      <c r="I607" s="78">
        <f t="shared" si="9"/>
        <v>-1.075471414554724E-6</v>
      </c>
      <c r="J607" s="78">
        <f>H607/'סכום נכסי הקרן'!$C$41</f>
        <v>-1.258368172674262E-8</v>
      </c>
    </row>
    <row r="608" spans="1:10">
      <c r="A608" t="s">
        <v>4632</v>
      </c>
      <c r="B608" t="s">
        <v>4633</v>
      </c>
      <c r="C608" t="s">
        <v>2000</v>
      </c>
      <c r="D608" t="s">
        <v>104</v>
      </c>
      <c r="E608" s="70">
        <v>45169</v>
      </c>
      <c r="F608" s="59">
        <v>27617904.120000001</v>
      </c>
      <c r="G608" s="59">
        <v>-0.88606099999999999</v>
      </c>
      <c r="H608" s="59">
        <v>-244.7114</v>
      </c>
      <c r="I608" s="78">
        <f t="shared" si="9"/>
        <v>-7.2393716101575294E-4</v>
      </c>
      <c r="J608" s="78">
        <f>H608/'סכום נכסי הקרן'!$C$41</f>
        <v>-8.4705132103911631E-6</v>
      </c>
    </row>
    <row r="609" spans="1:10">
      <c r="A609" t="s">
        <v>4634</v>
      </c>
      <c r="B609" t="s">
        <v>4635</v>
      </c>
      <c r="C609" t="s">
        <v>2000</v>
      </c>
      <c r="D609" t="s">
        <v>104</v>
      </c>
      <c r="E609" s="70">
        <v>45169</v>
      </c>
      <c r="F609" s="59">
        <v>67723.16</v>
      </c>
      <c r="G609" s="59">
        <v>-0.88606300000000005</v>
      </c>
      <c r="H609" s="59">
        <v>-0.6000700000000001</v>
      </c>
      <c r="I609" s="78">
        <f t="shared" si="9"/>
        <v>-1.7752052916648876E-6</v>
      </c>
      <c r="J609" s="78">
        <f>H609/'סכום נכסי הקרן'!$C$41</f>
        <v>-2.0771001523261388E-8</v>
      </c>
    </row>
    <row r="610" spans="1:10">
      <c r="A610" t="s">
        <v>4636</v>
      </c>
      <c r="B610" t="s">
        <v>4637</v>
      </c>
      <c r="C610" t="s">
        <v>2000</v>
      </c>
      <c r="D610" t="s">
        <v>104</v>
      </c>
      <c r="E610" s="70">
        <v>45169</v>
      </c>
      <c r="F610" s="59">
        <v>1031430.88</v>
      </c>
      <c r="G610" s="59">
        <v>-0.88521300000000003</v>
      </c>
      <c r="H610" s="59">
        <v>-9.1303600000000014</v>
      </c>
      <c r="I610" s="78">
        <f t="shared" si="9"/>
        <v>-2.701062107221728E-5</v>
      </c>
      <c r="J610" s="78">
        <f>H610/'סכום נכסי הקרן'!$C$41</f>
        <v>-3.1604099766348062E-7</v>
      </c>
    </row>
    <row r="611" spans="1:10">
      <c r="A611" t="s">
        <v>4638</v>
      </c>
      <c r="B611" t="s">
        <v>4639</v>
      </c>
      <c r="C611" t="s">
        <v>2000</v>
      </c>
      <c r="D611" t="s">
        <v>104</v>
      </c>
      <c r="E611" s="70">
        <v>45257</v>
      </c>
      <c r="F611" s="59">
        <v>235229.67</v>
      </c>
      <c r="G611" s="59">
        <v>-0.80812099999999998</v>
      </c>
      <c r="H611" s="59">
        <v>-1.9009400000000001</v>
      </c>
      <c r="I611" s="78">
        <f t="shared" si="9"/>
        <v>-5.6236084909051461E-6</v>
      </c>
      <c r="J611" s="78">
        <f>H611/'סכום נכסי הקרן'!$C$41</f>
        <v>-6.579970276072541E-8</v>
      </c>
    </row>
    <row r="612" spans="1:10">
      <c r="A612" t="s">
        <v>4638</v>
      </c>
      <c r="B612" t="s">
        <v>4640</v>
      </c>
      <c r="C612" t="s">
        <v>2000</v>
      </c>
      <c r="D612" t="s">
        <v>104</v>
      </c>
      <c r="E612" s="70">
        <v>45257</v>
      </c>
      <c r="F612" s="59">
        <v>1534973.24</v>
      </c>
      <c r="G612" s="59">
        <v>-0.80811999999999995</v>
      </c>
      <c r="H612" s="59">
        <v>-12.40443</v>
      </c>
      <c r="I612" s="78">
        <f t="shared" si="9"/>
        <v>-3.6696401713277913E-5</v>
      </c>
      <c r="J612" s="78">
        <f>H612/'סכום נכסי הקרן'!$C$41</f>
        <v>-4.2937063080172181E-7</v>
      </c>
    </row>
    <row r="613" spans="1:10">
      <c r="A613" t="s">
        <v>4638</v>
      </c>
      <c r="B613" t="s">
        <v>4641</v>
      </c>
      <c r="C613" t="s">
        <v>2000</v>
      </c>
      <c r="D613" t="s">
        <v>104</v>
      </c>
      <c r="E613" s="70">
        <v>45257</v>
      </c>
      <c r="F613" s="59">
        <v>869153.68</v>
      </c>
      <c r="G613" s="59">
        <v>-0.80812099999999998</v>
      </c>
      <c r="H613" s="59">
        <v>-7.0238100000000001</v>
      </c>
      <c r="I613" s="78">
        <f t="shared" si="9"/>
        <v>-2.0778750278548755E-5</v>
      </c>
      <c r="J613" s="78">
        <f>H613/'סכום נכסי הקרן'!$C$41</f>
        <v>-2.4312424918609253E-7</v>
      </c>
    </row>
    <row r="614" spans="1:10">
      <c r="A614" t="s">
        <v>4642</v>
      </c>
      <c r="B614" t="s">
        <v>4643</v>
      </c>
      <c r="C614" t="s">
        <v>2000</v>
      </c>
      <c r="D614" t="s">
        <v>104</v>
      </c>
      <c r="E614" s="70">
        <v>45280</v>
      </c>
      <c r="F614" s="59">
        <v>11965291.65</v>
      </c>
      <c r="G614" s="59">
        <v>-0.90759599999999996</v>
      </c>
      <c r="H614" s="59">
        <v>-108.59653</v>
      </c>
      <c r="I614" s="78">
        <f t="shared" si="9"/>
        <v>-3.2126441033953484E-4</v>
      </c>
      <c r="J614" s="78">
        <f>H614/'סכום נכסי הקרן'!$C$41</f>
        <v>-3.7589926009480571E-6</v>
      </c>
    </row>
    <row r="615" spans="1:10">
      <c r="A615" t="s">
        <v>4642</v>
      </c>
      <c r="B615" t="s">
        <v>4644</v>
      </c>
      <c r="C615" t="s">
        <v>2000</v>
      </c>
      <c r="D615" t="s">
        <v>104</v>
      </c>
      <c r="E615" s="70">
        <v>45280</v>
      </c>
      <c r="F615" s="59">
        <v>1994215.28</v>
      </c>
      <c r="G615" s="59">
        <v>-0.90759599999999996</v>
      </c>
      <c r="H615" s="59">
        <v>-18.099419999999999</v>
      </c>
      <c r="I615" s="78">
        <f t="shared" si="9"/>
        <v>-5.3544063459371893E-5</v>
      </c>
      <c r="J615" s="78">
        <f>H615/'סכום נכסי הקרן'!$C$41</f>
        <v>-6.2649870913418022E-7</v>
      </c>
    </row>
    <row r="616" spans="1:10">
      <c r="A616" t="s">
        <v>4645</v>
      </c>
      <c r="B616" t="s">
        <v>4543</v>
      </c>
      <c r="C616" t="s">
        <v>2000</v>
      </c>
      <c r="D616" t="s">
        <v>104</v>
      </c>
      <c r="E616" s="70">
        <v>45287</v>
      </c>
      <c r="F616" s="59">
        <v>16067.61</v>
      </c>
      <c r="G616" s="59">
        <v>-5.6262E-2</v>
      </c>
      <c r="H616" s="59">
        <v>-9.0399999999999994E-3</v>
      </c>
      <c r="I616" s="78">
        <f t="shared" si="9"/>
        <v>-2.6743306342011064E-8</v>
      </c>
      <c r="J616" s="78">
        <f>H616/'סכום נכסי הקרן'!$C$41</f>
        <v>-3.1291324973800208E-10</v>
      </c>
    </row>
    <row r="617" spans="1:10">
      <c r="A617" t="s">
        <v>4645</v>
      </c>
      <c r="B617" t="s">
        <v>4646</v>
      </c>
      <c r="C617" t="s">
        <v>2000</v>
      </c>
      <c r="D617" t="s">
        <v>104</v>
      </c>
      <c r="E617" s="70">
        <v>45287</v>
      </c>
      <c r="F617" s="59">
        <v>4016.9</v>
      </c>
      <c r="G617" s="59">
        <v>-5.6262E-2</v>
      </c>
      <c r="H617" s="59">
        <v>-2.2599999999999999E-3</v>
      </c>
      <c r="I617" s="78">
        <f t="shared" si="9"/>
        <v>-6.685826585502766E-9</v>
      </c>
      <c r="J617" s="78">
        <f>H617/'סכום נכסי הקרן'!$C$41</f>
        <v>-7.822831243450052E-11</v>
      </c>
    </row>
    <row r="618" spans="1:10">
      <c r="A618" t="s">
        <v>4645</v>
      </c>
      <c r="B618" t="s">
        <v>4249</v>
      </c>
      <c r="C618" t="s">
        <v>2000</v>
      </c>
      <c r="D618" t="s">
        <v>104</v>
      </c>
      <c r="E618" s="70">
        <v>45287</v>
      </c>
      <c r="F618" s="59">
        <v>48202.83</v>
      </c>
      <c r="G618" s="59">
        <v>-5.6262E-2</v>
      </c>
      <c r="H618" s="59">
        <v>-2.7120000000000002E-2</v>
      </c>
      <c r="I618" s="78">
        <f t="shared" si="9"/>
        <v>-8.0229919026033209E-8</v>
      </c>
      <c r="J618" s="78">
        <f>H618/'סכום נכסי הקרן'!$C$41</f>
        <v>-9.3873974921400629E-10</v>
      </c>
    </row>
    <row r="619" spans="1:10">
      <c r="A619" t="s">
        <v>4645</v>
      </c>
      <c r="B619" t="s">
        <v>4647</v>
      </c>
      <c r="C619" t="s">
        <v>2000</v>
      </c>
      <c r="D619" t="s">
        <v>104</v>
      </c>
      <c r="E619" s="70">
        <v>45287</v>
      </c>
      <c r="F619" s="59">
        <v>2329.8000000000002</v>
      </c>
      <c r="G619" s="59">
        <v>-5.6228E-2</v>
      </c>
      <c r="H619" s="59">
        <v>-1.31E-3</v>
      </c>
      <c r="I619" s="78">
        <f t="shared" si="9"/>
        <v>-3.8754127553135502E-9</v>
      </c>
      <c r="J619" s="78">
        <f>H619/'סכום נכסי הקרן'!$C$41</f>
        <v>-4.5344729773980386E-11</v>
      </c>
    </row>
    <row r="620" spans="1:10">
      <c r="A620" t="s">
        <v>4645</v>
      </c>
      <c r="B620" t="s">
        <v>4648</v>
      </c>
      <c r="C620" t="s">
        <v>2000</v>
      </c>
      <c r="D620" t="s">
        <v>104</v>
      </c>
      <c r="E620" s="70">
        <v>45287</v>
      </c>
      <c r="F620" s="59">
        <v>28118.32</v>
      </c>
      <c r="G620" s="59">
        <v>-5.6262E-2</v>
      </c>
      <c r="H620" s="59">
        <v>-1.5820000000000001E-2</v>
      </c>
      <c r="I620" s="78">
        <f t="shared" si="9"/>
        <v>-4.680078609851937E-8</v>
      </c>
      <c r="J620" s="78">
        <f>H620/'סכום נכסי הקרן'!$C$41</f>
        <v>-5.475981870415037E-10</v>
      </c>
    </row>
    <row r="621" spans="1:10">
      <c r="A621" t="s">
        <v>4414</v>
      </c>
      <c r="B621" t="s">
        <v>4649</v>
      </c>
      <c r="C621" t="s">
        <v>2000</v>
      </c>
      <c r="D621" t="s">
        <v>104</v>
      </c>
      <c r="E621" s="70">
        <v>45145</v>
      </c>
      <c r="F621" s="59">
        <v>404976.09</v>
      </c>
      <c r="G621" s="59">
        <v>0.16008800000000001</v>
      </c>
      <c r="H621" s="59">
        <v>0.64832000000000001</v>
      </c>
      <c r="I621" s="78">
        <f t="shared" si="9"/>
        <v>1.9179447309350237E-6</v>
      </c>
      <c r="J621" s="78">
        <f>H621/'סכום נכסי הקרן'!$C$41</f>
        <v>2.2441141379440433E-8</v>
      </c>
    </row>
    <row r="622" spans="1:10">
      <c r="A622" t="s">
        <v>4414</v>
      </c>
      <c r="B622" t="s">
        <v>4284</v>
      </c>
      <c r="C622" t="s">
        <v>2000</v>
      </c>
      <c r="D622" t="s">
        <v>104</v>
      </c>
      <c r="E622" s="70">
        <v>45145</v>
      </c>
      <c r="F622" s="59">
        <v>13240194.23</v>
      </c>
      <c r="G622" s="59">
        <v>0.16008800000000001</v>
      </c>
      <c r="H622" s="59">
        <v>21.195990000000002</v>
      </c>
      <c r="I622" s="78">
        <f t="shared" si="9"/>
        <v>6.2704740463739289E-5</v>
      </c>
      <c r="J622" s="78">
        <f>H622/'סכום נכסי הקרן'!$C$41</f>
        <v>7.3368430445953484E-7</v>
      </c>
    </row>
    <row r="623" spans="1:10">
      <c r="A623" t="s">
        <v>4414</v>
      </c>
      <c r="B623" t="s">
        <v>4650</v>
      </c>
      <c r="C623" t="s">
        <v>2000</v>
      </c>
      <c r="D623" t="s">
        <v>104</v>
      </c>
      <c r="E623" s="70">
        <v>45145</v>
      </c>
      <c r="F623" s="59">
        <v>1088322.95</v>
      </c>
      <c r="G623" s="59">
        <v>0.16008900000000001</v>
      </c>
      <c r="H623" s="59">
        <v>1.7422800000000001</v>
      </c>
      <c r="I623" s="78">
        <f t="shared" si="9"/>
        <v>5.1542397979600712E-6</v>
      </c>
      <c r="J623" s="78">
        <f>H623/'סכום נכסי הקרן'!$C$41</f>
        <v>6.0307798313443174E-8</v>
      </c>
    </row>
    <row r="624" spans="1:10">
      <c r="A624" t="s">
        <v>4414</v>
      </c>
      <c r="B624" t="s">
        <v>4651</v>
      </c>
      <c r="C624" t="s">
        <v>2000</v>
      </c>
      <c r="D624" t="s">
        <v>104</v>
      </c>
      <c r="E624" s="70">
        <v>45145</v>
      </c>
      <c r="F624" s="59">
        <v>302162.07</v>
      </c>
      <c r="G624" s="59">
        <v>0.16009000000000001</v>
      </c>
      <c r="H624" s="59">
        <v>0.48372999999999999</v>
      </c>
      <c r="I624" s="78">
        <f t="shared" si="9"/>
        <v>1.4310331390288732E-6</v>
      </c>
      <c r="J624" s="78">
        <f>H624/'סכום נכסי הקרן'!$C$41</f>
        <v>1.6743974147761476E-8</v>
      </c>
    </row>
    <row r="625" spans="1:10">
      <c r="A625" t="s">
        <v>4414</v>
      </c>
      <c r="B625" t="s">
        <v>4652</v>
      </c>
      <c r="C625" t="s">
        <v>2000</v>
      </c>
      <c r="D625" t="s">
        <v>104</v>
      </c>
      <c r="E625" s="70">
        <v>45145</v>
      </c>
      <c r="F625" s="59">
        <v>2897752.91</v>
      </c>
      <c r="G625" s="59">
        <v>0.16008800000000001</v>
      </c>
      <c r="H625" s="59">
        <v>4.63896</v>
      </c>
      <c r="I625" s="78">
        <f t="shared" si="9"/>
        <v>1.3723576149152175E-5</v>
      </c>
      <c r="J625" s="78">
        <f>H625/'סכום נכסי הקרן'!$C$41</f>
        <v>1.605743417040489E-7</v>
      </c>
    </row>
    <row r="626" spans="1:10">
      <c r="A626" t="s">
        <v>4414</v>
      </c>
      <c r="B626" t="s">
        <v>4653</v>
      </c>
      <c r="C626" t="s">
        <v>2000</v>
      </c>
      <c r="D626" t="s">
        <v>104</v>
      </c>
      <c r="E626" s="70">
        <v>45145</v>
      </c>
      <c r="F626" s="59">
        <v>2320360.0499999998</v>
      </c>
      <c r="G626" s="59">
        <v>0.16008800000000001</v>
      </c>
      <c r="H626" s="59">
        <v>3.71462</v>
      </c>
      <c r="I626" s="78">
        <f t="shared" si="9"/>
        <v>1.0989073075681542E-5</v>
      </c>
      <c r="J626" s="78">
        <f>H626/'סכום נכסי הקרן'!$C$41</f>
        <v>1.2857896191833819E-7</v>
      </c>
    </row>
    <row r="627" spans="1:10">
      <c r="A627" t="s">
        <v>4414</v>
      </c>
      <c r="B627" t="s">
        <v>4569</v>
      </c>
      <c r="C627" t="s">
        <v>2000</v>
      </c>
      <c r="D627" t="s">
        <v>104</v>
      </c>
      <c r="E627" s="70">
        <v>45145</v>
      </c>
      <c r="F627" s="59">
        <v>26344298.77</v>
      </c>
      <c r="G627" s="59">
        <v>0.16008800000000001</v>
      </c>
      <c r="H627" s="59">
        <v>42.174120000000002</v>
      </c>
      <c r="I627" s="78">
        <f t="shared" si="9"/>
        <v>1.2476497907795752E-4</v>
      </c>
      <c r="J627" s="78">
        <f>H627/'סכום נכסי הקרן'!$C$41</f>
        <v>1.459827538057574E-6</v>
      </c>
    </row>
    <row r="628" spans="1:10">
      <c r="A628" t="s">
        <v>4414</v>
      </c>
      <c r="B628" t="s">
        <v>4654</v>
      </c>
      <c r="C628" t="s">
        <v>2000</v>
      </c>
      <c r="D628" t="s">
        <v>104</v>
      </c>
      <c r="E628" s="70">
        <v>45145</v>
      </c>
      <c r="F628" s="59">
        <v>625176.81000000006</v>
      </c>
      <c r="G628" s="59">
        <v>0.16008800000000001</v>
      </c>
      <c r="H628" s="59">
        <v>1.0008300000000001</v>
      </c>
      <c r="I628" s="78">
        <f t="shared" si="9"/>
        <v>2.9607857617560773E-6</v>
      </c>
      <c r="J628" s="78">
        <f>H628/'סכום נכסי הקרן'!$C$41</f>
        <v>3.464302740434565E-8</v>
      </c>
    </row>
    <row r="629" spans="1:10">
      <c r="A629" t="s">
        <v>4414</v>
      </c>
      <c r="B629" t="s">
        <v>4655</v>
      </c>
      <c r="C629" t="s">
        <v>2000</v>
      </c>
      <c r="D629" t="s">
        <v>104</v>
      </c>
      <c r="E629" s="70">
        <v>45145</v>
      </c>
      <c r="F629" s="59">
        <v>9078952.1400000006</v>
      </c>
      <c r="G629" s="59">
        <v>0.16008800000000001</v>
      </c>
      <c r="H629" s="59">
        <v>14.534330000000001</v>
      </c>
      <c r="I629" s="78">
        <f t="shared" si="9"/>
        <v>4.2997349520562139E-5</v>
      </c>
      <c r="J629" s="78">
        <f>H629/'סכום נכסי הקרן'!$C$41</f>
        <v>5.0309562312660792E-7</v>
      </c>
    </row>
    <row r="630" spans="1:10">
      <c r="A630" t="s">
        <v>4414</v>
      </c>
      <c r="B630" t="s">
        <v>4656</v>
      </c>
      <c r="C630" t="s">
        <v>2000</v>
      </c>
      <c r="D630" t="s">
        <v>104</v>
      </c>
      <c r="E630" s="70">
        <v>45145</v>
      </c>
      <c r="F630" s="59">
        <v>382432.69</v>
      </c>
      <c r="G630" s="59">
        <v>0.16008800000000001</v>
      </c>
      <c r="H630" s="59">
        <v>0.61223000000000005</v>
      </c>
      <c r="I630" s="78">
        <f t="shared" si="9"/>
        <v>1.8111785886913093E-6</v>
      </c>
      <c r="J630" s="78">
        <f>H630/'סכום נכסי הקרן'!$C$41</f>
        <v>2.1191911381316042E-8</v>
      </c>
    </row>
    <row r="631" spans="1:10">
      <c r="A631" t="s">
        <v>4416</v>
      </c>
      <c r="B631" t="s">
        <v>4657</v>
      </c>
      <c r="C631" t="s">
        <v>2000</v>
      </c>
      <c r="D631" t="s">
        <v>104</v>
      </c>
      <c r="E631" s="70">
        <v>45145</v>
      </c>
      <c r="F631" s="59">
        <v>194436.83</v>
      </c>
      <c r="G631" s="59">
        <v>0.16008800000000001</v>
      </c>
      <c r="H631" s="59">
        <v>0.31126999999999999</v>
      </c>
      <c r="I631" s="78">
        <f t="shared" si="9"/>
        <v>9.2083948728736559E-7</v>
      </c>
      <c r="J631" s="78">
        <f>H631/'סכום נכסי הקרן'!$C$41</f>
        <v>1.0774392394463264E-8</v>
      </c>
    </row>
    <row r="632" spans="1:10">
      <c r="A632" t="s">
        <v>4416</v>
      </c>
      <c r="B632" t="s">
        <v>4658</v>
      </c>
      <c r="C632" t="s">
        <v>2000</v>
      </c>
      <c r="D632" t="s">
        <v>104</v>
      </c>
      <c r="E632" s="70">
        <v>45145</v>
      </c>
      <c r="F632" s="59">
        <v>308361.52</v>
      </c>
      <c r="G632" s="59">
        <v>0.16008800000000001</v>
      </c>
      <c r="H632" s="59">
        <v>0.49364999999999998</v>
      </c>
      <c r="I632" s="78">
        <f t="shared" si="9"/>
        <v>1.4603797760767437E-6</v>
      </c>
      <c r="J632" s="78">
        <f>H632/'סכום נכסי הקרן'!$C$41</f>
        <v>1.7087347979332381E-8</v>
      </c>
    </row>
    <row r="633" spans="1:10">
      <c r="A633" t="s">
        <v>4420</v>
      </c>
      <c r="B633" t="s">
        <v>4659</v>
      </c>
      <c r="C633" t="s">
        <v>2000</v>
      </c>
      <c r="D633" t="s">
        <v>104</v>
      </c>
      <c r="E633" s="70">
        <v>45099</v>
      </c>
      <c r="F633" s="59">
        <v>22541333.670000002</v>
      </c>
      <c r="G633" s="59">
        <v>0.38185999999999998</v>
      </c>
      <c r="H633" s="59">
        <v>86.076399999999992</v>
      </c>
      <c r="I633" s="78">
        <f t="shared" si="9"/>
        <v>2.5464242632936739E-4</v>
      </c>
      <c r="J633" s="78">
        <f>H633/'סכום נכסי הקרן'!$C$41</f>
        <v>2.9794741205473626E-6</v>
      </c>
    </row>
    <row r="634" spans="1:10">
      <c r="A634" t="s">
        <v>4660</v>
      </c>
      <c r="B634" t="s">
        <v>4661</v>
      </c>
      <c r="C634" t="s">
        <v>2000</v>
      </c>
      <c r="D634" t="s">
        <v>104</v>
      </c>
      <c r="E634" s="70">
        <v>45099</v>
      </c>
      <c r="F634" s="59">
        <v>962900.31</v>
      </c>
      <c r="G634" s="59">
        <v>0.38275700000000001</v>
      </c>
      <c r="H634" s="59">
        <v>3.6855700000000002</v>
      </c>
      <c r="I634" s="78">
        <f t="shared" si="9"/>
        <v>1.0903133579084706E-5</v>
      </c>
      <c r="J634" s="78">
        <f>H634/'סכום נכסי הקרן'!$C$41</f>
        <v>1.2757341657487703E-7</v>
      </c>
    </row>
    <row r="635" spans="1:10">
      <c r="A635" t="s">
        <v>4660</v>
      </c>
      <c r="B635" t="s">
        <v>4662</v>
      </c>
      <c r="C635" t="s">
        <v>2000</v>
      </c>
      <c r="D635" t="s">
        <v>104</v>
      </c>
      <c r="E635" s="70">
        <v>45099</v>
      </c>
      <c r="F635" s="59">
        <v>2811346.6</v>
      </c>
      <c r="G635" s="59">
        <v>0.38275700000000001</v>
      </c>
      <c r="H635" s="59">
        <v>10.760629999999999</v>
      </c>
      <c r="I635" s="78">
        <f t="shared" si="9"/>
        <v>3.1833498287946296E-5</v>
      </c>
      <c r="J635" s="78">
        <f>H635/'סכום נכסי הקרן'!$C$41</f>
        <v>3.7247164850976073E-7</v>
      </c>
    </row>
    <row r="636" spans="1:10">
      <c r="A636" t="s">
        <v>4660</v>
      </c>
      <c r="B636" t="s">
        <v>4663</v>
      </c>
      <c r="C636" t="s">
        <v>2000</v>
      </c>
      <c r="D636" t="s">
        <v>104</v>
      </c>
      <c r="E636" s="70">
        <v>45099</v>
      </c>
      <c r="F636" s="59">
        <v>57101680.670000002</v>
      </c>
      <c r="G636" s="59">
        <v>0.38275700000000001</v>
      </c>
      <c r="H636" s="59">
        <v>218.56073999999998</v>
      </c>
      <c r="I636" s="78">
        <f t="shared" si="9"/>
        <v>6.4657486992883092E-4</v>
      </c>
      <c r="J636" s="78">
        <f>H636/'סכום נכסי הקרן'!$C$41</f>
        <v>7.5653264843520499E-6</v>
      </c>
    </row>
    <row r="637" spans="1:10">
      <c r="A637" t="s">
        <v>4664</v>
      </c>
      <c r="B637" t="s">
        <v>4665</v>
      </c>
      <c r="C637" t="s">
        <v>2000</v>
      </c>
      <c r="D637" t="s">
        <v>104</v>
      </c>
      <c r="E637" s="70">
        <v>45148</v>
      </c>
      <c r="F637" s="59">
        <v>64604124</v>
      </c>
      <c r="G637" s="59">
        <v>0.40879900000000002</v>
      </c>
      <c r="H637" s="59">
        <v>264.10084999999998</v>
      </c>
      <c r="I637" s="78">
        <f t="shared" si="9"/>
        <v>7.8129755937339745E-4</v>
      </c>
      <c r="J637" s="78">
        <f>H637/'סכום נכסי הקרן'!$C$41</f>
        <v>9.141665401777502E-6</v>
      </c>
    </row>
    <row r="638" spans="1:10">
      <c r="A638" t="s">
        <v>4426</v>
      </c>
      <c r="B638" t="s">
        <v>4666</v>
      </c>
      <c r="C638" t="s">
        <v>2000</v>
      </c>
      <c r="D638" t="s">
        <v>104</v>
      </c>
      <c r="E638" s="70">
        <v>45148</v>
      </c>
      <c r="F638" s="59">
        <v>22616927.420000002</v>
      </c>
      <c r="G638" s="59">
        <v>0.43294700000000003</v>
      </c>
      <c r="H638" s="59">
        <v>97.919320000000013</v>
      </c>
      <c r="I638" s="78">
        <f t="shared" si="9"/>
        <v>2.8967769596918269E-4</v>
      </c>
      <c r="J638" s="78">
        <f>H638/'סכום נכסי הקרן'!$C$41</f>
        <v>3.3894084771388658E-6</v>
      </c>
    </row>
    <row r="639" spans="1:10">
      <c r="A639" t="s">
        <v>4426</v>
      </c>
      <c r="B639" t="s">
        <v>4667</v>
      </c>
      <c r="C639" t="s">
        <v>2000</v>
      </c>
      <c r="D639" t="s">
        <v>104</v>
      </c>
      <c r="E639" s="70">
        <v>45148</v>
      </c>
      <c r="F639" s="59">
        <v>15266426.01</v>
      </c>
      <c r="G639" s="59">
        <v>0.43294700000000003</v>
      </c>
      <c r="H639" s="59">
        <v>66.09554</v>
      </c>
      <c r="I639" s="78">
        <f t="shared" si="9"/>
        <v>1.9553244182086795E-4</v>
      </c>
      <c r="J639" s="78">
        <f>H639/'סכום נכסי הקרן'!$C$41</f>
        <v>2.2878506874544367E-6</v>
      </c>
    </row>
    <row r="640" spans="1:10">
      <c r="A640" t="s">
        <v>4426</v>
      </c>
      <c r="B640" t="s">
        <v>4668</v>
      </c>
      <c r="C640" t="s">
        <v>2000</v>
      </c>
      <c r="D640" t="s">
        <v>104</v>
      </c>
      <c r="E640" s="70">
        <v>45148</v>
      </c>
      <c r="F640" s="59">
        <v>2382854.85</v>
      </c>
      <c r="G640" s="59">
        <v>0.43294700000000003</v>
      </c>
      <c r="H640" s="59">
        <v>10.3165</v>
      </c>
      <c r="I640" s="78">
        <f t="shared" si="9"/>
        <v>3.0519615030681105E-5</v>
      </c>
      <c r="J640" s="78">
        <f>H640/'סכום נכסי הקרן'!$C$41</f>
        <v>3.5709840054447988E-7</v>
      </c>
    </row>
    <row r="641" spans="1:10">
      <c r="A641" t="s">
        <v>4669</v>
      </c>
      <c r="B641" t="s">
        <v>4670</v>
      </c>
      <c r="C641" t="s">
        <v>2000</v>
      </c>
      <c r="D641" t="s">
        <v>104</v>
      </c>
      <c r="E641" s="70">
        <v>45138</v>
      </c>
      <c r="F641" s="59">
        <v>3836903.56</v>
      </c>
      <c r="G641" s="59">
        <v>0.59771099999999999</v>
      </c>
      <c r="H641" s="59">
        <v>22.933589999999999</v>
      </c>
      <c r="I641" s="78">
        <f t="shared" si="9"/>
        <v>6.7845135275672742E-5</v>
      </c>
      <c r="J641" s="78">
        <f>H641/'סכום נכסי הקרן'!$C$41</f>
        <v>7.9383010786050297E-7</v>
      </c>
    </row>
    <row r="642" spans="1:10">
      <c r="A642" t="s">
        <v>4671</v>
      </c>
      <c r="B642" t="s">
        <v>4672</v>
      </c>
      <c r="C642" t="s">
        <v>2000</v>
      </c>
      <c r="D642" t="s">
        <v>104</v>
      </c>
      <c r="E642" s="70">
        <v>45288</v>
      </c>
      <c r="F642" s="59">
        <v>1353195.62</v>
      </c>
      <c r="G642" s="59">
        <v>0.50074700000000005</v>
      </c>
      <c r="H642" s="59">
        <v>6.7760899999999999</v>
      </c>
      <c r="I642" s="78">
        <f t="shared" si="9"/>
        <v>2.0045912684849309E-5</v>
      </c>
      <c r="J642" s="78">
        <f>H642/'סכום נכסי הקרן'!$C$41</f>
        <v>2.3454959540013035E-7</v>
      </c>
    </row>
    <row r="643" spans="1:10">
      <c r="A643" t="s">
        <v>4671</v>
      </c>
      <c r="B643" t="s">
        <v>4273</v>
      </c>
      <c r="C643" t="s">
        <v>2000</v>
      </c>
      <c r="D643" t="s">
        <v>104</v>
      </c>
      <c r="E643" s="70">
        <v>45288</v>
      </c>
      <c r="F643" s="59">
        <v>403938.99</v>
      </c>
      <c r="G643" s="59">
        <v>0.50074600000000002</v>
      </c>
      <c r="H643" s="59">
        <v>2.02271</v>
      </c>
      <c r="I643" s="78">
        <f t="shared" si="9"/>
        <v>5.983844377328452E-6</v>
      </c>
      <c r="J643" s="78">
        <f>H643/'סכום נכסי הקרן'!$C$41</f>
        <v>7.0014685771853338E-8</v>
      </c>
    </row>
    <row r="644" spans="1:10">
      <c r="A644" t="s">
        <v>4671</v>
      </c>
      <c r="B644" t="s">
        <v>4502</v>
      </c>
      <c r="C644" t="s">
        <v>2000</v>
      </c>
      <c r="D644" t="s">
        <v>104</v>
      </c>
      <c r="E644" s="70">
        <v>45288</v>
      </c>
      <c r="F644" s="59">
        <v>335269.36</v>
      </c>
      <c r="G644" s="59">
        <v>0.50074700000000005</v>
      </c>
      <c r="H644" s="59">
        <v>1.67885</v>
      </c>
      <c r="I644" s="78">
        <f t="shared" si="9"/>
        <v>4.966592904013858E-6</v>
      </c>
      <c r="J644" s="78">
        <f>H644/'סכום נכסי הקרן'!$C$41</f>
        <v>5.8112213420646544E-8</v>
      </c>
    </row>
    <row r="645" spans="1:10">
      <c r="A645" t="s">
        <v>4673</v>
      </c>
      <c r="B645" t="s">
        <v>4674</v>
      </c>
      <c r="C645" t="s">
        <v>2000</v>
      </c>
      <c r="D645" t="s">
        <v>104</v>
      </c>
      <c r="E645" s="70">
        <v>45133</v>
      </c>
      <c r="F645" s="59">
        <v>6129596.2000000002</v>
      </c>
      <c r="G645" s="59">
        <v>0.79815499999999995</v>
      </c>
      <c r="H645" s="59">
        <v>48.923650000000002</v>
      </c>
      <c r="I645" s="78">
        <f t="shared" si="9"/>
        <v>1.4473231850877541E-4</v>
      </c>
      <c r="J645" s="78">
        <f>H645/'סכום נכסי הקרן'!$C$41</f>
        <v>1.6934577777151112E-6</v>
      </c>
    </row>
    <row r="646" spans="1:10">
      <c r="A646" t="s">
        <v>4673</v>
      </c>
      <c r="B646" t="s">
        <v>4675</v>
      </c>
      <c r="C646" t="s">
        <v>2000</v>
      </c>
      <c r="D646" t="s">
        <v>104</v>
      </c>
      <c r="E646" s="70">
        <v>45133</v>
      </c>
      <c r="F646" s="59">
        <v>1651988.09</v>
      </c>
      <c r="G646" s="59">
        <v>0.79815499999999995</v>
      </c>
      <c r="H646" s="59">
        <v>13.185420000000001</v>
      </c>
      <c r="I646" s="78">
        <f t="shared" si="9"/>
        <v>3.9006828131424735E-5</v>
      </c>
      <c r="J646" s="78">
        <f>H646/'סכום נכסי הקרן'!$C$41</f>
        <v>4.5640405103544771E-7</v>
      </c>
    </row>
    <row r="647" spans="1:10">
      <c r="A647" t="s">
        <v>4676</v>
      </c>
      <c r="B647" t="s">
        <v>4677</v>
      </c>
      <c r="C647" t="s">
        <v>2000</v>
      </c>
      <c r="D647" t="s">
        <v>104</v>
      </c>
      <c r="E647" s="70">
        <v>45148</v>
      </c>
      <c r="F647" s="59">
        <v>3340338.1</v>
      </c>
      <c r="G647" s="59">
        <v>0.65865799999999997</v>
      </c>
      <c r="H647" s="59">
        <v>22.0014</v>
      </c>
      <c r="I647" s="78">
        <f t="shared" si="9"/>
        <v>6.50874093089737E-5</v>
      </c>
      <c r="J647" s="78">
        <f>H647/'סכום נכסי הקרן'!$C$41</f>
        <v>7.6156300583912377E-7</v>
      </c>
    </row>
    <row r="648" spans="1:10">
      <c r="A648" t="s">
        <v>4676</v>
      </c>
      <c r="B648" t="s">
        <v>4678</v>
      </c>
      <c r="C648" t="s">
        <v>2000</v>
      </c>
      <c r="D648" t="s">
        <v>104</v>
      </c>
      <c r="E648" s="70">
        <v>45148</v>
      </c>
      <c r="F648" s="59">
        <v>33791980.649999999</v>
      </c>
      <c r="G648" s="59">
        <v>0.65865799999999997</v>
      </c>
      <c r="H648" s="59">
        <v>222.57357000000002</v>
      </c>
      <c r="I648" s="78">
        <f t="shared" ref="I648:I711" si="10">H648/$H$9</f>
        <v>6.5844614669746063E-4</v>
      </c>
      <c r="J648" s="78">
        <f>H648/'סכום נכסי הקרן'!$C$41</f>
        <v>7.7042277759390143E-6</v>
      </c>
    </row>
    <row r="649" spans="1:10">
      <c r="A649" t="s">
        <v>4676</v>
      </c>
      <c r="B649" t="s">
        <v>4679</v>
      </c>
      <c r="C649" t="s">
        <v>2000</v>
      </c>
      <c r="D649" t="s">
        <v>104</v>
      </c>
      <c r="E649" s="70">
        <v>45148</v>
      </c>
      <c r="F649" s="59">
        <v>6612266.4800000004</v>
      </c>
      <c r="G649" s="59">
        <v>0.65865799999999997</v>
      </c>
      <c r="H649" s="59">
        <v>43.552219999999998</v>
      </c>
      <c r="I649" s="78">
        <f t="shared" si="10"/>
        <v>1.288418541299404E-4</v>
      </c>
      <c r="J649" s="78">
        <f>H649/'סכום נכסי הקרן'!$C$41</f>
        <v>1.5075295014938504E-6</v>
      </c>
    </row>
    <row r="650" spans="1:10">
      <c r="A650" t="s">
        <v>4680</v>
      </c>
      <c r="B650" t="s">
        <v>4681</v>
      </c>
      <c r="C650" t="s">
        <v>2000</v>
      </c>
      <c r="D650" t="s">
        <v>104</v>
      </c>
      <c r="E650" s="70">
        <v>45133</v>
      </c>
      <c r="F650" s="59">
        <v>7493001.1699999999</v>
      </c>
      <c r="G650" s="59">
        <v>0.87810600000000005</v>
      </c>
      <c r="H650" s="59">
        <v>65.796490000000006</v>
      </c>
      <c r="I650" s="78">
        <f t="shared" si="10"/>
        <v>1.9464775313042786E-4</v>
      </c>
      <c r="J650" s="78">
        <f>H650/'סכום נכסי הקרן'!$C$41</f>
        <v>2.2774992817758801E-6</v>
      </c>
    </row>
    <row r="651" spans="1:10">
      <c r="A651" t="s">
        <v>4680</v>
      </c>
      <c r="B651" t="s">
        <v>4682</v>
      </c>
      <c r="C651" t="s">
        <v>2000</v>
      </c>
      <c r="D651" t="s">
        <v>104</v>
      </c>
      <c r="E651" s="70">
        <v>45133</v>
      </c>
      <c r="F651" s="59">
        <v>4657811.54</v>
      </c>
      <c r="G651" s="59">
        <v>0.87810600000000005</v>
      </c>
      <c r="H651" s="59">
        <v>40.90052</v>
      </c>
      <c r="I651" s="78">
        <f t="shared" si="10"/>
        <v>1.2099724954729541E-4</v>
      </c>
      <c r="J651" s="78">
        <f>H651/'סכום נכסי הקרן'!$C$41</f>
        <v>1.4157427687139545E-6</v>
      </c>
    </row>
    <row r="652" spans="1:10">
      <c r="A652" t="s">
        <v>4680</v>
      </c>
      <c r="B652" t="s">
        <v>4683</v>
      </c>
      <c r="C652" t="s">
        <v>2000</v>
      </c>
      <c r="D652" t="s">
        <v>104</v>
      </c>
      <c r="E652" s="70">
        <v>45133</v>
      </c>
      <c r="F652" s="59">
        <v>52653521.700000003</v>
      </c>
      <c r="G652" s="59">
        <v>0.87810600000000005</v>
      </c>
      <c r="H652" s="59">
        <v>462.3537</v>
      </c>
      <c r="I652" s="78">
        <f t="shared" si="10"/>
        <v>1.3677949820201641E-3</v>
      </c>
      <c r="J652" s="78">
        <f>H652/'סכום נכסי הקרן'!$C$41</f>
        <v>1.6004048539312975E-5</v>
      </c>
    </row>
    <row r="653" spans="1:10">
      <c r="A653" t="s">
        <v>4433</v>
      </c>
      <c r="B653" t="s">
        <v>4684</v>
      </c>
      <c r="C653" t="s">
        <v>2000</v>
      </c>
      <c r="D653" t="s">
        <v>104</v>
      </c>
      <c r="E653" s="70">
        <v>45133</v>
      </c>
      <c r="F653" s="59">
        <v>16874867.039999999</v>
      </c>
      <c r="G653" s="59">
        <v>0.85164200000000001</v>
      </c>
      <c r="H653" s="59">
        <v>143.71347</v>
      </c>
      <c r="I653" s="78">
        <f t="shared" si="10"/>
        <v>4.2515191965524526E-4</v>
      </c>
      <c r="J653" s="78">
        <f>H653/'סכום נכסי הקרן'!$C$41</f>
        <v>4.9745408107107157E-6</v>
      </c>
    </row>
    <row r="654" spans="1:10">
      <c r="A654" t="s">
        <v>4437</v>
      </c>
      <c r="B654" t="s">
        <v>4685</v>
      </c>
      <c r="C654" t="s">
        <v>2000</v>
      </c>
      <c r="D654" t="s">
        <v>104</v>
      </c>
      <c r="E654" s="70">
        <v>45133</v>
      </c>
      <c r="F654" s="59">
        <v>9323297.8000000007</v>
      </c>
      <c r="G654" s="59">
        <v>0.85341599999999995</v>
      </c>
      <c r="H654" s="59">
        <v>79.566550000000007</v>
      </c>
      <c r="I654" s="78">
        <f t="shared" si="10"/>
        <v>2.3538413951625453E-4</v>
      </c>
      <c r="J654" s="78">
        <f>H654/'סכום נכסי הקרן'!$C$41</f>
        <v>2.7541402357235876E-6</v>
      </c>
    </row>
    <row r="655" spans="1:10">
      <c r="A655" t="s">
        <v>4439</v>
      </c>
      <c r="B655" t="s">
        <v>4686</v>
      </c>
      <c r="C655" t="s">
        <v>2000</v>
      </c>
      <c r="D655" t="s">
        <v>104</v>
      </c>
      <c r="E655" s="70">
        <v>45127</v>
      </c>
      <c r="F655" s="59">
        <v>653354.87</v>
      </c>
      <c r="G655" s="59">
        <v>2.114061</v>
      </c>
      <c r="H655" s="59">
        <v>13.81232</v>
      </c>
      <c r="I655" s="78">
        <f t="shared" si="10"/>
        <v>4.0861405426314855E-5</v>
      </c>
      <c r="J655" s="78">
        <f>H655/'סכום נכסי הקרן'!$C$41</f>
        <v>4.7810375416163727E-7</v>
      </c>
    </row>
    <row r="656" spans="1:10">
      <c r="A656" t="s">
        <v>4439</v>
      </c>
      <c r="B656" t="s">
        <v>4687</v>
      </c>
      <c r="C656" t="s">
        <v>2000</v>
      </c>
      <c r="D656" t="s">
        <v>104</v>
      </c>
      <c r="E656" s="70">
        <v>45127</v>
      </c>
      <c r="F656" s="59">
        <v>4875758.1100000003</v>
      </c>
      <c r="G656" s="59">
        <v>2.1140620000000001</v>
      </c>
      <c r="H656" s="59">
        <v>103.07653000000001</v>
      </c>
      <c r="I656" s="78">
        <f t="shared" si="10"/>
        <v>3.0493442682096174E-4</v>
      </c>
      <c r="J656" s="78">
        <f>H656/'סכום נכסי הקרן'!$C$41</f>
        <v>3.5679216785416664E-6</v>
      </c>
    </row>
    <row r="657" spans="1:10">
      <c r="A657" t="s">
        <v>4439</v>
      </c>
      <c r="B657" t="s">
        <v>4688</v>
      </c>
      <c r="C657" t="s">
        <v>2000</v>
      </c>
      <c r="D657" t="s">
        <v>104</v>
      </c>
      <c r="E657" s="70">
        <v>45127</v>
      </c>
      <c r="F657" s="59">
        <v>10253529</v>
      </c>
      <c r="G657" s="59">
        <v>2.1140620000000001</v>
      </c>
      <c r="H657" s="59">
        <v>216.76592000000002</v>
      </c>
      <c r="I657" s="78">
        <f t="shared" si="10"/>
        <v>6.4126519945440971E-4</v>
      </c>
      <c r="J657" s="78">
        <f>H657/'סכום נכסי הקרן'!$C$41</f>
        <v>7.503200050845994E-6</v>
      </c>
    </row>
    <row r="658" spans="1:10">
      <c r="A658" t="s">
        <v>4689</v>
      </c>
      <c r="B658" t="s">
        <v>4690</v>
      </c>
      <c r="C658" t="s">
        <v>2000</v>
      </c>
      <c r="D658" t="s">
        <v>106</v>
      </c>
      <c r="E658" s="70">
        <v>45197</v>
      </c>
      <c r="F658" s="59">
        <v>132335.81</v>
      </c>
      <c r="G658" s="59">
        <v>-4.7613339999999997</v>
      </c>
      <c r="H658" s="59">
        <v>-6.3009499999999994</v>
      </c>
      <c r="I658" s="78">
        <f t="shared" si="10"/>
        <v>-1.8640291603506042E-5</v>
      </c>
      <c r="J658" s="78">
        <f>H658/'סכום נכסי הקרן'!$C$41</f>
        <v>-2.1810295806821504E-7</v>
      </c>
    </row>
    <row r="659" spans="1:10">
      <c r="A659" t="s">
        <v>4689</v>
      </c>
      <c r="B659" t="s">
        <v>4691</v>
      </c>
      <c r="C659" t="s">
        <v>2000</v>
      </c>
      <c r="D659" t="s">
        <v>106</v>
      </c>
      <c r="E659" s="70">
        <v>45197</v>
      </c>
      <c r="F659" s="59">
        <v>114691.04</v>
      </c>
      <c r="G659" s="59">
        <v>-4.7613310000000002</v>
      </c>
      <c r="H659" s="59">
        <v>-5.46082</v>
      </c>
      <c r="I659" s="78">
        <f t="shared" si="10"/>
        <v>-1.6154909528604078E-5</v>
      </c>
      <c r="J659" s="78">
        <f>H659/'סכום נכסי הקרן'!$C$41</f>
        <v>-1.8902244827812792E-7</v>
      </c>
    </row>
    <row r="660" spans="1:10">
      <c r="A660" t="s">
        <v>4689</v>
      </c>
      <c r="B660" t="s">
        <v>4692</v>
      </c>
      <c r="C660" t="s">
        <v>2000</v>
      </c>
      <c r="D660" t="s">
        <v>106</v>
      </c>
      <c r="E660" s="70">
        <v>45197</v>
      </c>
      <c r="F660" s="59">
        <v>66167.91</v>
      </c>
      <c r="G660" s="59">
        <v>-4.7613409999999998</v>
      </c>
      <c r="H660" s="59">
        <v>-3.1504799999999999</v>
      </c>
      <c r="I660" s="78">
        <f t="shared" si="10"/>
        <v>-9.3201605934047587E-6</v>
      </c>
      <c r="J660" s="78">
        <f>H660/'סכום נכסי הקרן'!$C$41</f>
        <v>-1.0905165210559521E-7</v>
      </c>
    </row>
    <row r="661" spans="1:10">
      <c r="A661" t="s">
        <v>4689</v>
      </c>
      <c r="B661" t="s">
        <v>4693</v>
      </c>
      <c r="C661" t="s">
        <v>2000</v>
      </c>
      <c r="D661" t="s">
        <v>106</v>
      </c>
      <c r="E661" s="70">
        <v>45197</v>
      </c>
      <c r="F661" s="59">
        <v>330839.53000000003</v>
      </c>
      <c r="G661" s="59">
        <v>-4.761336</v>
      </c>
      <c r="H661" s="59">
        <v>-15.752379999999999</v>
      </c>
      <c r="I661" s="78">
        <f t="shared" si="10"/>
        <v>-4.6600743800416842E-5</v>
      </c>
      <c r="J661" s="78">
        <f>H661/'סכום נכסי הקרן'!$C$41</f>
        <v>-5.4525756824202528E-7</v>
      </c>
    </row>
    <row r="662" spans="1:10">
      <c r="A662" t="s">
        <v>4689</v>
      </c>
      <c r="B662" t="s">
        <v>4694</v>
      </c>
      <c r="C662" t="s">
        <v>2000</v>
      </c>
      <c r="D662" t="s">
        <v>106</v>
      </c>
      <c r="E662" s="70">
        <v>45197</v>
      </c>
      <c r="F662" s="59">
        <v>322017.14</v>
      </c>
      <c r="G662" s="59">
        <v>-4.7613370000000002</v>
      </c>
      <c r="H662" s="59">
        <v>-15.332319999999999</v>
      </c>
      <c r="I662" s="78">
        <f t="shared" si="10"/>
        <v>-4.5358067554617602E-5</v>
      </c>
      <c r="J662" s="78">
        <f>H662/'סכום נכסי הקרן'!$C$41</f>
        <v>-5.3071748641846939E-7</v>
      </c>
    </row>
    <row r="663" spans="1:10">
      <c r="A663" t="s">
        <v>4689</v>
      </c>
      <c r="B663" t="s">
        <v>4695</v>
      </c>
      <c r="C663" t="s">
        <v>2000</v>
      </c>
      <c r="D663" t="s">
        <v>106</v>
      </c>
      <c r="E663" s="70">
        <v>45197</v>
      </c>
      <c r="F663" s="59">
        <v>88223.87</v>
      </c>
      <c r="G663" s="59">
        <v>-4.7613300000000001</v>
      </c>
      <c r="H663" s="59">
        <v>-4.2006300000000003</v>
      </c>
      <c r="I663" s="78">
        <f t="shared" si="10"/>
        <v>-1.2426851207902872E-5</v>
      </c>
      <c r="J663" s="78">
        <f>H663/'סכום נכסי הקרן'!$C$41</f>
        <v>-1.4540185666448493E-7</v>
      </c>
    </row>
    <row r="664" spans="1:10">
      <c r="A664" t="s">
        <v>4689</v>
      </c>
      <c r="B664" t="s">
        <v>4696</v>
      </c>
      <c r="C664" t="s">
        <v>2000</v>
      </c>
      <c r="D664" t="s">
        <v>106</v>
      </c>
      <c r="E664" s="70">
        <v>45197</v>
      </c>
      <c r="F664" s="59">
        <v>1058686.48</v>
      </c>
      <c r="G664" s="59">
        <v>-4.7613349999999999</v>
      </c>
      <c r="H664" s="59">
        <v>-50.407609999999998</v>
      </c>
      <c r="I664" s="78">
        <f t="shared" si="10"/>
        <v>-1.4912236241135181E-4</v>
      </c>
      <c r="J664" s="78">
        <f>H664/'סכום נכסי הקרן'!$C$41</f>
        <v>-1.7448240106886959E-6</v>
      </c>
    </row>
    <row r="665" spans="1:10">
      <c r="A665" t="s">
        <v>4689</v>
      </c>
      <c r="B665" t="s">
        <v>4697</v>
      </c>
      <c r="C665" t="s">
        <v>2000</v>
      </c>
      <c r="D665" t="s">
        <v>106</v>
      </c>
      <c r="E665" s="70">
        <v>45197</v>
      </c>
      <c r="F665" s="59">
        <v>485231.3</v>
      </c>
      <c r="G665" s="59">
        <v>-4.7613349999999999</v>
      </c>
      <c r="H665" s="59">
        <v>-23.103490000000001</v>
      </c>
      <c r="I665" s="78">
        <f t="shared" si="10"/>
        <v>-6.8347755601724474E-5</v>
      </c>
      <c r="J665" s="78">
        <f>H665/'סכום נכסי הקרן'!$C$41</f>
        <v>-7.9971107701210547E-7</v>
      </c>
    </row>
    <row r="666" spans="1:10">
      <c r="A666" t="s">
        <v>4689</v>
      </c>
      <c r="B666" t="s">
        <v>4698</v>
      </c>
      <c r="C666" t="s">
        <v>2000</v>
      </c>
      <c r="D666" t="s">
        <v>106</v>
      </c>
      <c r="E666" s="70">
        <v>45197</v>
      </c>
      <c r="F666" s="59">
        <v>57345.52</v>
      </c>
      <c r="G666" s="59">
        <v>-4.7613310000000002</v>
      </c>
      <c r="H666" s="59">
        <v>-2.73041</v>
      </c>
      <c r="I666" s="78">
        <f t="shared" si="10"/>
        <v>-8.0774547643020392E-6</v>
      </c>
      <c r="J666" s="78">
        <f>H666/'סכום נכסי הקרן'!$C$41</f>
        <v>-9.451122413906396E-8</v>
      </c>
    </row>
    <row r="667" spans="1:10">
      <c r="A667" t="s">
        <v>4699</v>
      </c>
      <c r="B667" t="s">
        <v>4700</v>
      </c>
      <c r="C667" t="s">
        <v>2000</v>
      </c>
      <c r="D667" t="s">
        <v>106</v>
      </c>
      <c r="E667" s="70">
        <v>45197</v>
      </c>
      <c r="F667" s="59">
        <v>3529912.46</v>
      </c>
      <c r="G667" s="59">
        <v>-4.7634869999999996</v>
      </c>
      <c r="H667" s="59">
        <v>-168.14690999999999</v>
      </c>
      <c r="I667" s="78">
        <f t="shared" si="10"/>
        <v>-4.9743410670271724E-4</v>
      </c>
      <c r="J667" s="78">
        <f>H667/'סכום נכסי הקרן'!$C$41</f>
        <v>-5.8202871727326721E-6</v>
      </c>
    </row>
    <row r="668" spans="1:10">
      <c r="A668" t="s">
        <v>4701</v>
      </c>
      <c r="B668" t="s">
        <v>4702</v>
      </c>
      <c r="C668" t="s">
        <v>2000</v>
      </c>
      <c r="D668" t="s">
        <v>106</v>
      </c>
      <c r="E668" s="70">
        <v>45272</v>
      </c>
      <c r="F668" s="59">
        <v>684083.03</v>
      </c>
      <c r="G668" s="59">
        <v>-1.330362</v>
      </c>
      <c r="H668" s="59">
        <v>-9.1007800000000003</v>
      </c>
      <c r="I668" s="78">
        <f t="shared" si="10"/>
        <v>-2.6923113660536227E-5</v>
      </c>
      <c r="J668" s="78">
        <f>H668/'סכום נכסי הקרן'!$C$41</f>
        <v>-3.1501710674232465E-7</v>
      </c>
    </row>
    <row r="669" spans="1:10">
      <c r="A669" t="s">
        <v>4701</v>
      </c>
      <c r="B669" t="s">
        <v>4703</v>
      </c>
      <c r="C669" t="s">
        <v>2000</v>
      </c>
      <c r="D669" t="s">
        <v>106</v>
      </c>
      <c r="E669" s="70">
        <v>45272</v>
      </c>
      <c r="F669" s="59">
        <v>912110.71</v>
      </c>
      <c r="G669" s="59">
        <v>-1.330362</v>
      </c>
      <c r="H669" s="59">
        <v>-12.134370000000001</v>
      </c>
      <c r="I669" s="78">
        <f t="shared" si="10"/>
        <v>-3.5897475019613812E-5</v>
      </c>
      <c r="J669" s="78">
        <f>H669/'סכום נכסי הקרן'!$C$41</f>
        <v>-4.2002269360877438E-7</v>
      </c>
    </row>
    <row r="670" spans="1:10">
      <c r="A670" t="s">
        <v>4452</v>
      </c>
      <c r="B670" t="s">
        <v>4704</v>
      </c>
      <c r="C670" t="s">
        <v>2000</v>
      </c>
      <c r="D670" t="s">
        <v>106</v>
      </c>
      <c r="E670" s="70">
        <v>45153</v>
      </c>
      <c r="F670" s="59">
        <v>4669401.6100000003</v>
      </c>
      <c r="G670" s="59">
        <v>-0.42422300000000002</v>
      </c>
      <c r="H670" s="59">
        <v>-19.808669999999999</v>
      </c>
      <c r="I670" s="78">
        <f t="shared" si="10"/>
        <v>-5.8600589605951805E-5</v>
      </c>
      <c r="J670" s="78">
        <f>H670/'סכום נכסי הקרן'!$C$41</f>
        <v>-6.8566319719996348E-7</v>
      </c>
    </row>
    <row r="671" spans="1:10">
      <c r="A671" t="s">
        <v>4452</v>
      </c>
      <c r="B671" t="s">
        <v>4705</v>
      </c>
      <c r="C671" t="s">
        <v>2000</v>
      </c>
      <c r="D671" t="s">
        <v>106</v>
      </c>
      <c r="E671" s="70">
        <v>45153</v>
      </c>
      <c r="F671" s="59">
        <v>2379576.77</v>
      </c>
      <c r="G671" s="59">
        <v>-0.42422300000000002</v>
      </c>
      <c r="H671" s="59">
        <v>-10.094709999999999</v>
      </c>
      <c r="I671" s="78">
        <f t="shared" si="10"/>
        <v>-2.9863486942894083E-5</v>
      </c>
      <c r="J671" s="78">
        <f>H671/'סכום נכסי הקרן'!$C$41</f>
        <v>-3.4942129549366224E-7</v>
      </c>
    </row>
    <row r="672" spans="1:10">
      <c r="A672" t="s">
        <v>4452</v>
      </c>
      <c r="B672" t="s">
        <v>4706</v>
      </c>
      <c r="C672" t="s">
        <v>2000</v>
      </c>
      <c r="D672" t="s">
        <v>106</v>
      </c>
      <c r="E672" s="70">
        <v>45153</v>
      </c>
      <c r="F672" s="59">
        <v>25814035.440000001</v>
      </c>
      <c r="G672" s="59">
        <v>-0.42422300000000002</v>
      </c>
      <c r="H672" s="59">
        <v>-109.50905999999999</v>
      </c>
      <c r="I672" s="78">
        <f t="shared" si="10"/>
        <v>-3.2396397553160068E-4</v>
      </c>
      <c r="J672" s="78">
        <f>H672/'סכום נכסי הקרן'!$C$41</f>
        <v>-3.7905791858798508E-6</v>
      </c>
    </row>
    <row r="673" spans="1:10">
      <c r="A673" t="s">
        <v>4454</v>
      </c>
      <c r="B673" t="s">
        <v>4707</v>
      </c>
      <c r="C673" t="s">
        <v>2000</v>
      </c>
      <c r="D673" t="s">
        <v>106</v>
      </c>
      <c r="E673" s="70">
        <v>45152</v>
      </c>
      <c r="F673" s="59">
        <v>90603890.489999995</v>
      </c>
      <c r="G673" s="59">
        <v>-0.41677599999999998</v>
      </c>
      <c r="H673" s="59">
        <v>-377.61534</v>
      </c>
      <c r="I673" s="78">
        <f t="shared" si="10"/>
        <v>-1.1171109200290559E-3</v>
      </c>
      <c r="J673" s="78">
        <f>H673/'סכום נכסי הקרן'!$C$41</f>
        <v>-1.3070889733442541E-5</v>
      </c>
    </row>
    <row r="674" spans="1:10">
      <c r="A674" t="s">
        <v>4454</v>
      </c>
      <c r="B674" t="s">
        <v>4708</v>
      </c>
      <c r="C674" t="s">
        <v>2000</v>
      </c>
      <c r="D674" t="s">
        <v>106</v>
      </c>
      <c r="E674" s="70">
        <v>45152</v>
      </c>
      <c r="F674" s="59">
        <v>5686105.3499999996</v>
      </c>
      <c r="G674" s="59">
        <v>-0.41677599999999998</v>
      </c>
      <c r="H674" s="59">
        <v>-23.698330000000002</v>
      </c>
      <c r="I674" s="78">
        <f t="shared" si="10"/>
        <v>-7.0107488825671589E-5</v>
      </c>
      <c r="J674" s="78">
        <f>H674/'סכום נכסי הקרן'!$C$41</f>
        <v>-8.2030104575924644E-7</v>
      </c>
    </row>
    <row r="675" spans="1:10">
      <c r="A675" t="s">
        <v>4454</v>
      </c>
      <c r="B675" t="s">
        <v>4709</v>
      </c>
      <c r="C675" t="s">
        <v>2000</v>
      </c>
      <c r="D675" t="s">
        <v>106</v>
      </c>
      <c r="E675" s="70">
        <v>45152</v>
      </c>
      <c r="F675" s="59">
        <v>7260464.1799999997</v>
      </c>
      <c r="G675" s="59">
        <v>-0.41677599999999998</v>
      </c>
      <c r="H675" s="59">
        <v>-30.259880000000003</v>
      </c>
      <c r="I675" s="78">
        <f t="shared" si="10"/>
        <v>-8.9518721317753756E-5</v>
      </c>
      <c r="J675" s="78">
        <f>H675/'סכום נכסי הקרן'!$C$41</f>
        <v>-1.0474244897657052E-6</v>
      </c>
    </row>
    <row r="676" spans="1:10">
      <c r="A676" t="s">
        <v>4456</v>
      </c>
      <c r="B676" t="s">
        <v>4710</v>
      </c>
      <c r="C676" t="s">
        <v>2000</v>
      </c>
      <c r="D676" t="s">
        <v>106</v>
      </c>
      <c r="E676" s="70">
        <v>45153</v>
      </c>
      <c r="F676" s="59">
        <v>10288112.74</v>
      </c>
      <c r="G676" s="59">
        <v>-0.40839799999999998</v>
      </c>
      <c r="H676" s="59">
        <v>-42.016460000000002</v>
      </c>
      <c r="I676" s="78">
        <f t="shared" si="10"/>
        <v>-1.2429856871536E-4</v>
      </c>
      <c r="J676" s="78">
        <f>H676/'סכום נכסי הקרן'!$C$41</f>
        <v>-1.4543702479078291E-6</v>
      </c>
    </row>
    <row r="677" spans="1:10">
      <c r="A677" t="s">
        <v>4456</v>
      </c>
      <c r="B677" t="s">
        <v>4711</v>
      </c>
      <c r="C677" t="s">
        <v>2000</v>
      </c>
      <c r="D677" t="s">
        <v>106</v>
      </c>
      <c r="E677" s="70">
        <v>45153</v>
      </c>
      <c r="F677" s="59">
        <v>874643.8</v>
      </c>
      <c r="G677" s="59">
        <v>-0.40839799999999998</v>
      </c>
      <c r="H677" s="59">
        <v>-3.5720300000000003</v>
      </c>
      <c r="I677" s="78">
        <f t="shared" si="10"/>
        <v>-1.056724475142188E-5</v>
      </c>
      <c r="J677" s="78">
        <f>H677/'סכום נכסי הקרן'!$C$41</f>
        <v>-1.2364330923248182E-7</v>
      </c>
    </row>
    <row r="678" spans="1:10">
      <c r="A678" t="s">
        <v>4456</v>
      </c>
      <c r="B678" t="s">
        <v>4712</v>
      </c>
      <c r="C678" t="s">
        <v>2000</v>
      </c>
      <c r="D678" t="s">
        <v>106</v>
      </c>
      <c r="E678" s="70">
        <v>45153</v>
      </c>
      <c r="F678" s="59">
        <v>1381016.52</v>
      </c>
      <c r="G678" s="59">
        <v>-0.40839799999999998</v>
      </c>
      <c r="H678" s="59">
        <v>-5.6400500000000005</v>
      </c>
      <c r="I678" s="78">
        <f t="shared" si="10"/>
        <v>-1.6685131076798619E-5</v>
      </c>
      <c r="J678" s="78">
        <f>H678/'סכום נכסי הקרן'!$C$41</f>
        <v>-1.9522636882575428E-7</v>
      </c>
    </row>
    <row r="679" spans="1:10">
      <c r="A679" t="s">
        <v>4456</v>
      </c>
      <c r="B679" t="s">
        <v>4713</v>
      </c>
      <c r="C679" t="s">
        <v>2000</v>
      </c>
      <c r="D679" t="s">
        <v>106</v>
      </c>
      <c r="E679" s="70">
        <v>45153</v>
      </c>
      <c r="F679" s="59">
        <v>6753170.7800000003</v>
      </c>
      <c r="G679" s="59">
        <v>-0.40839799999999998</v>
      </c>
      <c r="H679" s="59">
        <v>-27.579819999999998</v>
      </c>
      <c r="I679" s="78">
        <f t="shared" si="10"/>
        <v>-8.1590218486451733E-5</v>
      </c>
      <c r="J679" s="78">
        <f>H679/'סכום נכסי הקרן'!$C$41</f>
        <v>-9.5465609550764868E-7</v>
      </c>
    </row>
    <row r="680" spans="1:10">
      <c r="A680" t="s">
        <v>4714</v>
      </c>
      <c r="B680" t="s">
        <v>4715</v>
      </c>
      <c r="C680" t="s">
        <v>2000</v>
      </c>
      <c r="D680" t="s">
        <v>106</v>
      </c>
      <c r="E680" s="70">
        <v>45152</v>
      </c>
      <c r="F680" s="59">
        <v>13052662.619999999</v>
      </c>
      <c r="G680" s="59">
        <v>-0.40095500000000001</v>
      </c>
      <c r="H680" s="59">
        <v>-52.335300000000004</v>
      </c>
      <c r="I680" s="78">
        <f t="shared" si="10"/>
        <v>-1.548251062390544E-4</v>
      </c>
      <c r="J680" s="78">
        <f>H680/'סכום נכסי הקרן'!$C$41</f>
        <v>-1.8115496459085465E-6</v>
      </c>
    </row>
    <row r="681" spans="1:10">
      <c r="A681" t="s">
        <v>4460</v>
      </c>
      <c r="B681" t="s">
        <v>4716</v>
      </c>
      <c r="C681" t="s">
        <v>2000</v>
      </c>
      <c r="D681" t="s">
        <v>106</v>
      </c>
      <c r="E681" s="70">
        <v>45113</v>
      </c>
      <c r="F681" s="59">
        <v>2385497.41</v>
      </c>
      <c r="G681" s="59">
        <v>-0.28002100000000002</v>
      </c>
      <c r="H681" s="59">
        <v>-6.6798999999999999</v>
      </c>
      <c r="I681" s="78">
        <f t="shared" si="10"/>
        <v>-1.9761350888716784E-5</v>
      </c>
      <c r="J681" s="78">
        <f>H681/'סכום נכסי הקרן'!$C$41</f>
        <v>-2.3122004612000886E-7</v>
      </c>
    </row>
    <row r="682" spans="1:10">
      <c r="A682" t="s">
        <v>4460</v>
      </c>
      <c r="B682" t="s">
        <v>4717</v>
      </c>
      <c r="C682" t="s">
        <v>2000</v>
      </c>
      <c r="D682" t="s">
        <v>106</v>
      </c>
      <c r="E682" s="70">
        <v>45113</v>
      </c>
      <c r="F682" s="59">
        <v>207374.45</v>
      </c>
      <c r="G682" s="59">
        <v>-0.28001999999999999</v>
      </c>
      <c r="H682" s="59">
        <v>-0.58069000000000004</v>
      </c>
      <c r="I682" s="78">
        <f t="shared" si="10"/>
        <v>-1.7178728495290273E-6</v>
      </c>
      <c r="J682" s="78">
        <f>H682/'סכום נכסי הקרן'!$C$41</f>
        <v>-2.0100176436986774E-8</v>
      </c>
    </row>
    <row r="683" spans="1:10">
      <c r="A683" t="s">
        <v>4460</v>
      </c>
      <c r="B683" t="s">
        <v>4718</v>
      </c>
      <c r="C683" t="s">
        <v>2000</v>
      </c>
      <c r="D683" t="s">
        <v>106</v>
      </c>
      <c r="E683" s="70">
        <v>45113</v>
      </c>
      <c r="F683" s="59">
        <v>1716599.62</v>
      </c>
      <c r="G683" s="59">
        <v>-0.28002100000000002</v>
      </c>
      <c r="H683" s="59">
        <v>-4.8068400000000002</v>
      </c>
      <c r="I683" s="78">
        <f t="shared" si="10"/>
        <v>-1.4220220647901823E-5</v>
      </c>
      <c r="J683" s="78">
        <f>H683/'סכום נכסי הקרן'!$C$41</f>
        <v>-1.6638538997462589E-7</v>
      </c>
    </row>
    <row r="684" spans="1:10">
      <c r="A684" t="s">
        <v>4460</v>
      </c>
      <c r="B684" t="s">
        <v>4719</v>
      </c>
      <c r="C684" t="s">
        <v>2000</v>
      </c>
      <c r="D684" t="s">
        <v>106</v>
      </c>
      <c r="E684" s="70">
        <v>45113</v>
      </c>
      <c r="F684" s="59">
        <v>276499.27</v>
      </c>
      <c r="G684" s="59">
        <v>-0.28002199999999999</v>
      </c>
      <c r="H684" s="59">
        <v>-0.77425999999999995</v>
      </c>
      <c r="I684" s="78">
        <f t="shared" si="10"/>
        <v>-2.2905168549076867E-6</v>
      </c>
      <c r="J684" s="78">
        <f>H684/'סכום נכסי הקרן'!$C$41</f>
        <v>-2.6800466011299279E-8</v>
      </c>
    </row>
    <row r="685" spans="1:10">
      <c r="A685" t="s">
        <v>4460</v>
      </c>
      <c r="B685" t="s">
        <v>4720</v>
      </c>
      <c r="C685" t="s">
        <v>2000</v>
      </c>
      <c r="D685" t="s">
        <v>106</v>
      </c>
      <c r="E685" s="70">
        <v>45113</v>
      </c>
      <c r="F685" s="59">
        <v>276499.27</v>
      </c>
      <c r="G685" s="59">
        <v>-0.28002199999999999</v>
      </c>
      <c r="H685" s="59">
        <v>-0.77425999999999995</v>
      </c>
      <c r="I685" s="78">
        <f t="shared" si="10"/>
        <v>-2.2905168549076867E-6</v>
      </c>
      <c r="J685" s="78">
        <f>H685/'סכום נכסי הקרן'!$C$41</f>
        <v>-2.6800466011299279E-8</v>
      </c>
    </row>
    <row r="686" spans="1:10">
      <c r="A686" t="s">
        <v>4460</v>
      </c>
      <c r="B686" t="s">
        <v>4251</v>
      </c>
      <c r="C686" t="s">
        <v>2000</v>
      </c>
      <c r="D686" t="s">
        <v>106</v>
      </c>
      <c r="E686" s="70">
        <v>45113</v>
      </c>
      <c r="F686" s="59">
        <v>129032.99</v>
      </c>
      <c r="G686" s="59">
        <v>-0.28002100000000002</v>
      </c>
      <c r="H686" s="59">
        <v>-0.36131999999999997</v>
      </c>
      <c r="I686" s="78">
        <f t="shared" si="10"/>
        <v>-1.0689039211831236E-6</v>
      </c>
      <c r="J686" s="78">
        <f>H686/'סכום נכסי הקרן'!$C$41</f>
        <v>-1.2506837986209612E-8</v>
      </c>
    </row>
    <row r="687" spans="1:10">
      <c r="A687" t="s">
        <v>4460</v>
      </c>
      <c r="B687" t="s">
        <v>4230</v>
      </c>
      <c r="C687" t="s">
        <v>2000</v>
      </c>
      <c r="D687" t="s">
        <v>106</v>
      </c>
      <c r="E687" s="70">
        <v>45113</v>
      </c>
      <c r="F687" s="59">
        <v>6938288.29</v>
      </c>
      <c r="G687" s="59">
        <v>-0.28002100000000002</v>
      </c>
      <c r="H687" s="59">
        <v>-19.42868</v>
      </c>
      <c r="I687" s="78">
        <f t="shared" si="10"/>
        <v>-5.7476453657179602E-5</v>
      </c>
      <c r="J687" s="78">
        <f>H687/'סכום נכסי הקרן'!$C$41</f>
        <v>-6.7251011027873076E-7</v>
      </c>
    </row>
    <row r="688" spans="1:10">
      <c r="A688" t="s">
        <v>4460</v>
      </c>
      <c r="B688" t="s">
        <v>4721</v>
      </c>
      <c r="C688" t="s">
        <v>2000</v>
      </c>
      <c r="D688" t="s">
        <v>106</v>
      </c>
      <c r="E688" s="70">
        <v>45113</v>
      </c>
      <c r="F688" s="59">
        <v>230416.06</v>
      </c>
      <c r="G688" s="59">
        <v>-0.28001999999999999</v>
      </c>
      <c r="H688" s="59">
        <v>-0.64521000000000006</v>
      </c>
      <c r="I688" s="78">
        <f t="shared" si="10"/>
        <v>-1.9087443235540887E-6</v>
      </c>
      <c r="J688" s="78">
        <f>H688/'סכום נכסי הקרן'!$C$41</f>
        <v>-2.2333490914099153E-8</v>
      </c>
    </row>
    <row r="689" spans="1:10">
      <c r="A689" t="s">
        <v>4460</v>
      </c>
      <c r="B689" t="s">
        <v>4436</v>
      </c>
      <c r="C689" t="s">
        <v>2000</v>
      </c>
      <c r="D689" t="s">
        <v>106</v>
      </c>
      <c r="E689" s="70">
        <v>45113</v>
      </c>
      <c r="F689" s="59">
        <v>779727.93</v>
      </c>
      <c r="G689" s="59">
        <v>-0.28002100000000002</v>
      </c>
      <c r="H689" s="59">
        <v>-2.1834000000000002</v>
      </c>
      <c r="I689" s="78">
        <f t="shared" si="10"/>
        <v>-6.4592184808790898E-6</v>
      </c>
      <c r="J689" s="78">
        <f>H689/'סכום נכסי הקרן'!$C$41</f>
        <v>-7.5576857243136479E-8</v>
      </c>
    </row>
    <row r="690" spans="1:10">
      <c r="A690" t="s">
        <v>4460</v>
      </c>
      <c r="B690" t="s">
        <v>4722</v>
      </c>
      <c r="C690" t="s">
        <v>2000</v>
      </c>
      <c r="D690" t="s">
        <v>106</v>
      </c>
      <c r="E690" s="70">
        <v>45113</v>
      </c>
      <c r="F690" s="59">
        <v>138249.63</v>
      </c>
      <c r="G690" s="59">
        <v>-0.28002199999999999</v>
      </c>
      <c r="H690" s="59">
        <v>-0.38712999999999997</v>
      </c>
      <c r="I690" s="78">
        <f t="shared" si="10"/>
        <v>-1.1452584274538434E-6</v>
      </c>
      <c r="J690" s="78">
        <f>H690/'סכום נכסי הקרן'!$C$41</f>
        <v>-1.3400233005649639E-8</v>
      </c>
    </row>
    <row r="691" spans="1:10">
      <c r="A691" t="s">
        <v>4460</v>
      </c>
      <c r="B691" t="s">
        <v>4723</v>
      </c>
      <c r="C691" t="s">
        <v>2000</v>
      </c>
      <c r="D691" t="s">
        <v>106</v>
      </c>
      <c r="E691" s="70">
        <v>45113</v>
      </c>
      <c r="F691" s="59">
        <v>2015679.64</v>
      </c>
      <c r="G691" s="59">
        <v>-0.28002100000000002</v>
      </c>
      <c r="H691" s="59">
        <v>-5.6443300000000001</v>
      </c>
      <c r="I691" s="78">
        <f t="shared" si="10"/>
        <v>-1.6697792730686209E-5</v>
      </c>
      <c r="J691" s="78">
        <f>H691/'סכום נכסי הקרן'!$C$41</f>
        <v>-1.9537451801921429E-7</v>
      </c>
    </row>
    <row r="692" spans="1:10">
      <c r="A692" t="s">
        <v>4460</v>
      </c>
      <c r="B692" t="s">
        <v>4724</v>
      </c>
      <c r="C692" t="s">
        <v>2000</v>
      </c>
      <c r="D692" t="s">
        <v>106</v>
      </c>
      <c r="E692" s="70">
        <v>45113</v>
      </c>
      <c r="F692" s="59">
        <v>1146089.46</v>
      </c>
      <c r="G692" s="59">
        <v>-0.28002100000000002</v>
      </c>
      <c r="H692" s="59">
        <v>-3.2092899999999998</v>
      </c>
      <c r="I692" s="78">
        <f t="shared" si="10"/>
        <v>-9.4941400011452094E-6</v>
      </c>
      <c r="J692" s="78">
        <f>H692/'סכום נכסי הקרן'!$C$41</f>
        <v>-1.110873189437691E-7</v>
      </c>
    </row>
    <row r="693" spans="1:10">
      <c r="A693" t="s">
        <v>4460</v>
      </c>
      <c r="B693" t="s">
        <v>4725</v>
      </c>
      <c r="C693" t="s">
        <v>2000</v>
      </c>
      <c r="D693" t="s">
        <v>106</v>
      </c>
      <c r="E693" s="70">
        <v>45113</v>
      </c>
      <c r="F693" s="59">
        <v>325347.49</v>
      </c>
      <c r="G693" s="59">
        <v>-0.28002100000000002</v>
      </c>
      <c r="H693" s="59">
        <v>-0.91103999999999996</v>
      </c>
      <c r="I693" s="78">
        <f t="shared" si="10"/>
        <v>-2.6951572798479822E-6</v>
      </c>
      <c r="J693" s="78">
        <f>H693/'סכום נכסי הקרן'!$C$41</f>
        <v>-3.1535009628463431E-8</v>
      </c>
    </row>
    <row r="694" spans="1:10">
      <c r="A694" t="s">
        <v>4460</v>
      </c>
      <c r="B694" t="s">
        <v>4726</v>
      </c>
      <c r="C694" t="s">
        <v>2000</v>
      </c>
      <c r="D694" t="s">
        <v>106</v>
      </c>
      <c r="E694" s="70">
        <v>45113</v>
      </c>
      <c r="F694" s="59">
        <v>506915.32</v>
      </c>
      <c r="G694" s="59">
        <v>-0.28002100000000002</v>
      </c>
      <c r="H694" s="59">
        <v>-1.41947</v>
      </c>
      <c r="I694" s="78">
        <f t="shared" si="10"/>
        <v>-4.1992611784617754E-6</v>
      </c>
      <c r="J694" s="78">
        <f>H694/'סכום נכסי הקרן'!$C$41</f>
        <v>-4.9133956925398431E-8</v>
      </c>
    </row>
    <row r="695" spans="1:10">
      <c r="A695" t="s">
        <v>4727</v>
      </c>
      <c r="B695" t="s">
        <v>4728</v>
      </c>
      <c r="C695" t="s">
        <v>2000</v>
      </c>
      <c r="D695" t="s">
        <v>106</v>
      </c>
      <c r="E695" s="70">
        <v>45133</v>
      </c>
      <c r="F695" s="59">
        <v>342036.47</v>
      </c>
      <c r="G695" s="59">
        <v>1.370328</v>
      </c>
      <c r="H695" s="59">
        <v>4.6870200000000004</v>
      </c>
      <c r="I695" s="78">
        <f t="shared" si="10"/>
        <v>1.3865753505656274E-5</v>
      </c>
      <c r="J695" s="78">
        <f>H695/'סכום נכסי הקרן'!$C$41</f>
        <v>1.6223790484369587E-7</v>
      </c>
    </row>
    <row r="696" spans="1:10">
      <c r="A696" t="s">
        <v>4727</v>
      </c>
      <c r="B696" t="s">
        <v>4230</v>
      </c>
      <c r="C696" t="s">
        <v>2000</v>
      </c>
      <c r="D696" t="s">
        <v>106</v>
      </c>
      <c r="E696" s="70">
        <v>45133</v>
      </c>
      <c r="F696" s="59">
        <v>93708.62</v>
      </c>
      <c r="G696" s="59">
        <v>1.370322</v>
      </c>
      <c r="H696" s="59">
        <v>1.2841099999999999</v>
      </c>
      <c r="I696" s="78">
        <f t="shared" si="10"/>
        <v>3.7988215826150252E-6</v>
      </c>
      <c r="J696" s="78">
        <f>H696/'סכום נכסי הקרן'!$C$41</f>
        <v>4.444856561073737E-8</v>
      </c>
    </row>
    <row r="697" spans="1:10">
      <c r="A697" t="s">
        <v>4727</v>
      </c>
      <c r="B697" t="s">
        <v>4729</v>
      </c>
      <c r="C697" t="s">
        <v>2000</v>
      </c>
      <c r="D697" t="s">
        <v>106</v>
      </c>
      <c r="E697" s="70">
        <v>45133</v>
      </c>
      <c r="F697" s="59">
        <v>1171357.79</v>
      </c>
      <c r="G697" s="59">
        <v>1.370328</v>
      </c>
      <c r="H697" s="59">
        <v>16.051439999999999</v>
      </c>
      <c r="I697" s="78">
        <f t="shared" si="10"/>
        <v>4.7485462074160412E-5</v>
      </c>
      <c r="J697" s="78">
        <f>H697/'סכום נכסי הקרן'!$C$41</f>
        <v>5.5560932006355707E-7</v>
      </c>
    </row>
    <row r="698" spans="1:10">
      <c r="A698" t="s">
        <v>4730</v>
      </c>
      <c r="B698" t="s">
        <v>4731</v>
      </c>
      <c r="C698" t="s">
        <v>2000</v>
      </c>
      <c r="D698" t="s">
        <v>102</v>
      </c>
      <c r="E698" s="70">
        <v>45127</v>
      </c>
      <c r="F698" s="59">
        <v>2220361.12</v>
      </c>
      <c r="G698" s="59">
        <v>3.8848479999999999</v>
      </c>
      <c r="H698" s="59">
        <v>86.257660000000001</v>
      </c>
      <c r="I698" s="78">
        <f t="shared" si="10"/>
        <v>2.5517865328816754E-4</v>
      </c>
      <c r="J698" s="78">
        <f>H698/'סכום נכסי הקרן'!$C$41</f>
        <v>2.9857483081189903E-6</v>
      </c>
    </row>
    <row r="699" spans="1:10">
      <c r="A699" t="s">
        <v>4730</v>
      </c>
      <c r="B699" t="s">
        <v>4732</v>
      </c>
      <c r="C699" t="s">
        <v>2000</v>
      </c>
      <c r="D699" t="s">
        <v>102</v>
      </c>
      <c r="E699" s="70">
        <v>45127</v>
      </c>
      <c r="F699" s="59">
        <v>2541377.17</v>
      </c>
      <c r="G699" s="59">
        <v>3.8848479999999999</v>
      </c>
      <c r="H699" s="59">
        <v>98.728649999999988</v>
      </c>
      <c r="I699" s="78">
        <f t="shared" si="10"/>
        <v>2.9207196146937951E-4</v>
      </c>
      <c r="J699" s="78">
        <f>H699/'סכום נכסי הקרן'!$C$41</f>
        <v>3.4174228665648001E-6</v>
      </c>
    </row>
    <row r="700" spans="1:10">
      <c r="A700" t="s">
        <v>4469</v>
      </c>
      <c r="B700" t="s">
        <v>4733</v>
      </c>
      <c r="C700" t="s">
        <v>2000</v>
      </c>
      <c r="D700" t="s">
        <v>102</v>
      </c>
      <c r="E700" s="70">
        <v>45127</v>
      </c>
      <c r="F700" s="59">
        <v>1016243.54</v>
      </c>
      <c r="G700" s="59">
        <v>3.8558680000000001</v>
      </c>
      <c r="H700" s="59">
        <v>39.185010000000005</v>
      </c>
      <c r="I700" s="78">
        <f t="shared" si="10"/>
        <v>1.1592220425273974E-4</v>
      </c>
      <c r="J700" s="78">
        <f>H700/'סכום נכסי הקרן'!$C$41</f>
        <v>1.3563615951455874E-6</v>
      </c>
    </row>
    <row r="701" spans="1:10">
      <c r="A701" t="s">
        <v>4469</v>
      </c>
      <c r="B701" t="s">
        <v>3799</v>
      </c>
      <c r="C701" t="s">
        <v>2000</v>
      </c>
      <c r="D701" t="s">
        <v>102</v>
      </c>
      <c r="E701" s="70">
        <v>45127</v>
      </c>
      <c r="F701" s="59">
        <v>25406.080000000002</v>
      </c>
      <c r="G701" s="59">
        <v>3.8558880000000002</v>
      </c>
      <c r="H701" s="59">
        <v>0.97963</v>
      </c>
      <c r="I701" s="78">
        <f t="shared" si="10"/>
        <v>2.8980691583876442E-6</v>
      </c>
      <c r="J701" s="78">
        <f>H701/'סכום נכסי הקרן'!$C$41</f>
        <v>3.3909204296552986E-8</v>
      </c>
    </row>
    <row r="702" spans="1:10">
      <c r="A702" t="s">
        <v>4469</v>
      </c>
      <c r="B702" t="s">
        <v>3820</v>
      </c>
      <c r="C702" t="s">
        <v>2000</v>
      </c>
      <c r="D702" t="s">
        <v>102</v>
      </c>
      <c r="E702" s="70">
        <v>45127</v>
      </c>
      <c r="F702" s="59">
        <v>80229.75</v>
      </c>
      <c r="G702" s="59">
        <v>3.855864</v>
      </c>
      <c r="H702" s="59">
        <v>3.09355</v>
      </c>
      <c r="I702" s="78">
        <f t="shared" si="10"/>
        <v>9.1517428467177365E-6</v>
      </c>
      <c r="J702" s="78">
        <f>H702/'סכום נכסי הקרן'!$C$41</f>
        <v>1.0708106014679163E-7</v>
      </c>
    </row>
    <row r="703" spans="1:10">
      <c r="A703" t="s">
        <v>4469</v>
      </c>
      <c r="B703" t="s">
        <v>4734</v>
      </c>
      <c r="C703" t="s">
        <v>2000</v>
      </c>
      <c r="D703" t="s">
        <v>102</v>
      </c>
      <c r="E703" s="70">
        <v>45127</v>
      </c>
      <c r="F703" s="59">
        <v>2573369.38</v>
      </c>
      <c r="G703" s="59">
        <v>3.8558680000000001</v>
      </c>
      <c r="H703" s="59">
        <v>99.225719999999995</v>
      </c>
      <c r="I703" s="78">
        <f t="shared" si="10"/>
        <v>2.9354245873524493E-4</v>
      </c>
      <c r="J703" s="78">
        <f>H703/'סכום נכסי הקרן'!$C$41</f>
        <v>3.4346285954417109E-6</v>
      </c>
    </row>
    <row r="704" spans="1:10">
      <c r="A704" t="s">
        <v>4469</v>
      </c>
      <c r="B704" t="s">
        <v>4735</v>
      </c>
      <c r="C704" t="s">
        <v>2000</v>
      </c>
      <c r="D704" t="s">
        <v>102</v>
      </c>
      <c r="E704" s="70">
        <v>45127</v>
      </c>
      <c r="F704" s="59">
        <v>21795.77</v>
      </c>
      <c r="G704" s="59">
        <v>3.8558859999999999</v>
      </c>
      <c r="H704" s="59">
        <v>0.84041999999999994</v>
      </c>
      <c r="I704" s="78">
        <f t="shared" si="10"/>
        <v>2.4862399907027587E-6</v>
      </c>
      <c r="J704" s="78">
        <f>H704/'סכום נכסי הקרן'!$C$41</f>
        <v>2.9090547936372973E-8</v>
      </c>
    </row>
    <row r="705" spans="1:10">
      <c r="A705" t="s">
        <v>4469</v>
      </c>
      <c r="B705" t="s">
        <v>4736</v>
      </c>
      <c r="C705" t="s">
        <v>2000</v>
      </c>
      <c r="D705" t="s">
        <v>102</v>
      </c>
      <c r="E705" s="70">
        <v>45127</v>
      </c>
      <c r="F705" s="59">
        <v>1925514.09</v>
      </c>
      <c r="G705" s="59">
        <v>3.8558680000000001</v>
      </c>
      <c r="H705" s="59">
        <v>74.245279999999994</v>
      </c>
      <c r="I705" s="78">
        <f t="shared" si="10"/>
        <v>2.1964206498765345E-4</v>
      </c>
      <c r="J705" s="78">
        <f>H705/'סכום נכסי הקרן'!$C$41</f>
        <v>2.5699482126668018E-6</v>
      </c>
    </row>
    <row r="706" spans="1:10">
      <c r="A706" t="s">
        <v>4469</v>
      </c>
      <c r="B706" t="s">
        <v>4737</v>
      </c>
      <c r="C706" t="s">
        <v>2000</v>
      </c>
      <c r="D706" t="s">
        <v>102</v>
      </c>
      <c r="E706" s="70">
        <v>45127</v>
      </c>
      <c r="F706" s="59">
        <v>950401.67</v>
      </c>
      <c r="G706" s="59">
        <v>3.8558680000000001</v>
      </c>
      <c r="H706" s="59">
        <v>36.646230000000003</v>
      </c>
      <c r="I706" s="78">
        <f t="shared" si="10"/>
        <v>1.0841165433294207E-4</v>
      </c>
      <c r="J706" s="78">
        <f>H706/'סכום נכסי הקרן'!$C$41</f>
        <v>1.2684835088436134E-6</v>
      </c>
    </row>
    <row r="707" spans="1:10">
      <c r="A707" t="s">
        <v>4469</v>
      </c>
      <c r="B707" t="s">
        <v>4376</v>
      </c>
      <c r="C707" t="s">
        <v>2000</v>
      </c>
      <c r="D707" t="s">
        <v>102</v>
      </c>
      <c r="E707" s="70">
        <v>45127</v>
      </c>
      <c r="F707" s="59">
        <v>380690.17</v>
      </c>
      <c r="G707" s="59">
        <v>3.8558680000000001</v>
      </c>
      <c r="H707" s="59">
        <v>14.67891</v>
      </c>
      <c r="I707" s="78">
        <f t="shared" si="10"/>
        <v>4.3425064922213457E-5</v>
      </c>
      <c r="J707" s="78">
        <f>H707/'סכום נכסי הקרן'!$C$41</f>
        <v>5.0810015826456375E-7</v>
      </c>
    </row>
    <row r="708" spans="1:10">
      <c r="A708" t="s">
        <v>4469</v>
      </c>
      <c r="B708" t="s">
        <v>4703</v>
      </c>
      <c r="C708" t="s">
        <v>2000</v>
      </c>
      <c r="D708" t="s">
        <v>102</v>
      </c>
      <c r="E708" s="70">
        <v>45127</v>
      </c>
      <c r="F708" s="59">
        <v>372814.29</v>
      </c>
      <c r="G708" s="59">
        <v>3.8558690000000002</v>
      </c>
      <c r="H708" s="59">
        <v>14.37523</v>
      </c>
      <c r="I708" s="78">
        <f t="shared" si="10"/>
        <v>4.2526679162264133E-5</v>
      </c>
      <c r="J708" s="78">
        <f>H708/'סכום נכסי הקרן'!$C$41</f>
        <v>4.9758848838840925E-7</v>
      </c>
    </row>
    <row r="709" spans="1:10">
      <c r="A709" t="s">
        <v>4469</v>
      </c>
      <c r="B709" t="s">
        <v>4738</v>
      </c>
      <c r="C709" t="s">
        <v>2000</v>
      </c>
      <c r="D709" t="s">
        <v>102</v>
      </c>
      <c r="E709" s="70">
        <v>45127</v>
      </c>
      <c r="F709" s="59">
        <v>1594486.14</v>
      </c>
      <c r="G709" s="59">
        <v>3.8558680000000001</v>
      </c>
      <c r="H709" s="59">
        <v>61.481279999999998</v>
      </c>
      <c r="I709" s="78">
        <f t="shared" si="10"/>
        <v>1.8188193643130067E-4</v>
      </c>
      <c r="J709" s="78">
        <f>H709/'סכום נכסי הקרן'!$C$41</f>
        <v>2.1281313188995612E-6</v>
      </c>
    </row>
    <row r="710" spans="1:10">
      <c r="A710" t="s">
        <v>4469</v>
      </c>
      <c r="B710" t="s">
        <v>4739</v>
      </c>
      <c r="C710" t="s">
        <v>2000</v>
      </c>
      <c r="D710" t="s">
        <v>102</v>
      </c>
      <c r="E710" s="70">
        <v>45127</v>
      </c>
      <c r="F710" s="59">
        <v>12569328.199999999</v>
      </c>
      <c r="G710" s="59">
        <v>3.8558680000000001</v>
      </c>
      <c r="H710" s="59">
        <v>484.6567</v>
      </c>
      <c r="I710" s="78">
        <f t="shared" si="10"/>
        <v>1.433774623761964E-3</v>
      </c>
      <c r="J710" s="78">
        <f>H710/'סכום נכסי הקרן'!$C$41</f>
        <v>1.6776051217289375E-5</v>
      </c>
    </row>
    <row r="711" spans="1:10">
      <c r="A711" t="s">
        <v>4469</v>
      </c>
      <c r="B711" t="s">
        <v>4740</v>
      </c>
      <c r="C711" t="s">
        <v>2000</v>
      </c>
      <c r="D711" t="s">
        <v>102</v>
      </c>
      <c r="E711" s="70">
        <v>45127</v>
      </c>
      <c r="F711" s="59">
        <v>11499.58</v>
      </c>
      <c r="G711" s="59">
        <v>3.85588</v>
      </c>
      <c r="H711" s="59">
        <v>0.44341000000000003</v>
      </c>
      <c r="I711" s="78">
        <f t="shared" si="10"/>
        <v>1.3117532594149477E-6</v>
      </c>
      <c r="J711" s="78">
        <f>H711/'סכום נכסי הקרן'!$C$41</f>
        <v>1.5348325671053929E-8</v>
      </c>
    </row>
    <row r="712" spans="1:10">
      <c r="A712" t="s">
        <v>4469</v>
      </c>
      <c r="B712" t="s">
        <v>4741</v>
      </c>
      <c r="C712" t="s">
        <v>2000</v>
      </c>
      <c r="D712" t="s">
        <v>102</v>
      </c>
      <c r="E712" s="70">
        <v>45127</v>
      </c>
      <c r="F712" s="59">
        <v>748.79</v>
      </c>
      <c r="G712" s="59">
        <v>3.8555540000000001</v>
      </c>
      <c r="H712" s="59">
        <v>2.887E-2</v>
      </c>
      <c r="I712" s="78">
        <f t="shared" ref="I712:I752" si="11">H712/$H$9</f>
        <v>8.5406997134276488E-8</v>
      </c>
      <c r="J712" s="78">
        <f>H712/'סכום נכסי הקרן'!$C$41</f>
        <v>9.9931476990443798E-10</v>
      </c>
    </row>
    <row r="713" spans="1:10">
      <c r="A713" t="s">
        <v>4469</v>
      </c>
      <c r="B713" t="s">
        <v>4742</v>
      </c>
      <c r="C713" t="s">
        <v>2000</v>
      </c>
      <c r="D713" t="s">
        <v>102</v>
      </c>
      <c r="E713" s="70">
        <v>45127</v>
      </c>
      <c r="F713" s="59">
        <v>136390.57999999999</v>
      </c>
      <c r="G713" s="59">
        <v>3.8558669999999999</v>
      </c>
      <c r="H713" s="59">
        <v>5.2590399999999997</v>
      </c>
      <c r="I713" s="78">
        <f t="shared" si="11"/>
        <v>1.5557977631071888E-5</v>
      </c>
      <c r="J713" s="78">
        <f>H713/'סכום נכסי הקרן'!$C$41</f>
        <v>1.8203797532103345E-7</v>
      </c>
    </row>
    <row r="714" spans="1:10">
      <c r="A714" t="s">
        <v>4469</v>
      </c>
      <c r="B714" t="s">
        <v>4743</v>
      </c>
      <c r="C714" t="s">
        <v>2000</v>
      </c>
      <c r="D714" t="s">
        <v>102</v>
      </c>
      <c r="E714" s="70">
        <v>45127</v>
      </c>
      <c r="F714" s="59">
        <v>5041102.92</v>
      </c>
      <c r="G714" s="59">
        <v>3.8558680000000001</v>
      </c>
      <c r="H714" s="59">
        <v>194.37826999999999</v>
      </c>
      <c r="I714" s="78">
        <f t="shared" si="11"/>
        <v>5.7503513504868794E-4</v>
      </c>
      <c r="J714" s="78">
        <f>H714/'סכום נכסי הקרן'!$C$41</f>
        <v>6.7282672725830521E-6</v>
      </c>
    </row>
    <row r="715" spans="1:10">
      <c r="A715" t="s">
        <v>4469</v>
      </c>
      <c r="B715" t="s">
        <v>4744</v>
      </c>
      <c r="C715" t="s">
        <v>2000</v>
      </c>
      <c r="D715" t="s">
        <v>102</v>
      </c>
      <c r="E715" s="70">
        <v>45127</v>
      </c>
      <c r="F715" s="59">
        <v>534865.02</v>
      </c>
      <c r="G715" s="59">
        <v>3.8558680000000001</v>
      </c>
      <c r="H715" s="59">
        <v>20.62369</v>
      </c>
      <c r="I715" s="78">
        <f t="shared" si="11"/>
        <v>6.1011688005826351E-5</v>
      </c>
      <c r="J715" s="78">
        <f>H715/'סכום נכסי הקרן'!$C$41</f>
        <v>7.1387454197888668E-7</v>
      </c>
    </row>
    <row r="716" spans="1:10">
      <c r="A716" t="s">
        <v>4469</v>
      </c>
      <c r="B716" t="s">
        <v>4694</v>
      </c>
      <c r="C716" t="s">
        <v>2000</v>
      </c>
      <c r="D716" t="s">
        <v>102</v>
      </c>
      <c r="E716" s="70">
        <v>45127</v>
      </c>
      <c r="F716" s="59">
        <v>791600.26</v>
      </c>
      <c r="G716" s="59">
        <v>3.8558680000000001</v>
      </c>
      <c r="H716" s="59">
        <v>30.523060000000001</v>
      </c>
      <c r="I716" s="78">
        <f t="shared" si="11"/>
        <v>9.0297294698626592E-5</v>
      </c>
      <c r="J716" s="78">
        <f>H716/'סכום נכסי הקרן'!$C$41</f>
        <v>1.0565342805915954E-6</v>
      </c>
    </row>
    <row r="717" spans="1:10">
      <c r="A717" t="s">
        <v>4469</v>
      </c>
      <c r="B717" t="s">
        <v>4745</v>
      </c>
      <c r="C717" t="s">
        <v>2000</v>
      </c>
      <c r="D717" t="s">
        <v>102</v>
      </c>
      <c r="E717" s="70">
        <v>45127</v>
      </c>
      <c r="F717" s="59">
        <v>64451.25</v>
      </c>
      <c r="G717" s="59">
        <v>3.8558599999999998</v>
      </c>
      <c r="H717" s="59">
        <v>2.48515</v>
      </c>
      <c r="I717" s="78">
        <f t="shared" si="11"/>
        <v>7.3518946632576112E-6</v>
      </c>
      <c r="J717" s="78">
        <f>H717/'סכום נכסי הקרן'!$C$41</f>
        <v>8.6021721525043783E-8</v>
      </c>
    </row>
    <row r="718" spans="1:10">
      <c r="A718" t="s">
        <v>4469</v>
      </c>
      <c r="B718" t="s">
        <v>4746</v>
      </c>
      <c r="C718" t="s">
        <v>2000</v>
      </c>
      <c r="D718" t="s">
        <v>102</v>
      </c>
      <c r="E718" s="70">
        <v>45127</v>
      </c>
      <c r="F718" s="59">
        <v>1493610.61</v>
      </c>
      <c r="G718" s="59">
        <v>3.8558680000000001</v>
      </c>
      <c r="H718" s="59">
        <v>57.591650000000001</v>
      </c>
      <c r="I718" s="78">
        <f t="shared" si="11"/>
        <v>1.7037512596149133E-4</v>
      </c>
      <c r="J718" s="78">
        <f>H718/'סכום נכסי הקרן'!$C$41</f>
        <v>1.9934945087692042E-6</v>
      </c>
    </row>
    <row r="719" spans="1:10">
      <c r="A719" t="s">
        <v>4747</v>
      </c>
      <c r="B719" t="s">
        <v>4748</v>
      </c>
      <c r="C719" t="s">
        <v>2000</v>
      </c>
      <c r="D719" t="s">
        <v>102</v>
      </c>
      <c r="E719" s="70">
        <v>45133</v>
      </c>
      <c r="F719" s="59">
        <v>302847.71999999997</v>
      </c>
      <c r="G719" s="59">
        <v>3.2147670000000002</v>
      </c>
      <c r="H719" s="59">
        <v>9.735850000000001</v>
      </c>
      <c r="I719" s="78">
        <f t="shared" si="11"/>
        <v>2.8801860514365982E-5</v>
      </c>
      <c r="J719" s="78">
        <f>H719/'סכום נכסי הקרן'!$C$41</f>
        <v>3.3699960867939467E-7</v>
      </c>
    </row>
    <row r="720" spans="1:10">
      <c r="A720" t="s">
        <v>4747</v>
      </c>
      <c r="B720" t="s">
        <v>4749</v>
      </c>
      <c r="C720" t="s">
        <v>2000</v>
      </c>
      <c r="D720" t="s">
        <v>102</v>
      </c>
      <c r="E720" s="70">
        <v>45133</v>
      </c>
      <c r="F720" s="59">
        <v>28159.52</v>
      </c>
      <c r="G720" s="59">
        <v>3.2147570000000001</v>
      </c>
      <c r="H720" s="59">
        <v>0.90525999999999995</v>
      </c>
      <c r="I720" s="78">
        <f t="shared" si="11"/>
        <v>2.6780581304390419E-6</v>
      </c>
      <c r="J720" s="78">
        <f>H720/'סכום נכסי הקרן'!$C$41</f>
        <v>3.1334938988697318E-8</v>
      </c>
    </row>
    <row r="721" spans="1:10">
      <c r="A721" t="s">
        <v>4747</v>
      </c>
      <c r="B721" t="s">
        <v>4750</v>
      </c>
      <c r="C721" t="s">
        <v>2000</v>
      </c>
      <c r="D721" t="s">
        <v>102</v>
      </c>
      <c r="E721" s="70">
        <v>45133</v>
      </c>
      <c r="F721" s="59">
        <v>61100.84</v>
      </c>
      <c r="G721" s="59">
        <v>3.2147679999999998</v>
      </c>
      <c r="H721" s="59">
        <v>1.9642500000000001</v>
      </c>
      <c r="I721" s="78">
        <f t="shared" si="11"/>
        <v>5.8109003852096505E-6</v>
      </c>
      <c r="J721" s="78">
        <f>H721/'סכום נכסי הקרן'!$C$41</f>
        <v>6.7991133937817537E-8</v>
      </c>
    </row>
    <row r="722" spans="1:10">
      <c r="A722" t="s">
        <v>4747</v>
      </c>
      <c r="B722" t="s">
        <v>4751</v>
      </c>
      <c r="C722" t="s">
        <v>2000</v>
      </c>
      <c r="D722" t="s">
        <v>102</v>
      </c>
      <c r="E722" s="70">
        <v>45133</v>
      </c>
      <c r="F722" s="59">
        <v>53131.199999999997</v>
      </c>
      <c r="G722" s="59">
        <v>3.2147589999999999</v>
      </c>
      <c r="H722" s="59">
        <v>1.70804</v>
      </c>
      <c r="I722" s="78">
        <f t="shared" si="11"/>
        <v>5.0529465668593565E-6</v>
      </c>
      <c r="J722" s="78">
        <f>H722/'סכום נכסי הקרן'!$C$41</f>
        <v>5.9122604765762947E-8</v>
      </c>
    </row>
    <row r="723" spans="1:10">
      <c r="A723" t="s">
        <v>4752</v>
      </c>
      <c r="B723" t="s">
        <v>4497</v>
      </c>
      <c r="C723" t="s">
        <v>2000</v>
      </c>
      <c r="D723" t="s">
        <v>102</v>
      </c>
      <c r="E723" s="70">
        <v>45145</v>
      </c>
      <c r="F723" s="59">
        <v>125348.68</v>
      </c>
      <c r="G723" s="59">
        <v>1.7516099999999999</v>
      </c>
      <c r="H723" s="59">
        <v>2.1956199999999999</v>
      </c>
      <c r="I723" s="78">
        <f t="shared" si="11"/>
        <v>6.4953692777263646E-6</v>
      </c>
      <c r="J723" s="78">
        <f>H723/'סכום נכסי הקרן'!$C$41</f>
        <v>7.5999843959043372E-8</v>
      </c>
    </row>
    <row r="724" spans="1:10">
      <c r="A724" t="s">
        <v>4752</v>
      </c>
      <c r="B724" t="s">
        <v>4596</v>
      </c>
      <c r="C724" t="s">
        <v>2000</v>
      </c>
      <c r="D724" t="s">
        <v>102</v>
      </c>
      <c r="E724" s="70">
        <v>45145</v>
      </c>
      <c r="F724" s="59">
        <v>46973.06</v>
      </c>
      <c r="G724" s="59">
        <v>1.7516210000000001</v>
      </c>
      <c r="H724" s="59">
        <v>0.82278999999999991</v>
      </c>
      <c r="I724" s="78">
        <f t="shared" si="11"/>
        <v>2.4340846266751421E-6</v>
      </c>
      <c r="J724" s="78">
        <f>H724/'סכום נכסי הקרן'!$C$41</f>
        <v>2.8480297870788793E-8</v>
      </c>
    </row>
    <row r="725" spans="1:10">
      <c r="A725" t="s">
        <v>4471</v>
      </c>
      <c r="B725" t="s">
        <v>4753</v>
      </c>
      <c r="C725" t="s">
        <v>2000</v>
      </c>
      <c r="D725" t="s">
        <v>102</v>
      </c>
      <c r="E725" s="70">
        <v>45141</v>
      </c>
      <c r="F725" s="59">
        <v>354954.58</v>
      </c>
      <c r="G725" s="59">
        <v>1.347302</v>
      </c>
      <c r="H725" s="59">
        <v>4.7823100000000007</v>
      </c>
      <c r="I725" s="78">
        <f t="shared" si="11"/>
        <v>1.4147652804475991E-5</v>
      </c>
      <c r="J725" s="78">
        <f>H725/'סכום נכסי הקרן'!$C$41</f>
        <v>1.6553630125603372E-7</v>
      </c>
    </row>
    <row r="726" spans="1:10">
      <c r="A726" t="s">
        <v>4471</v>
      </c>
      <c r="B726" t="s">
        <v>4754</v>
      </c>
      <c r="C726" t="s">
        <v>2000</v>
      </c>
      <c r="D726" t="s">
        <v>102</v>
      </c>
      <c r="E726" s="70">
        <v>45141</v>
      </c>
      <c r="F726" s="59">
        <v>5863.77</v>
      </c>
      <c r="G726" s="59">
        <v>1.347256</v>
      </c>
      <c r="H726" s="59">
        <v>7.9000000000000001E-2</v>
      </c>
      <c r="I726" s="78">
        <f t="shared" si="11"/>
        <v>2.3370809745784007E-7</v>
      </c>
      <c r="J726" s="78">
        <f>H726/'סכום נכסי הקרן'!$C$41</f>
        <v>2.7345295054537791E-9</v>
      </c>
    </row>
    <row r="727" spans="1:10">
      <c r="A727" t="s">
        <v>4471</v>
      </c>
      <c r="B727" t="s">
        <v>4755</v>
      </c>
      <c r="C727" t="s">
        <v>2000</v>
      </c>
      <c r="D727" t="s">
        <v>102</v>
      </c>
      <c r="E727" s="70">
        <v>45141</v>
      </c>
      <c r="F727" s="59">
        <v>55249.91</v>
      </c>
      <c r="G727" s="59">
        <v>1.347296</v>
      </c>
      <c r="H727" s="59">
        <v>0.74438000000000004</v>
      </c>
      <c r="I727" s="78">
        <f t="shared" si="11"/>
        <v>2.2021219441223671E-6</v>
      </c>
      <c r="J727" s="78">
        <f>H727/'סכום נכסי הקרן'!$C$41</f>
        <v>2.5766190800882081E-8</v>
      </c>
    </row>
    <row r="728" spans="1:10">
      <c r="A728" t="s">
        <v>4756</v>
      </c>
      <c r="B728" t="s">
        <v>4755</v>
      </c>
      <c r="C728" t="s">
        <v>2000</v>
      </c>
      <c r="D728" t="s">
        <v>102</v>
      </c>
      <c r="E728" s="70">
        <v>45154</v>
      </c>
      <c r="F728" s="59">
        <v>30888.73</v>
      </c>
      <c r="G728" s="59">
        <v>-0.70818700000000001</v>
      </c>
      <c r="H728" s="59">
        <v>-0.21875</v>
      </c>
      <c r="I728" s="78">
        <f t="shared" si="11"/>
        <v>-6.4713476353041163E-7</v>
      </c>
      <c r="J728" s="78">
        <f>H728/'סכום נכסי הקרן'!$C$41</f>
        <v>-7.5718775863039775E-9</v>
      </c>
    </row>
    <row r="729" spans="1:10">
      <c r="A729" t="s">
        <v>4756</v>
      </c>
      <c r="B729" t="s">
        <v>4692</v>
      </c>
      <c r="C729" t="s">
        <v>2000</v>
      </c>
      <c r="D729" t="s">
        <v>102</v>
      </c>
      <c r="E729" s="70">
        <v>45154</v>
      </c>
      <c r="F729" s="59">
        <v>1531.68</v>
      </c>
      <c r="G729" s="59">
        <v>-0.70837300000000003</v>
      </c>
      <c r="H729" s="59">
        <v>-1.085E-2</v>
      </c>
      <c r="I729" s="78">
        <f t="shared" si="11"/>
        <v>-3.2097884271108416E-8</v>
      </c>
      <c r="J729" s="78">
        <f>H729/'סכום נכסי הקרן'!$C$41</f>
        <v>-3.7556512828067728E-10</v>
      </c>
    </row>
    <row r="730" spans="1:10">
      <c r="A730" t="s">
        <v>4756</v>
      </c>
      <c r="B730" t="s">
        <v>4757</v>
      </c>
      <c r="C730" t="s">
        <v>2000</v>
      </c>
      <c r="D730" t="s">
        <v>102</v>
      </c>
      <c r="E730" s="70">
        <v>45154</v>
      </c>
      <c r="F730" s="59">
        <v>20805.2</v>
      </c>
      <c r="G730" s="59">
        <v>-0.70818800000000004</v>
      </c>
      <c r="H730" s="59">
        <v>-0.14734</v>
      </c>
      <c r="I730" s="78">
        <f t="shared" si="11"/>
        <v>-4.3588039341060955E-7</v>
      </c>
      <c r="J730" s="78">
        <f>H730/'סכום נכסי הקרן'!$C$41</f>
        <v>-5.1000705991589851E-9</v>
      </c>
    </row>
    <row r="731" spans="1:10">
      <c r="A731" t="s">
        <v>4756</v>
      </c>
      <c r="B731" t="s">
        <v>4758</v>
      </c>
      <c r="C731" t="s">
        <v>2000</v>
      </c>
      <c r="D731" t="s">
        <v>102</v>
      </c>
      <c r="E731" s="70">
        <v>45154</v>
      </c>
      <c r="F731" s="59">
        <v>3446.27</v>
      </c>
      <c r="G731" s="59">
        <v>-0.70830199999999999</v>
      </c>
      <c r="H731" s="59">
        <v>-2.4410000000000001E-2</v>
      </c>
      <c r="I731" s="78">
        <f t="shared" si="11"/>
        <v>-7.2212843784125014E-8</v>
      </c>
      <c r="J731" s="78">
        <f>H731/'סכום נכסי הקרן'!$C$41</f>
        <v>-8.4493500288768042E-10</v>
      </c>
    </row>
    <row r="732" spans="1:10">
      <c r="A732" t="s">
        <v>4759</v>
      </c>
      <c r="B732" t="s">
        <v>4760</v>
      </c>
      <c r="C732" t="s">
        <v>2000</v>
      </c>
      <c r="D732" t="s">
        <v>102</v>
      </c>
      <c r="E732" s="70">
        <v>45159</v>
      </c>
      <c r="F732" s="59">
        <v>2551.52</v>
      </c>
      <c r="G732" s="59">
        <v>-0.75758800000000004</v>
      </c>
      <c r="H732" s="59">
        <v>-1.933E-2</v>
      </c>
      <c r="I732" s="78">
        <f t="shared" si="11"/>
        <v>-5.718452561848163E-8</v>
      </c>
      <c r="J732" s="78">
        <f>H732/'סכום נכסי הקרן'!$C$41</f>
        <v>-6.690943713977412E-10</v>
      </c>
    </row>
    <row r="733" spans="1:10">
      <c r="A733" t="s">
        <v>4761</v>
      </c>
      <c r="B733" t="s">
        <v>4762</v>
      </c>
      <c r="C733" t="s">
        <v>2000</v>
      </c>
      <c r="D733" t="s">
        <v>102</v>
      </c>
      <c r="E733" s="70">
        <v>45251</v>
      </c>
      <c r="F733" s="59">
        <v>66909.66</v>
      </c>
      <c r="G733" s="59">
        <v>-3.7334520000000002</v>
      </c>
      <c r="H733" s="59">
        <v>-2.49804</v>
      </c>
      <c r="I733" s="78">
        <f t="shared" si="11"/>
        <v>-7.390027541437757E-6</v>
      </c>
      <c r="J733" s="78">
        <f>H733/'סכום נכסי הקרן'!$C$41</f>
        <v>-8.6467899820300741E-8</v>
      </c>
    </row>
    <row r="734" spans="1:10">
      <c r="A734" t="s">
        <v>4761</v>
      </c>
      <c r="B734" t="s">
        <v>3944</v>
      </c>
      <c r="C734" t="s">
        <v>2000</v>
      </c>
      <c r="D734" t="s">
        <v>102</v>
      </c>
      <c r="E734" s="70">
        <v>45251</v>
      </c>
      <c r="F734" s="59">
        <v>118950.55</v>
      </c>
      <c r="G734" s="59">
        <v>-3.7334510000000001</v>
      </c>
      <c r="H734" s="59">
        <v>-4.4409600000000005</v>
      </c>
      <c r="I734" s="78">
        <f t="shared" si="11"/>
        <v>-1.3137826740333792E-5</v>
      </c>
      <c r="J734" s="78">
        <f>H734/'סכום נכסי הקרן'!$C$41</f>
        <v>-1.5372071079164579E-7</v>
      </c>
    </row>
    <row r="735" spans="1:10">
      <c r="A735" t="s">
        <v>4761</v>
      </c>
      <c r="B735" t="s">
        <v>4763</v>
      </c>
      <c r="C735" t="s">
        <v>2000</v>
      </c>
      <c r="D735" t="s">
        <v>102</v>
      </c>
      <c r="E735" s="70">
        <v>45251</v>
      </c>
      <c r="F735" s="59">
        <v>495627.23</v>
      </c>
      <c r="G735" s="59">
        <v>-3.733447</v>
      </c>
      <c r="H735" s="59">
        <v>-18.503979999999999</v>
      </c>
      <c r="I735" s="78">
        <f t="shared" si="11"/>
        <v>-5.4740885584783837E-5</v>
      </c>
      <c r="J735" s="78">
        <f>H735/'סכום נכסי הקרן'!$C$41</f>
        <v>-6.4050226934590657E-7</v>
      </c>
    </row>
    <row r="736" spans="1:10">
      <c r="A736" t="s">
        <v>4761</v>
      </c>
      <c r="B736" t="s">
        <v>4764</v>
      </c>
      <c r="C736" t="s">
        <v>2000</v>
      </c>
      <c r="D736" t="s">
        <v>102</v>
      </c>
      <c r="E736" s="70">
        <v>45251</v>
      </c>
      <c r="F736" s="59">
        <v>267638.69</v>
      </c>
      <c r="G736" s="59">
        <v>-3.7334480000000001</v>
      </c>
      <c r="H736" s="59">
        <v>-9.9921499999999988</v>
      </c>
      <c r="I736" s="78">
        <f t="shared" si="11"/>
        <v>-2.956008058244755E-5</v>
      </c>
      <c r="J736" s="78">
        <f>H736/'סכום נכסי הקרן'!$C$41</f>
        <v>-3.4587125313822758E-7</v>
      </c>
    </row>
    <row r="737" spans="1:10" s="79" customFormat="1">
      <c r="A737" s="61" t="s">
        <v>2004</v>
      </c>
      <c r="B737" s="134" t="s">
        <v>4890</v>
      </c>
      <c r="C737" s="134" t="s">
        <v>4890</v>
      </c>
      <c r="D737" s="134" t="s">
        <v>4890</v>
      </c>
      <c r="E737" s="134" t="s">
        <v>4890</v>
      </c>
      <c r="F737" s="134" t="s">
        <v>4890</v>
      </c>
      <c r="G737" s="134" t="s">
        <v>4890</v>
      </c>
      <c r="H737" s="63">
        <f>SUM(H738:H740)</f>
        <v>270.23755430799997</v>
      </c>
      <c r="I737" s="76">
        <f t="shared" si="11"/>
        <v>7.9945195796180262E-4</v>
      </c>
      <c r="J737" s="76">
        <f>H737/'סכום נכסי הקרן'!$C$41</f>
        <v>9.3540831105935946E-6</v>
      </c>
    </row>
    <row r="738" spans="1:10">
      <c r="A738" t="s">
        <v>4765</v>
      </c>
      <c r="B738" t="s">
        <v>4766</v>
      </c>
      <c r="C738" t="s">
        <v>2000</v>
      </c>
      <c r="D738" t="s">
        <v>100</v>
      </c>
      <c r="E738" s="70">
        <v>45280</v>
      </c>
      <c r="F738" s="59">
        <v>8278996.9500000002</v>
      </c>
      <c r="G738" s="59">
        <v>0.80555399999999999</v>
      </c>
      <c r="H738" s="59">
        <v>66.691791092000017</v>
      </c>
      <c r="I738" s="78">
        <f t="shared" si="11"/>
        <v>1.9729634952110191E-4</v>
      </c>
      <c r="J738" s="78">
        <f>H738/'סכום נכסי הקרן'!$C$41</f>
        <v>2.3084895001599186E-6</v>
      </c>
    </row>
    <row r="739" spans="1:10">
      <c r="A739" t="s">
        <v>4767</v>
      </c>
      <c r="B739" t="s">
        <v>4768</v>
      </c>
      <c r="C739" t="s">
        <v>2000</v>
      </c>
      <c r="D739" t="s">
        <v>100</v>
      </c>
      <c r="E739" s="70">
        <v>45280</v>
      </c>
      <c r="F739" s="59">
        <v>16557993.9</v>
      </c>
      <c r="G739" s="59">
        <v>0.78289699999999995</v>
      </c>
      <c r="H739" s="59">
        <v>129.63203750399998</v>
      </c>
      <c r="I739" s="78">
        <f t="shared" si="11"/>
        <v>3.8349439056510387E-4</v>
      </c>
      <c r="J739" s="78">
        <f>H739/'סכום נכסי הקרן'!$C$41</f>
        <v>4.487121916541504E-6</v>
      </c>
    </row>
    <row r="740" spans="1:10">
      <c r="A740" t="s">
        <v>4769</v>
      </c>
      <c r="B740" t="s">
        <v>4770</v>
      </c>
      <c r="C740" t="s">
        <v>2000</v>
      </c>
      <c r="D740" t="s">
        <v>100</v>
      </c>
      <c r="E740" s="70">
        <v>45279</v>
      </c>
      <c r="F740" s="59">
        <v>16557993.9</v>
      </c>
      <c r="G740" s="59">
        <v>0.44639299999999998</v>
      </c>
      <c r="H740" s="59">
        <v>73.913725711999987</v>
      </c>
      <c r="I740" s="78">
        <f t="shared" si="11"/>
        <v>2.1866121787559686E-4</v>
      </c>
      <c r="J740" s="78">
        <f>H740/'סכום נכסי הקרן'!$C$41</f>
        <v>2.5584716938921725E-6</v>
      </c>
    </row>
    <row r="741" spans="1:10" s="79" customFormat="1">
      <c r="A741" s="61" t="s">
        <v>4771</v>
      </c>
      <c r="B741" s="134" t="s">
        <v>4890</v>
      </c>
      <c r="C741" s="134" t="s">
        <v>4890</v>
      </c>
      <c r="D741" s="134" t="s">
        <v>4890</v>
      </c>
      <c r="E741" s="134" t="s">
        <v>4890</v>
      </c>
      <c r="F741" s="134" t="s">
        <v>4890</v>
      </c>
      <c r="G741" s="134" t="s">
        <v>4890</v>
      </c>
      <c r="H741" s="63">
        <f>H742+H750</f>
        <v>76362.375239981004</v>
      </c>
      <c r="I741" s="76">
        <f t="shared" si="11"/>
        <v>0.22590513208478019</v>
      </c>
      <c r="J741" s="76">
        <f>H741/'סכום נכסי הקרן'!$C$41</f>
        <v>2.6432299772184958E-3</v>
      </c>
    </row>
    <row r="742" spans="1:10" s="79" customFormat="1">
      <c r="A742" s="61" t="s">
        <v>1997</v>
      </c>
      <c r="B742" s="134" t="s">
        <v>4890</v>
      </c>
      <c r="C742" s="134" t="s">
        <v>4890</v>
      </c>
      <c r="D742" s="134" t="s">
        <v>4890</v>
      </c>
      <c r="E742" s="134" t="s">
        <v>4890</v>
      </c>
      <c r="F742" s="134" t="s">
        <v>4890</v>
      </c>
      <c r="G742" s="134" t="s">
        <v>4890</v>
      </c>
      <c r="H742" s="63">
        <f>SUM(H743:H749)</f>
        <v>70324.968659402002</v>
      </c>
      <c r="I742" s="76">
        <f t="shared" si="11"/>
        <v>0.20804448897684902</v>
      </c>
      <c r="J742" s="76">
        <f>H742/'סכום נכסי הקרן'!$C$41</f>
        <v>2.4342493894841401E-3</v>
      </c>
    </row>
    <row r="743" spans="1:10">
      <c r="A743" t="s">
        <v>4772</v>
      </c>
      <c r="B743" t="s">
        <v>4773</v>
      </c>
      <c r="C743" t="s">
        <v>2000</v>
      </c>
      <c r="D743" t="s">
        <v>102</v>
      </c>
      <c r="E743" s="70">
        <v>45068</v>
      </c>
      <c r="F743" s="59">
        <v>19614183.061336</v>
      </c>
      <c r="G743" s="59">
        <v>14.887363000000001</v>
      </c>
      <c r="H743" s="59">
        <v>2920.0346011960005</v>
      </c>
      <c r="I743" s="78">
        <f t="shared" si="11"/>
        <v>8.6384269766655707E-3</v>
      </c>
      <c r="J743" s="78">
        <f>H743/'סכום נכסי הקרן'!$C$41</f>
        <v>1.0107494650527117E-4</v>
      </c>
    </row>
    <row r="744" spans="1:10">
      <c r="A744" t="s">
        <v>4774</v>
      </c>
      <c r="B744" t="s">
        <v>4775</v>
      </c>
      <c r="C744" t="s">
        <v>2000</v>
      </c>
      <c r="D744" t="s">
        <v>102</v>
      </c>
      <c r="E744" s="70">
        <v>44972</v>
      </c>
      <c r="F744" s="59">
        <v>194886416.78022003</v>
      </c>
      <c r="G744" s="59">
        <v>6.601216</v>
      </c>
      <c r="H744" s="59">
        <v>12864.872883722001</v>
      </c>
      <c r="I744" s="78">
        <f t="shared" si="11"/>
        <v>3.8058543869514246E-2</v>
      </c>
      <c r="J744" s="78">
        <f>H744/'סכום נכסי הקרן'!$C$41</f>
        <v>4.4530853777784884E-4</v>
      </c>
    </row>
    <row r="745" spans="1:10">
      <c r="A745" t="s">
        <v>4774</v>
      </c>
      <c r="B745" t="s">
        <v>4776</v>
      </c>
      <c r="C745" t="s">
        <v>2000</v>
      </c>
      <c r="D745" t="s">
        <v>102</v>
      </c>
      <c r="E745" s="70">
        <v>45069</v>
      </c>
      <c r="F745" s="59">
        <v>154686092.81806999</v>
      </c>
      <c r="G745" s="59">
        <v>12.757655</v>
      </c>
      <c r="H745" s="59">
        <v>19734.317595244</v>
      </c>
      <c r="I745" s="78">
        <f t="shared" si="11"/>
        <v>5.8380630630547506E-2</v>
      </c>
      <c r="J745" s="78">
        <f>H745/'סכום נכסי הקרן'!$C$41</f>
        <v>6.8308954093911881E-4</v>
      </c>
    </row>
    <row r="746" spans="1:10">
      <c r="A746" t="s">
        <v>4774</v>
      </c>
      <c r="B746" t="s">
        <v>4777</v>
      </c>
      <c r="C746" t="s">
        <v>2000</v>
      </c>
      <c r="D746" t="s">
        <v>102</v>
      </c>
      <c r="E746" s="70">
        <v>45153</v>
      </c>
      <c r="F746" s="59">
        <v>207429405.24679601</v>
      </c>
      <c r="G746" s="59">
        <v>5.9078999999999997</v>
      </c>
      <c r="H746" s="59">
        <v>12254.720955822</v>
      </c>
      <c r="I746" s="78">
        <f t="shared" si="11"/>
        <v>3.6253512904580801E-2</v>
      </c>
      <c r="J746" s="78">
        <f>H746/'סכום נכסי הקרן'!$C$41</f>
        <v>4.241885574025063E-4</v>
      </c>
    </row>
    <row r="747" spans="1:10">
      <c r="A747" t="s">
        <v>4778</v>
      </c>
      <c r="B747" t="s">
        <v>4779</v>
      </c>
      <c r="C747" t="s">
        <v>2000</v>
      </c>
      <c r="D747" t="s">
        <v>102</v>
      </c>
      <c r="E747" s="70">
        <v>45126</v>
      </c>
      <c r="F747" s="59">
        <v>26431960.153811999</v>
      </c>
      <c r="G747" s="59">
        <v>-7.2860750000000003</v>
      </c>
      <c r="H747" s="59">
        <v>-1925.8524578180002</v>
      </c>
      <c r="I747" s="78">
        <f t="shared" si="11"/>
        <v>-5.6973077709006337E-3</v>
      </c>
      <c r="J747" s="78">
        <f>H747/'סכום נכסי הקרן'!$C$41</f>
        <v>-6.6662029988025334E-5</v>
      </c>
    </row>
    <row r="748" spans="1:10">
      <c r="A748" t="s">
        <v>4780</v>
      </c>
      <c r="B748" t="s">
        <v>4781</v>
      </c>
      <c r="C748" t="s">
        <v>2000</v>
      </c>
      <c r="D748" t="s">
        <v>169</v>
      </c>
      <c r="E748" s="70">
        <v>45082</v>
      </c>
      <c r="F748" s="59">
        <v>50661565.17086599</v>
      </c>
      <c r="G748" s="59">
        <v>7.888477</v>
      </c>
      <c r="H748" s="59">
        <v>3996.4260562599989</v>
      </c>
      <c r="I748" s="78">
        <f t="shared" si="11"/>
        <v>1.1822748484043839E-2</v>
      </c>
      <c r="J748" s="78">
        <f>H748/'סכום נכסי הקרן'!$C$41</f>
        <v>1.3833348059756015E-4</v>
      </c>
    </row>
    <row r="749" spans="1:10">
      <c r="A749" t="s">
        <v>4780</v>
      </c>
      <c r="B749" t="s">
        <v>4782</v>
      </c>
      <c r="C749" t="s">
        <v>2000</v>
      </c>
      <c r="D749" t="s">
        <v>169</v>
      </c>
      <c r="E749" s="70">
        <v>44972</v>
      </c>
      <c r="F749" s="59">
        <v>97080514.472643986</v>
      </c>
      <c r="G749" s="59">
        <v>21.096354000000002</v>
      </c>
      <c r="H749" s="59">
        <v>20480.449024976002</v>
      </c>
      <c r="I749" s="78">
        <f t="shared" si="11"/>
        <v>6.0587933882397686E-2</v>
      </c>
      <c r="J749" s="78">
        <f>H749/'סכום נכסי הקרן'!$C$41</f>
        <v>7.0891635624986031E-4</v>
      </c>
    </row>
    <row r="750" spans="1:10" s="79" customFormat="1">
      <c r="A750" s="61" t="s">
        <v>2004</v>
      </c>
      <c r="B750" s="134" t="s">
        <v>4890</v>
      </c>
      <c r="C750" s="134" t="s">
        <v>4890</v>
      </c>
      <c r="D750" s="134" t="s">
        <v>4890</v>
      </c>
      <c r="E750" s="134" t="s">
        <v>4890</v>
      </c>
      <c r="F750" s="134" t="s">
        <v>4890</v>
      </c>
      <c r="G750" s="134" t="s">
        <v>4890</v>
      </c>
      <c r="H750" s="63">
        <f>SUM(H751:H752)</f>
        <v>6037.4065805790005</v>
      </c>
      <c r="I750" s="76">
        <f t="shared" si="11"/>
        <v>1.7860643107931166E-2</v>
      </c>
      <c r="J750" s="76">
        <f>H750/'סכום נכסי הקרן'!$C$41</f>
        <v>2.0898058773435554E-4</v>
      </c>
    </row>
    <row r="751" spans="1:10">
      <c r="A751" t="s">
        <v>4783</v>
      </c>
      <c r="B751">
        <v>10001064</v>
      </c>
      <c r="C751" t="s">
        <v>2000</v>
      </c>
      <c r="D751" t="s">
        <v>102</v>
      </c>
      <c r="E751" s="70">
        <v>45195</v>
      </c>
      <c r="F751" s="59">
        <v>63291064.737834997</v>
      </c>
      <c r="G751" s="59">
        <v>6.3506020000000003</v>
      </c>
      <c r="H751" s="59">
        <v>4019.3638561980001</v>
      </c>
      <c r="I751" s="78">
        <f t="shared" si="11"/>
        <v>1.1890606073706862E-2</v>
      </c>
      <c r="J751" s="78">
        <f>H751/'סכום נכסי הקרן'!$C$41</f>
        <v>1.3912745642946723E-4</v>
      </c>
    </row>
    <row r="752" spans="1:10">
      <c r="A752" t="s">
        <v>4783</v>
      </c>
      <c r="B752" t="s">
        <v>4784</v>
      </c>
      <c r="C752" t="s">
        <v>2000</v>
      </c>
      <c r="D752" t="s">
        <v>102</v>
      </c>
      <c r="E752" s="70">
        <v>45252</v>
      </c>
      <c r="F752" s="59">
        <v>42347612.417448997</v>
      </c>
      <c r="G752" s="59">
        <v>4.7654230000000002</v>
      </c>
      <c r="H752" s="59">
        <v>2018.0427243810004</v>
      </c>
      <c r="I752" s="78">
        <f t="shared" si="11"/>
        <v>5.9700370342243032E-3</v>
      </c>
      <c r="J752" s="78">
        <f>H752/'סכום נכסי הקרן'!$C$41</f>
        <v>6.9853131304888278E-5</v>
      </c>
    </row>
    <row r="753" spans="1:10" hidden="1">
      <c r="A753"/>
      <c r="B753"/>
      <c r="C753"/>
      <c r="D753"/>
      <c r="E753" s="70"/>
      <c r="F753" s="59"/>
      <c r="G753" s="59"/>
      <c r="H753" s="59"/>
      <c r="I753" s="78"/>
      <c r="J753" s="78"/>
    </row>
    <row r="754" spans="1:10" hidden="1">
      <c r="A754"/>
      <c r="B754"/>
      <c r="C754"/>
      <c r="D754"/>
      <c r="E754" s="70"/>
      <c r="F754" s="59"/>
      <c r="G754" s="59"/>
      <c r="H754" s="59"/>
      <c r="I754" s="77"/>
      <c r="J754" s="77"/>
    </row>
    <row r="755" spans="1:10" hidden="1">
      <c r="A755"/>
      <c r="B755"/>
      <c r="C755"/>
      <c r="D755"/>
      <c r="E755" s="70"/>
      <c r="F755" s="59"/>
      <c r="G755" s="59"/>
      <c r="H755" s="59"/>
      <c r="I755" s="75"/>
      <c r="J755" s="75"/>
    </row>
    <row r="756" spans="1:10" hidden="1">
      <c r="E756" s="81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4" bestFit="1" customWidth="1"/>
    <col min="2" max="2" width="12.42578125" style="14" customWidth="1"/>
    <col min="3" max="3" width="13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5.570312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22.7109375" style="15" customWidth="1"/>
    <col min="15" max="15" width="26.85546875" style="15" customWidth="1"/>
    <col min="16" max="16" width="25.42578125" style="15" customWidth="1"/>
    <col min="17" max="17" width="7.5703125" style="15" hidden="1"/>
    <col min="18" max="18" width="6.7109375" style="15" hidden="1"/>
    <col min="19" max="19" width="7.7109375" style="15" hidden="1"/>
    <col min="20" max="20" width="7.140625" style="15" hidden="1"/>
    <col min="21" max="21" width="6" style="15" hidden="1"/>
    <col min="22" max="22" width="7.85546875" style="15" hidden="1"/>
    <col min="23" max="23" width="8.140625" style="15" hidden="1"/>
    <col min="24" max="24" width="6.28515625" style="15" hidden="1"/>
    <col min="25" max="25" width="8" style="15" hidden="1"/>
    <col min="26" max="26" width="8.7109375" style="15" hidden="1"/>
    <col min="27" max="27" width="10" style="15" hidden="1"/>
    <col min="28" max="28" width="9.5703125" style="15" hidden="1"/>
    <col min="29" max="29" width="6.140625" style="15" hidden="1"/>
    <col min="30" max="31" width="5.7109375" style="15" hidden="1"/>
    <col min="32" max="32" width="6.85546875" style="15" hidden="1"/>
    <col min="33" max="33" width="6.42578125" style="15" hidden="1"/>
    <col min="34" max="34" width="6.7109375" style="15" hidden="1"/>
    <col min="35" max="48" width="9.140625" style="15" hidden="1"/>
    <col min="49" max="52" width="0" style="15" hidden="1"/>
    <col min="53" max="16384" width="9.140625" style="15" hidden="1"/>
  </cols>
  <sheetData>
    <row r="1" spans="1:21" s="1" customFormat="1">
      <c r="A1" s="2" t="s">
        <v>0</v>
      </c>
      <c r="B1" s="65" t="s">
        <v>4889</v>
      </c>
    </row>
    <row r="2" spans="1:21" s="1" customFormat="1">
      <c r="A2" s="2" t="s">
        <v>1</v>
      </c>
      <c r="B2" s="11" t="s">
        <v>3480</v>
      </c>
    </row>
    <row r="3" spans="1:21" s="1" customFormat="1">
      <c r="A3" s="2" t="s">
        <v>2</v>
      </c>
      <c r="B3" s="22" t="s">
        <v>3481</v>
      </c>
    </row>
    <row r="4" spans="1:21">
      <c r="A4" s="2" t="s">
        <v>3</v>
      </c>
      <c r="B4" s="110" t="s">
        <v>4890</v>
      </c>
    </row>
    <row r="5" spans="1:21" ht="18.75">
      <c r="A5" s="93" t="s">
        <v>126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21" s="17" customFormat="1">
      <c r="A6" s="36" t="s">
        <v>94</v>
      </c>
      <c r="B6" s="37" t="s">
        <v>48</v>
      </c>
      <c r="C6" s="37" t="s">
        <v>117</v>
      </c>
      <c r="D6" s="37" t="s">
        <v>50</v>
      </c>
      <c r="E6" s="37" t="s">
        <v>51</v>
      </c>
      <c r="F6" s="37" t="s">
        <v>69</v>
      </c>
      <c r="G6" s="37" t="s">
        <v>70</v>
      </c>
      <c r="H6" s="37" t="s">
        <v>52</v>
      </c>
      <c r="I6" s="37" t="s">
        <v>53</v>
      </c>
      <c r="J6" s="37" t="s">
        <v>54</v>
      </c>
      <c r="K6" s="37" t="s">
        <v>157</v>
      </c>
      <c r="L6" s="37" t="s">
        <v>158</v>
      </c>
      <c r="M6" s="37" t="s">
        <v>5</v>
      </c>
      <c r="N6" s="37" t="s">
        <v>71</v>
      </c>
      <c r="O6" s="37" t="s">
        <v>56</v>
      </c>
      <c r="P6" s="38" t="s">
        <v>153</v>
      </c>
      <c r="Q6" s="15"/>
      <c r="R6" s="15"/>
      <c r="S6" s="15"/>
      <c r="T6" s="15"/>
      <c r="U6" s="15"/>
    </row>
    <row r="7" spans="1:21" s="17" customFormat="1">
      <c r="A7" s="112" t="s">
        <v>4890</v>
      </c>
      <c r="B7" s="113" t="s">
        <v>4890</v>
      </c>
      <c r="C7" s="113" t="s">
        <v>4890</v>
      </c>
      <c r="D7" s="113" t="s">
        <v>4890</v>
      </c>
      <c r="E7" s="113" t="s">
        <v>4890</v>
      </c>
      <c r="F7" s="18" t="s">
        <v>72</v>
      </c>
      <c r="G7" s="18" t="s">
        <v>73</v>
      </c>
      <c r="H7" s="113" t="s">
        <v>4890</v>
      </c>
      <c r="I7" s="18" t="s">
        <v>7</v>
      </c>
      <c r="J7" s="18" t="s">
        <v>7</v>
      </c>
      <c r="K7" s="18" t="s">
        <v>154</v>
      </c>
      <c r="L7" s="113" t="s">
        <v>4890</v>
      </c>
      <c r="M7" s="18" t="s">
        <v>6</v>
      </c>
      <c r="N7" s="18" t="s">
        <v>7</v>
      </c>
      <c r="O7" s="24" t="s">
        <v>7</v>
      </c>
      <c r="P7" s="33" t="s">
        <v>7</v>
      </c>
      <c r="Q7" s="15"/>
      <c r="R7" s="15"/>
      <c r="S7" s="15"/>
      <c r="T7" s="15"/>
      <c r="U7" s="15"/>
    </row>
    <row r="8" spans="1:21" s="19" customFormat="1" ht="20.25">
      <c r="A8" s="114" t="s">
        <v>4890</v>
      </c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74</v>
      </c>
      <c r="M8" s="7" t="s">
        <v>75</v>
      </c>
      <c r="N8" s="7" t="s">
        <v>76</v>
      </c>
      <c r="O8" s="27" t="s">
        <v>77</v>
      </c>
      <c r="P8" s="27" t="s">
        <v>78</v>
      </c>
      <c r="Q8" s="15"/>
      <c r="R8" s="15"/>
      <c r="S8" s="15"/>
      <c r="T8" s="15"/>
      <c r="U8" s="15"/>
    </row>
    <row r="9" spans="1:21" s="19" customFormat="1" ht="20.25">
      <c r="A9" s="20" t="s">
        <v>118</v>
      </c>
      <c r="B9" s="115" t="s">
        <v>4890</v>
      </c>
      <c r="C9" s="115" t="s">
        <v>4890</v>
      </c>
      <c r="D9" s="115" t="s">
        <v>4890</v>
      </c>
      <c r="E9" s="115" t="s">
        <v>4890</v>
      </c>
      <c r="F9" s="115" t="s">
        <v>4890</v>
      </c>
      <c r="G9" s="115" t="s">
        <v>4890</v>
      </c>
      <c r="H9" s="115" t="s">
        <v>4890</v>
      </c>
      <c r="I9" s="115" t="s">
        <v>4890</v>
      </c>
      <c r="J9" s="115" t="s">
        <v>4890</v>
      </c>
      <c r="K9" s="57">
        <v>0</v>
      </c>
      <c r="L9" s="115" t="s">
        <v>4890</v>
      </c>
      <c r="M9" s="57">
        <v>0</v>
      </c>
      <c r="N9" s="115" t="s">
        <v>4890</v>
      </c>
      <c r="O9" s="58">
        <v>0</v>
      </c>
      <c r="P9" s="58">
        <v>0</v>
      </c>
      <c r="Q9" s="15"/>
      <c r="R9" s="15"/>
      <c r="S9" s="15"/>
      <c r="T9" s="15"/>
      <c r="U9" s="15"/>
    </row>
    <row r="10" spans="1:21">
      <c r="A10" s="61" t="s">
        <v>175</v>
      </c>
      <c r="B10" s="110" t="s">
        <v>4890</v>
      </c>
      <c r="C10" s="119" t="s">
        <v>4890</v>
      </c>
      <c r="D10" s="119" t="s">
        <v>4890</v>
      </c>
      <c r="E10" s="119" t="s">
        <v>4890</v>
      </c>
      <c r="F10" s="119" t="s">
        <v>4890</v>
      </c>
      <c r="G10" s="63">
        <v>0</v>
      </c>
      <c r="H10" s="119" t="s">
        <v>4890</v>
      </c>
      <c r="I10" s="119" t="s">
        <v>4890</v>
      </c>
      <c r="J10" s="62">
        <v>0</v>
      </c>
      <c r="K10" s="63">
        <v>0</v>
      </c>
      <c r="L10" s="119" t="s">
        <v>4890</v>
      </c>
      <c r="M10" s="63">
        <v>0</v>
      </c>
      <c r="N10" s="119" t="s">
        <v>4890</v>
      </c>
      <c r="O10" s="62">
        <v>0</v>
      </c>
      <c r="P10" s="62">
        <v>0</v>
      </c>
    </row>
    <row r="11" spans="1:21">
      <c r="A11" s="61" t="s">
        <v>2027</v>
      </c>
      <c r="B11" s="110" t="s">
        <v>4890</v>
      </c>
      <c r="C11" s="119" t="s">
        <v>4890</v>
      </c>
      <c r="D11" s="119" t="s">
        <v>4890</v>
      </c>
      <c r="E11" s="119" t="s">
        <v>4890</v>
      </c>
      <c r="F11" s="119" t="s">
        <v>4890</v>
      </c>
      <c r="G11" s="63">
        <v>0</v>
      </c>
      <c r="H11" s="119" t="s">
        <v>4890</v>
      </c>
      <c r="I11" s="119" t="s">
        <v>4890</v>
      </c>
      <c r="J11" s="62">
        <v>0</v>
      </c>
      <c r="K11" s="63">
        <v>0</v>
      </c>
      <c r="L11" s="119" t="s">
        <v>4890</v>
      </c>
      <c r="M11" s="63">
        <v>0</v>
      </c>
      <c r="N11" s="119" t="s">
        <v>4890</v>
      </c>
      <c r="O11" s="62">
        <v>0</v>
      </c>
      <c r="P11" s="62">
        <v>0</v>
      </c>
    </row>
    <row r="12" spans="1:21">
      <c r="A12" t="s">
        <v>184</v>
      </c>
      <c r="B12" t="s">
        <v>184</v>
      </c>
      <c r="C12" s="119" t="s">
        <v>4890</v>
      </c>
      <c r="D12" t="s">
        <v>184</v>
      </c>
      <c r="E12" s="119" t="s">
        <v>4890</v>
      </c>
      <c r="F12" s="119" t="s">
        <v>4890</v>
      </c>
      <c r="G12" s="59">
        <v>0</v>
      </c>
      <c r="H12" t="s">
        <v>184</v>
      </c>
      <c r="I12" s="60">
        <v>0</v>
      </c>
      <c r="J12" s="60">
        <v>0</v>
      </c>
      <c r="K12" s="59">
        <v>0</v>
      </c>
      <c r="L12" s="59">
        <v>0</v>
      </c>
      <c r="M12" s="59">
        <v>0</v>
      </c>
      <c r="N12" s="60">
        <v>0</v>
      </c>
      <c r="O12" s="60">
        <v>0</v>
      </c>
      <c r="P12" s="60">
        <v>0</v>
      </c>
    </row>
    <row r="13" spans="1:21">
      <c r="A13" s="61" t="s">
        <v>2028</v>
      </c>
      <c r="B13" s="110" t="s">
        <v>4890</v>
      </c>
      <c r="C13" s="119" t="s">
        <v>4890</v>
      </c>
      <c r="D13" s="119" t="s">
        <v>4890</v>
      </c>
      <c r="E13" s="119" t="s">
        <v>4890</v>
      </c>
      <c r="F13" s="119" t="s">
        <v>4890</v>
      </c>
      <c r="G13" s="63">
        <v>0</v>
      </c>
      <c r="H13" s="119" t="s">
        <v>4890</v>
      </c>
      <c r="I13" s="119" t="s">
        <v>4890</v>
      </c>
      <c r="J13" s="62">
        <v>0</v>
      </c>
      <c r="K13" s="63">
        <v>0</v>
      </c>
      <c r="L13" s="119" t="s">
        <v>4890</v>
      </c>
      <c r="M13" s="63">
        <v>0</v>
      </c>
      <c r="N13" s="119" t="s">
        <v>4890</v>
      </c>
      <c r="O13" s="62">
        <v>0</v>
      </c>
      <c r="P13" s="62">
        <v>0</v>
      </c>
    </row>
    <row r="14" spans="1:21">
      <c r="A14" t="s">
        <v>184</v>
      </c>
      <c r="B14" t="s">
        <v>184</v>
      </c>
      <c r="C14" s="119" t="s">
        <v>4890</v>
      </c>
      <c r="D14" t="s">
        <v>184</v>
      </c>
      <c r="E14" s="119" t="s">
        <v>4890</v>
      </c>
      <c r="F14" s="119" t="s">
        <v>4890</v>
      </c>
      <c r="G14" s="59">
        <v>0</v>
      </c>
      <c r="H14" t="s">
        <v>184</v>
      </c>
      <c r="I14" s="60">
        <v>0</v>
      </c>
      <c r="J14" s="60">
        <v>0</v>
      </c>
      <c r="K14" s="59">
        <v>0</v>
      </c>
      <c r="L14" s="59">
        <v>0</v>
      </c>
      <c r="M14" s="59">
        <v>0</v>
      </c>
      <c r="N14" s="60">
        <v>0</v>
      </c>
      <c r="O14" s="60">
        <v>0</v>
      </c>
      <c r="P14" s="60">
        <v>0</v>
      </c>
    </row>
    <row r="15" spans="1:21">
      <c r="A15" s="61" t="s">
        <v>2029</v>
      </c>
      <c r="B15" s="110" t="s">
        <v>4890</v>
      </c>
      <c r="C15" s="119" t="s">
        <v>4890</v>
      </c>
      <c r="D15" s="119" t="s">
        <v>4890</v>
      </c>
      <c r="E15" s="119" t="s">
        <v>4890</v>
      </c>
      <c r="F15" s="119" t="s">
        <v>4890</v>
      </c>
      <c r="G15" s="63">
        <v>0</v>
      </c>
      <c r="H15" s="119" t="s">
        <v>4890</v>
      </c>
      <c r="I15" s="119" t="s">
        <v>4890</v>
      </c>
      <c r="J15" s="62">
        <v>0</v>
      </c>
      <c r="K15" s="63">
        <v>0</v>
      </c>
      <c r="L15" s="119" t="s">
        <v>4890</v>
      </c>
      <c r="M15" s="63">
        <v>0</v>
      </c>
      <c r="N15" s="119" t="s">
        <v>4890</v>
      </c>
      <c r="O15" s="62">
        <v>0</v>
      </c>
      <c r="P15" s="62">
        <v>0</v>
      </c>
    </row>
    <row r="16" spans="1:21">
      <c r="A16" s="61" t="s">
        <v>2030</v>
      </c>
      <c r="B16" s="110" t="s">
        <v>4890</v>
      </c>
      <c r="C16" s="119" t="s">
        <v>4890</v>
      </c>
      <c r="D16" s="119" t="s">
        <v>4890</v>
      </c>
      <c r="E16" s="119" t="s">
        <v>4890</v>
      </c>
      <c r="F16" s="119" t="s">
        <v>4890</v>
      </c>
      <c r="G16" s="63">
        <v>0</v>
      </c>
      <c r="H16" s="119" t="s">
        <v>4890</v>
      </c>
      <c r="I16" s="119" t="s">
        <v>4890</v>
      </c>
      <c r="J16" s="62">
        <v>0</v>
      </c>
      <c r="K16" s="63">
        <v>0</v>
      </c>
      <c r="L16" s="119" t="s">
        <v>4890</v>
      </c>
      <c r="M16" s="63">
        <v>0</v>
      </c>
      <c r="N16" s="119" t="s">
        <v>4890</v>
      </c>
      <c r="O16" s="62">
        <v>0</v>
      </c>
      <c r="P16" s="62">
        <v>0</v>
      </c>
    </row>
    <row r="17" spans="1:16">
      <c r="A17" t="s">
        <v>184</v>
      </c>
      <c r="B17" t="s">
        <v>184</v>
      </c>
      <c r="C17" s="119" t="s">
        <v>4890</v>
      </c>
      <c r="D17" t="s">
        <v>184</v>
      </c>
      <c r="E17" s="119" t="s">
        <v>4890</v>
      </c>
      <c r="F17" s="119" t="s">
        <v>4890</v>
      </c>
      <c r="G17" s="59">
        <v>0</v>
      </c>
      <c r="H17" t="s">
        <v>184</v>
      </c>
      <c r="I17" s="60">
        <v>0</v>
      </c>
      <c r="J17" s="60">
        <v>0</v>
      </c>
      <c r="K17" s="59">
        <v>0</v>
      </c>
      <c r="L17" s="59">
        <v>0</v>
      </c>
      <c r="M17" s="59">
        <v>0</v>
      </c>
      <c r="N17" s="60">
        <v>0</v>
      </c>
      <c r="O17" s="60">
        <v>0</v>
      </c>
      <c r="P17" s="60">
        <v>0</v>
      </c>
    </row>
    <row r="18" spans="1:16">
      <c r="A18" s="61" t="s">
        <v>2031</v>
      </c>
      <c r="B18" s="110" t="s">
        <v>4890</v>
      </c>
      <c r="C18" s="119" t="s">
        <v>4890</v>
      </c>
      <c r="D18" s="119" t="s">
        <v>4890</v>
      </c>
      <c r="E18" s="119" t="s">
        <v>4890</v>
      </c>
      <c r="F18" s="119" t="s">
        <v>4890</v>
      </c>
      <c r="G18" s="63">
        <v>0</v>
      </c>
      <c r="H18" s="119" t="s">
        <v>4890</v>
      </c>
      <c r="I18" s="119" t="s">
        <v>4890</v>
      </c>
      <c r="J18" s="62">
        <v>0</v>
      </c>
      <c r="K18" s="63">
        <v>0</v>
      </c>
      <c r="L18" s="119" t="s">
        <v>4890</v>
      </c>
      <c r="M18" s="63">
        <v>0</v>
      </c>
      <c r="N18" s="119" t="s">
        <v>4890</v>
      </c>
      <c r="O18" s="62">
        <v>0</v>
      </c>
      <c r="P18" s="62">
        <v>0</v>
      </c>
    </row>
    <row r="19" spans="1:16">
      <c r="A19" t="s">
        <v>184</v>
      </c>
      <c r="B19" t="s">
        <v>184</v>
      </c>
      <c r="C19" s="119" t="s">
        <v>4890</v>
      </c>
      <c r="D19" t="s">
        <v>184</v>
      </c>
      <c r="E19" s="119" t="s">
        <v>4890</v>
      </c>
      <c r="F19" s="119" t="s">
        <v>4890</v>
      </c>
      <c r="G19" s="59">
        <v>0</v>
      </c>
      <c r="H19" t="s">
        <v>184</v>
      </c>
      <c r="I19" s="60">
        <v>0</v>
      </c>
      <c r="J19" s="60">
        <v>0</v>
      </c>
      <c r="K19" s="59">
        <v>0</v>
      </c>
      <c r="L19" s="59">
        <v>0</v>
      </c>
      <c r="M19" s="59">
        <v>0</v>
      </c>
      <c r="N19" s="60">
        <v>0</v>
      </c>
      <c r="O19" s="60">
        <v>0</v>
      </c>
      <c r="P19" s="60">
        <v>0</v>
      </c>
    </row>
    <row r="20" spans="1:16">
      <c r="A20" s="61" t="s">
        <v>2032</v>
      </c>
      <c r="B20" s="110" t="s">
        <v>4890</v>
      </c>
      <c r="C20" s="119" t="s">
        <v>4890</v>
      </c>
      <c r="D20" s="119" t="s">
        <v>4890</v>
      </c>
      <c r="E20" s="119" t="s">
        <v>4890</v>
      </c>
      <c r="F20" s="119" t="s">
        <v>4890</v>
      </c>
      <c r="G20" s="63">
        <v>0</v>
      </c>
      <c r="H20" s="119" t="s">
        <v>4890</v>
      </c>
      <c r="I20" s="119" t="s">
        <v>4890</v>
      </c>
      <c r="J20" s="62">
        <v>0</v>
      </c>
      <c r="K20" s="63">
        <v>0</v>
      </c>
      <c r="L20" s="119" t="s">
        <v>4890</v>
      </c>
      <c r="M20" s="63">
        <v>0</v>
      </c>
      <c r="N20" s="119" t="s">
        <v>4890</v>
      </c>
      <c r="O20" s="62">
        <v>0</v>
      </c>
      <c r="P20" s="62">
        <v>0</v>
      </c>
    </row>
    <row r="21" spans="1:16">
      <c r="A21" t="s">
        <v>184</v>
      </c>
      <c r="B21" t="s">
        <v>184</v>
      </c>
      <c r="C21" s="119" t="s">
        <v>4890</v>
      </c>
      <c r="D21" t="s">
        <v>184</v>
      </c>
      <c r="E21" s="119" t="s">
        <v>4890</v>
      </c>
      <c r="F21" s="119" t="s">
        <v>4890</v>
      </c>
      <c r="G21" s="59">
        <v>0</v>
      </c>
      <c r="H21" t="s">
        <v>184</v>
      </c>
      <c r="I21" s="60">
        <v>0</v>
      </c>
      <c r="J21" s="60">
        <v>0</v>
      </c>
      <c r="K21" s="59">
        <v>0</v>
      </c>
      <c r="L21" s="59">
        <v>0</v>
      </c>
      <c r="M21" s="59">
        <v>0</v>
      </c>
      <c r="N21" s="60">
        <v>0</v>
      </c>
      <c r="O21" s="60">
        <v>0</v>
      </c>
      <c r="P21" s="60">
        <v>0</v>
      </c>
    </row>
    <row r="22" spans="1:16">
      <c r="A22" s="61" t="s">
        <v>2033</v>
      </c>
      <c r="B22" s="110" t="s">
        <v>4890</v>
      </c>
      <c r="C22" s="119" t="s">
        <v>4890</v>
      </c>
      <c r="D22" s="119" t="s">
        <v>4890</v>
      </c>
      <c r="E22" s="119" t="s">
        <v>4890</v>
      </c>
      <c r="F22" s="119" t="s">
        <v>4890</v>
      </c>
      <c r="G22" s="63">
        <v>0</v>
      </c>
      <c r="H22" s="119" t="s">
        <v>4890</v>
      </c>
      <c r="I22" s="119" t="s">
        <v>4890</v>
      </c>
      <c r="J22" s="62">
        <v>0</v>
      </c>
      <c r="K22" s="63">
        <v>0</v>
      </c>
      <c r="L22" s="119" t="s">
        <v>4890</v>
      </c>
      <c r="M22" s="63">
        <v>0</v>
      </c>
      <c r="N22" s="119" t="s">
        <v>4890</v>
      </c>
      <c r="O22" s="62">
        <v>0</v>
      </c>
      <c r="P22" s="62">
        <v>0</v>
      </c>
    </row>
    <row r="23" spans="1:16">
      <c r="A23" t="s">
        <v>184</v>
      </c>
      <c r="B23" t="s">
        <v>184</v>
      </c>
      <c r="C23" s="119" t="s">
        <v>4890</v>
      </c>
      <c r="D23" t="s">
        <v>184</v>
      </c>
      <c r="E23" s="119" t="s">
        <v>4890</v>
      </c>
      <c r="F23" s="119" t="s">
        <v>4890</v>
      </c>
      <c r="G23" s="59">
        <v>0</v>
      </c>
      <c r="H23" t="s">
        <v>184</v>
      </c>
      <c r="I23" s="60">
        <v>0</v>
      </c>
      <c r="J23" s="60">
        <v>0</v>
      </c>
      <c r="K23" s="59">
        <v>0</v>
      </c>
      <c r="L23" s="59">
        <v>0</v>
      </c>
      <c r="M23" s="59">
        <v>0</v>
      </c>
      <c r="N23" s="60">
        <v>0</v>
      </c>
      <c r="O23" s="60">
        <v>0</v>
      </c>
      <c r="P23" s="60">
        <v>0</v>
      </c>
    </row>
    <row r="24" spans="1:16">
      <c r="A24" s="61" t="s">
        <v>205</v>
      </c>
      <c r="B24" s="110" t="s">
        <v>4890</v>
      </c>
      <c r="C24" s="119" t="s">
        <v>4890</v>
      </c>
      <c r="D24" s="119" t="s">
        <v>4890</v>
      </c>
      <c r="E24" s="119" t="s">
        <v>4890</v>
      </c>
      <c r="F24" s="119" t="s">
        <v>4890</v>
      </c>
      <c r="G24" s="63">
        <v>0</v>
      </c>
      <c r="H24" s="119" t="s">
        <v>4890</v>
      </c>
      <c r="I24" s="119" t="s">
        <v>4890</v>
      </c>
      <c r="J24" s="62">
        <v>0</v>
      </c>
      <c r="K24" s="63">
        <v>0</v>
      </c>
      <c r="L24" s="119" t="s">
        <v>4890</v>
      </c>
      <c r="M24" s="63">
        <v>0</v>
      </c>
      <c r="N24" s="119" t="s">
        <v>4890</v>
      </c>
      <c r="O24" s="62">
        <v>0</v>
      </c>
      <c r="P24" s="62">
        <v>0</v>
      </c>
    </row>
    <row r="25" spans="1:16">
      <c r="A25" s="61" t="s">
        <v>2027</v>
      </c>
      <c r="B25" s="110" t="s">
        <v>4890</v>
      </c>
      <c r="C25" s="119" t="s">
        <v>4890</v>
      </c>
      <c r="D25" s="119" t="s">
        <v>4890</v>
      </c>
      <c r="E25" s="119" t="s">
        <v>4890</v>
      </c>
      <c r="F25" s="119" t="s">
        <v>4890</v>
      </c>
      <c r="G25" s="63">
        <v>0</v>
      </c>
      <c r="H25" s="119" t="s">
        <v>4890</v>
      </c>
      <c r="I25" s="119" t="s">
        <v>4890</v>
      </c>
      <c r="J25" s="62">
        <v>0</v>
      </c>
      <c r="K25" s="63">
        <v>0</v>
      </c>
      <c r="L25" s="119" t="s">
        <v>4890</v>
      </c>
      <c r="M25" s="63">
        <v>0</v>
      </c>
      <c r="N25" s="119" t="s">
        <v>4890</v>
      </c>
      <c r="O25" s="62">
        <v>0</v>
      </c>
      <c r="P25" s="62">
        <v>0</v>
      </c>
    </row>
    <row r="26" spans="1:16">
      <c r="A26" t="s">
        <v>184</v>
      </c>
      <c r="B26" t="s">
        <v>184</v>
      </c>
      <c r="C26" s="119" t="s">
        <v>4890</v>
      </c>
      <c r="D26" t="s">
        <v>184</v>
      </c>
      <c r="E26" s="119" t="s">
        <v>4890</v>
      </c>
      <c r="F26" s="119" t="s">
        <v>4890</v>
      </c>
      <c r="G26" s="59">
        <v>0</v>
      </c>
      <c r="H26" t="s">
        <v>184</v>
      </c>
      <c r="I26" s="60">
        <v>0</v>
      </c>
      <c r="J26" s="60">
        <v>0</v>
      </c>
      <c r="K26" s="59">
        <v>0</v>
      </c>
      <c r="L26" s="59">
        <v>0</v>
      </c>
      <c r="M26" s="59">
        <v>0</v>
      </c>
      <c r="N26" s="60">
        <v>0</v>
      </c>
      <c r="O26" s="60">
        <v>0</v>
      </c>
      <c r="P26" s="60">
        <v>0</v>
      </c>
    </row>
    <row r="27" spans="1:16">
      <c r="A27" s="61" t="s">
        <v>2028</v>
      </c>
      <c r="B27" s="110" t="s">
        <v>4890</v>
      </c>
      <c r="C27" s="119" t="s">
        <v>4890</v>
      </c>
      <c r="D27" s="119" t="s">
        <v>4890</v>
      </c>
      <c r="E27" s="119" t="s">
        <v>4890</v>
      </c>
      <c r="F27" s="119" t="s">
        <v>4890</v>
      </c>
      <c r="G27" s="63">
        <v>0</v>
      </c>
      <c r="H27" s="119" t="s">
        <v>4890</v>
      </c>
      <c r="I27" s="119" t="s">
        <v>4890</v>
      </c>
      <c r="J27" s="62">
        <v>0</v>
      </c>
      <c r="K27" s="63">
        <v>0</v>
      </c>
      <c r="L27" s="119" t="s">
        <v>4890</v>
      </c>
      <c r="M27" s="63">
        <v>0</v>
      </c>
      <c r="N27" s="119" t="s">
        <v>4890</v>
      </c>
      <c r="O27" s="62">
        <v>0</v>
      </c>
      <c r="P27" s="62">
        <v>0</v>
      </c>
    </row>
    <row r="28" spans="1:16">
      <c r="A28" t="s">
        <v>184</v>
      </c>
      <c r="B28" t="s">
        <v>184</v>
      </c>
      <c r="C28" s="119" t="s">
        <v>4890</v>
      </c>
      <c r="D28" t="s">
        <v>184</v>
      </c>
      <c r="E28" s="119" t="s">
        <v>4890</v>
      </c>
      <c r="F28" s="119" t="s">
        <v>4890</v>
      </c>
      <c r="G28" s="59">
        <v>0</v>
      </c>
      <c r="H28" t="s">
        <v>184</v>
      </c>
      <c r="I28" s="60">
        <v>0</v>
      </c>
      <c r="J28" s="60">
        <v>0</v>
      </c>
      <c r="K28" s="59">
        <v>0</v>
      </c>
      <c r="L28" s="59">
        <v>0</v>
      </c>
      <c r="M28" s="59">
        <v>0</v>
      </c>
      <c r="N28" s="60">
        <v>0</v>
      </c>
      <c r="O28" s="60">
        <v>0</v>
      </c>
      <c r="P28" s="60">
        <v>0</v>
      </c>
    </row>
    <row r="29" spans="1:16">
      <c r="A29" s="61" t="s">
        <v>2029</v>
      </c>
      <c r="B29" s="110" t="s">
        <v>4890</v>
      </c>
      <c r="C29" s="119" t="s">
        <v>4890</v>
      </c>
      <c r="D29" s="119" t="s">
        <v>4890</v>
      </c>
      <c r="E29" s="119" t="s">
        <v>4890</v>
      </c>
      <c r="F29" s="119" t="s">
        <v>4890</v>
      </c>
      <c r="G29" s="63">
        <v>0</v>
      </c>
      <c r="H29" s="119" t="s">
        <v>4890</v>
      </c>
      <c r="I29" s="119" t="s">
        <v>4890</v>
      </c>
      <c r="J29" s="62">
        <v>0</v>
      </c>
      <c r="K29" s="63">
        <v>0</v>
      </c>
      <c r="L29" s="119" t="s">
        <v>4890</v>
      </c>
      <c r="M29" s="63">
        <v>0</v>
      </c>
      <c r="N29" s="119" t="s">
        <v>4890</v>
      </c>
      <c r="O29" s="62">
        <v>0</v>
      </c>
      <c r="P29" s="62">
        <v>0</v>
      </c>
    </row>
    <row r="30" spans="1:16">
      <c r="A30" s="61" t="s">
        <v>2030</v>
      </c>
      <c r="B30" s="110" t="s">
        <v>4890</v>
      </c>
      <c r="C30" s="119" t="s">
        <v>4890</v>
      </c>
      <c r="D30" s="119" t="s">
        <v>4890</v>
      </c>
      <c r="E30" s="119" t="s">
        <v>4890</v>
      </c>
      <c r="F30" s="119" t="s">
        <v>4890</v>
      </c>
      <c r="G30" s="63">
        <v>0</v>
      </c>
      <c r="H30" s="119" t="s">
        <v>4890</v>
      </c>
      <c r="I30" s="119" t="s">
        <v>4890</v>
      </c>
      <c r="J30" s="62">
        <v>0</v>
      </c>
      <c r="K30" s="63">
        <v>0</v>
      </c>
      <c r="L30" s="119" t="s">
        <v>4890</v>
      </c>
      <c r="M30" s="63">
        <v>0</v>
      </c>
      <c r="N30" s="119" t="s">
        <v>4890</v>
      </c>
      <c r="O30" s="62">
        <v>0</v>
      </c>
      <c r="P30" s="62">
        <v>0</v>
      </c>
    </row>
    <row r="31" spans="1:16">
      <c r="A31" t="s">
        <v>184</v>
      </c>
      <c r="B31" t="s">
        <v>184</v>
      </c>
      <c r="C31" s="119" t="s">
        <v>4890</v>
      </c>
      <c r="D31" t="s">
        <v>184</v>
      </c>
      <c r="E31" s="119" t="s">
        <v>4890</v>
      </c>
      <c r="F31" s="119" t="s">
        <v>4890</v>
      </c>
      <c r="G31" s="59">
        <v>0</v>
      </c>
      <c r="H31" t="s">
        <v>184</v>
      </c>
      <c r="I31" s="60">
        <v>0</v>
      </c>
      <c r="J31" s="60">
        <v>0</v>
      </c>
      <c r="K31" s="59">
        <v>0</v>
      </c>
      <c r="L31" s="59">
        <v>0</v>
      </c>
      <c r="M31" s="59">
        <v>0</v>
      </c>
      <c r="N31" s="60">
        <v>0</v>
      </c>
      <c r="O31" s="60">
        <v>0</v>
      </c>
      <c r="P31" s="60">
        <v>0</v>
      </c>
    </row>
    <row r="32" spans="1:16">
      <c r="A32" s="61" t="s">
        <v>2031</v>
      </c>
      <c r="B32" s="110" t="s">
        <v>4890</v>
      </c>
      <c r="C32" s="119" t="s">
        <v>4890</v>
      </c>
      <c r="D32" s="119" t="s">
        <v>4890</v>
      </c>
      <c r="E32" s="119" t="s">
        <v>4890</v>
      </c>
      <c r="F32" s="119" t="s">
        <v>4890</v>
      </c>
      <c r="G32" s="63">
        <v>0</v>
      </c>
      <c r="H32" s="119" t="s">
        <v>4890</v>
      </c>
      <c r="I32" s="119" t="s">
        <v>4890</v>
      </c>
      <c r="J32" s="62">
        <v>0</v>
      </c>
      <c r="K32" s="63">
        <v>0</v>
      </c>
      <c r="L32" s="119" t="s">
        <v>4890</v>
      </c>
      <c r="M32" s="63">
        <v>0</v>
      </c>
      <c r="N32" s="119" t="s">
        <v>4890</v>
      </c>
      <c r="O32" s="62">
        <v>0</v>
      </c>
      <c r="P32" s="62">
        <v>0</v>
      </c>
    </row>
    <row r="33" spans="1:16">
      <c r="A33" t="s">
        <v>184</v>
      </c>
      <c r="B33" t="s">
        <v>184</v>
      </c>
      <c r="C33" s="119" t="s">
        <v>4890</v>
      </c>
      <c r="D33" t="s">
        <v>184</v>
      </c>
      <c r="E33" s="119" t="s">
        <v>4890</v>
      </c>
      <c r="F33" s="119" t="s">
        <v>4890</v>
      </c>
      <c r="G33" s="59">
        <v>0</v>
      </c>
      <c r="H33" t="s">
        <v>184</v>
      </c>
      <c r="I33" s="60">
        <v>0</v>
      </c>
      <c r="J33" s="60">
        <v>0</v>
      </c>
      <c r="K33" s="59">
        <v>0</v>
      </c>
      <c r="L33" s="59">
        <v>0</v>
      </c>
      <c r="M33" s="59">
        <v>0</v>
      </c>
      <c r="N33" s="60">
        <v>0</v>
      </c>
      <c r="O33" s="60">
        <v>0</v>
      </c>
      <c r="P33" s="60">
        <v>0</v>
      </c>
    </row>
    <row r="34" spans="1:16">
      <c r="A34" s="61" t="s">
        <v>2032</v>
      </c>
      <c r="B34" s="110" t="s">
        <v>4890</v>
      </c>
      <c r="C34" s="119" t="s">
        <v>4890</v>
      </c>
      <c r="D34" s="119" t="s">
        <v>4890</v>
      </c>
      <c r="E34" s="119" t="s">
        <v>4890</v>
      </c>
      <c r="F34" s="119" t="s">
        <v>4890</v>
      </c>
      <c r="G34" s="63">
        <v>0</v>
      </c>
      <c r="H34" s="119" t="s">
        <v>4890</v>
      </c>
      <c r="I34" s="119" t="s">
        <v>4890</v>
      </c>
      <c r="J34" s="62">
        <v>0</v>
      </c>
      <c r="K34" s="63">
        <v>0</v>
      </c>
      <c r="L34" s="119" t="s">
        <v>4890</v>
      </c>
      <c r="M34" s="63">
        <v>0</v>
      </c>
      <c r="N34" s="119" t="s">
        <v>4890</v>
      </c>
      <c r="O34" s="62">
        <v>0</v>
      </c>
      <c r="P34" s="62">
        <v>0</v>
      </c>
    </row>
    <row r="35" spans="1:16">
      <c r="A35" t="s">
        <v>184</v>
      </c>
      <c r="B35" t="s">
        <v>184</v>
      </c>
      <c r="C35" s="119" t="s">
        <v>4890</v>
      </c>
      <c r="D35" t="s">
        <v>184</v>
      </c>
      <c r="E35" s="119" t="s">
        <v>4890</v>
      </c>
      <c r="F35" s="119" t="s">
        <v>4890</v>
      </c>
      <c r="G35" s="59">
        <v>0</v>
      </c>
      <c r="H35" t="s">
        <v>184</v>
      </c>
      <c r="I35" s="60">
        <v>0</v>
      </c>
      <c r="J35" s="60">
        <v>0</v>
      </c>
      <c r="K35" s="59">
        <v>0</v>
      </c>
      <c r="L35" s="59">
        <v>0</v>
      </c>
      <c r="M35" s="59">
        <v>0</v>
      </c>
      <c r="N35" s="60">
        <v>0</v>
      </c>
      <c r="O35" s="60">
        <v>0</v>
      </c>
      <c r="P35" s="60">
        <v>0</v>
      </c>
    </row>
    <row r="36" spans="1:16">
      <c r="A36" s="61" t="s">
        <v>2033</v>
      </c>
      <c r="B36" s="110" t="s">
        <v>4890</v>
      </c>
      <c r="C36" s="119" t="s">
        <v>4890</v>
      </c>
      <c r="D36" s="119" t="s">
        <v>4890</v>
      </c>
      <c r="E36" s="119" t="s">
        <v>4890</v>
      </c>
      <c r="F36" s="119" t="s">
        <v>4890</v>
      </c>
      <c r="G36" s="63">
        <v>0</v>
      </c>
      <c r="H36" s="119" t="s">
        <v>4890</v>
      </c>
      <c r="I36" s="119" t="s">
        <v>4890</v>
      </c>
      <c r="J36" s="62">
        <v>0</v>
      </c>
      <c r="K36" s="63">
        <v>0</v>
      </c>
      <c r="L36" s="119" t="s">
        <v>4890</v>
      </c>
      <c r="M36" s="63">
        <v>0</v>
      </c>
      <c r="N36" s="119" t="s">
        <v>4890</v>
      </c>
      <c r="O36" s="62">
        <v>0</v>
      </c>
      <c r="P36" s="62">
        <v>0</v>
      </c>
    </row>
    <row r="37" spans="1:16">
      <c r="A37" t="s">
        <v>184</v>
      </c>
      <c r="B37" t="s">
        <v>184</v>
      </c>
      <c r="C37" s="119" t="s">
        <v>4890</v>
      </c>
      <c r="D37" t="s">
        <v>184</v>
      </c>
      <c r="E37" s="119" t="s">
        <v>4890</v>
      </c>
      <c r="F37" s="119" t="s">
        <v>4890</v>
      </c>
      <c r="G37" s="59">
        <v>0</v>
      </c>
      <c r="H37" t="s">
        <v>184</v>
      </c>
      <c r="I37" s="60">
        <v>0</v>
      </c>
      <c r="J37" s="60">
        <v>0</v>
      </c>
      <c r="K37" s="59">
        <v>0</v>
      </c>
      <c r="L37" s="59">
        <v>0</v>
      </c>
      <c r="M37" s="59">
        <v>0</v>
      </c>
      <c r="N37" s="60">
        <v>0</v>
      </c>
      <c r="O37" s="60">
        <v>0</v>
      </c>
      <c r="P37" s="60">
        <v>0</v>
      </c>
    </row>
    <row r="38" spans="1:16">
      <c r="A38" t="s">
        <v>207</v>
      </c>
      <c r="B38" s="110" t="s">
        <v>4890</v>
      </c>
      <c r="C38" s="119" t="s">
        <v>4890</v>
      </c>
      <c r="D38" s="119" t="s">
        <v>4890</v>
      </c>
      <c r="E38" s="119" t="s">
        <v>4890</v>
      </c>
      <c r="F38" s="119" t="s">
        <v>4890</v>
      </c>
      <c r="G38" s="119" t="s">
        <v>4890</v>
      </c>
      <c r="H38" s="119" t="s">
        <v>4890</v>
      </c>
      <c r="I38" s="119" t="s">
        <v>4890</v>
      </c>
      <c r="J38" s="119" t="s">
        <v>4890</v>
      </c>
      <c r="K38" s="119" t="s">
        <v>4890</v>
      </c>
      <c r="L38" s="119" t="s">
        <v>4890</v>
      </c>
      <c r="M38" s="119" t="s">
        <v>4890</v>
      </c>
      <c r="N38" s="119" t="s">
        <v>4890</v>
      </c>
      <c r="O38" s="119" t="s">
        <v>4890</v>
      </c>
      <c r="P38" s="119" t="s">
        <v>4890</v>
      </c>
    </row>
    <row r="39" spans="1:16">
      <c r="A39" t="s">
        <v>313</v>
      </c>
      <c r="B39" s="110" t="s">
        <v>4890</v>
      </c>
      <c r="C39" s="119" t="s">
        <v>4890</v>
      </c>
      <c r="D39" s="119" t="s">
        <v>4890</v>
      </c>
      <c r="E39" s="119" t="s">
        <v>4890</v>
      </c>
      <c r="F39" s="119" t="s">
        <v>4890</v>
      </c>
      <c r="G39" s="119" t="s">
        <v>4890</v>
      </c>
      <c r="H39" s="119" t="s">
        <v>4890</v>
      </c>
      <c r="I39" s="119" t="s">
        <v>4890</v>
      </c>
      <c r="J39" s="119" t="s">
        <v>4890</v>
      </c>
      <c r="K39" s="119" t="s">
        <v>4890</v>
      </c>
      <c r="L39" s="119" t="s">
        <v>4890</v>
      </c>
      <c r="M39" s="119" t="s">
        <v>4890</v>
      </c>
      <c r="N39" s="119" t="s">
        <v>4890</v>
      </c>
      <c r="O39" s="119" t="s">
        <v>4890</v>
      </c>
      <c r="P39" s="119" t="s">
        <v>4890</v>
      </c>
    </row>
    <row r="40" spans="1:16">
      <c r="A40" t="s">
        <v>314</v>
      </c>
      <c r="B40" s="110" t="s">
        <v>4890</v>
      </c>
      <c r="C40" s="119" t="s">
        <v>4890</v>
      </c>
      <c r="D40" s="119" t="s">
        <v>4890</v>
      </c>
      <c r="E40" s="119" t="s">
        <v>4890</v>
      </c>
      <c r="F40" s="119" t="s">
        <v>4890</v>
      </c>
      <c r="G40" s="119" t="s">
        <v>4890</v>
      </c>
      <c r="H40" s="119" t="s">
        <v>4890</v>
      </c>
      <c r="I40" s="119" t="s">
        <v>4890</v>
      </c>
      <c r="J40" s="119" t="s">
        <v>4890</v>
      </c>
      <c r="K40" s="119" t="s">
        <v>4890</v>
      </c>
      <c r="L40" s="119" t="s">
        <v>4890</v>
      </c>
      <c r="M40" s="119" t="s">
        <v>4890</v>
      </c>
      <c r="N40" s="119" t="s">
        <v>4890</v>
      </c>
      <c r="O40" s="119" t="s">
        <v>4890</v>
      </c>
      <c r="P40" s="119" t="s">
        <v>4890</v>
      </c>
    </row>
    <row r="41" spans="1:16">
      <c r="A41" t="s">
        <v>315</v>
      </c>
      <c r="B41" s="110" t="s">
        <v>4890</v>
      </c>
      <c r="C41" s="119" t="s">
        <v>4890</v>
      </c>
      <c r="D41" s="119" t="s">
        <v>4890</v>
      </c>
      <c r="E41" s="119" t="s">
        <v>4890</v>
      </c>
      <c r="F41" s="119" t="s">
        <v>4890</v>
      </c>
      <c r="G41" s="119" t="s">
        <v>4890</v>
      </c>
      <c r="H41" s="119" t="s">
        <v>4890</v>
      </c>
      <c r="I41" s="119" t="s">
        <v>4890</v>
      </c>
      <c r="J41" s="119" t="s">
        <v>4890</v>
      </c>
      <c r="K41" s="119" t="s">
        <v>4890</v>
      </c>
      <c r="L41" s="119" t="s">
        <v>4890</v>
      </c>
      <c r="M41" s="119" t="s">
        <v>4890</v>
      </c>
      <c r="N41" s="119" t="s">
        <v>4890</v>
      </c>
      <c r="O41" s="119" t="s">
        <v>4890</v>
      </c>
      <c r="P41" s="119" t="s">
        <v>4890</v>
      </c>
    </row>
    <row r="42" spans="1:16" hidden="1">
      <c r="C42" s="15"/>
    </row>
    <row r="43" spans="1:16" hidden="1">
      <c r="C43" s="15"/>
    </row>
    <row r="44" spans="1:16" hidden="1">
      <c r="C44" s="15"/>
    </row>
    <row r="45" spans="1:16" hidden="1">
      <c r="C45" s="15"/>
    </row>
    <row r="46" spans="1:16" hidden="1">
      <c r="C46" s="15"/>
    </row>
    <row r="47" spans="1:16" hidden="1">
      <c r="C47" s="15"/>
    </row>
    <row r="48" spans="1:16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3:3" hidden="1">
      <c r="C369" s="15"/>
    </row>
    <row r="370" spans="3:3" hidden="1">
      <c r="C370" s="15"/>
    </row>
    <row r="371" spans="3:3" hidden="1">
      <c r="C371" s="15"/>
    </row>
    <row r="372" spans="3:3" hidden="1">
      <c r="C372" s="15"/>
    </row>
    <row r="373" spans="3:3" hidden="1">
      <c r="C373" s="15"/>
    </row>
    <row r="374" spans="3:3" hidden="1">
      <c r="C374" s="15"/>
    </row>
    <row r="375" spans="3:3" hidden="1">
      <c r="C375" s="15"/>
    </row>
    <row r="376" spans="3:3" hidden="1">
      <c r="C376" s="15"/>
    </row>
    <row r="377" spans="3:3" hidden="1">
      <c r="C377" s="15"/>
    </row>
    <row r="378" spans="3:3" hidden="1">
      <c r="C378" s="15"/>
    </row>
    <row r="379" spans="3:3" hidden="1">
      <c r="C379" s="15"/>
    </row>
    <row r="380" spans="3:3" hidden="1">
      <c r="C380" s="15"/>
    </row>
    <row r="381" spans="3:3" hidden="1">
      <c r="C381" s="15"/>
    </row>
    <row r="382" spans="3:3" hidden="1">
      <c r="C382" s="15"/>
    </row>
    <row r="383" spans="3:3" hidden="1">
      <c r="C383" s="15"/>
    </row>
    <row r="384" spans="3:3" hidden="1">
      <c r="C384" s="15"/>
    </row>
    <row r="385" spans="3:3" hidden="1">
      <c r="C385" s="15"/>
    </row>
    <row r="386" spans="3:3" hidden="1">
      <c r="C386" s="15"/>
    </row>
    <row r="387" spans="3:3" hidden="1">
      <c r="C387" s="15"/>
    </row>
    <row r="388" spans="3:3" hidden="1">
      <c r="C388" s="15"/>
    </row>
    <row r="389" spans="3:3" hidden="1">
      <c r="C389" s="15"/>
    </row>
    <row r="390" spans="3:3" hidden="1">
      <c r="C390" s="15"/>
    </row>
    <row r="391" spans="3:3" hidden="1">
      <c r="C391" s="15"/>
    </row>
    <row r="392" spans="3:3" hidden="1">
      <c r="C392" s="15"/>
    </row>
    <row r="393" spans="3:3" hidden="1">
      <c r="C393" s="15"/>
    </row>
    <row r="394" spans="3:3" hidden="1">
      <c r="C394" s="15"/>
    </row>
    <row r="395" spans="3:3" hidden="1">
      <c r="C395" s="15"/>
    </row>
    <row r="396" spans="3:3" hidden="1">
      <c r="C396" s="15"/>
    </row>
    <row r="397" spans="3:3" hidden="1">
      <c r="C397" s="15"/>
    </row>
    <row r="398" spans="3:3" hidden="1">
      <c r="C398" s="15"/>
    </row>
    <row r="399" spans="3:3" hidden="1">
      <c r="C399" s="15"/>
    </row>
    <row r="400" spans="3:3" hidden="1">
      <c r="C400" s="15"/>
    </row>
    <row r="401" spans="3:3" hidden="1">
      <c r="C401" s="15"/>
    </row>
    <row r="402" spans="3:3" hidden="1">
      <c r="C402" s="15"/>
    </row>
    <row r="403" spans="3:3" hidden="1">
      <c r="C403" s="15"/>
    </row>
    <row r="404" spans="3:3" hidden="1">
      <c r="C404" s="15"/>
    </row>
    <row r="405" spans="3:3" hidden="1">
      <c r="C405" s="15"/>
    </row>
    <row r="406" spans="3:3" hidden="1">
      <c r="C406" s="15"/>
    </row>
    <row r="407" spans="3:3" hidden="1">
      <c r="C407" s="15"/>
    </row>
    <row r="408" spans="3:3" hidden="1">
      <c r="C408" s="15"/>
    </row>
    <row r="409" spans="3:3" hidden="1">
      <c r="C409" s="15"/>
    </row>
    <row r="410" spans="3:3" hidden="1">
      <c r="C410" s="15"/>
    </row>
    <row r="411" spans="3:3" hidden="1">
      <c r="C411" s="15"/>
    </row>
    <row r="412" spans="3:3" hidden="1">
      <c r="C412" s="15"/>
    </row>
    <row r="413" spans="3:3" hidden="1">
      <c r="C413" s="15"/>
    </row>
    <row r="414" spans="3:3" hidden="1">
      <c r="C414" s="15"/>
    </row>
    <row r="415" spans="3:3" hidden="1">
      <c r="C415" s="15"/>
    </row>
    <row r="416" spans="3:3" hidden="1">
      <c r="C416" s="15"/>
    </row>
    <row r="417" spans="3:3" hidden="1">
      <c r="C417" s="15"/>
    </row>
    <row r="418" spans="3:3" hidden="1">
      <c r="C418" s="15"/>
    </row>
    <row r="419" spans="3:3" hidden="1">
      <c r="C419" s="15"/>
    </row>
    <row r="420" spans="3:3" hidden="1">
      <c r="C420" s="15"/>
    </row>
    <row r="421" spans="3:3" hidden="1">
      <c r="C421" s="15"/>
    </row>
    <row r="422" spans="3:3" hidden="1">
      <c r="C422" s="15"/>
    </row>
    <row r="423" spans="3:3" hidden="1">
      <c r="C423" s="15"/>
    </row>
    <row r="424" spans="3:3" hidden="1">
      <c r="C424" s="15"/>
    </row>
    <row r="425" spans="3:3" hidden="1">
      <c r="C425" s="15"/>
    </row>
    <row r="426" spans="3:3" hidden="1">
      <c r="C426" s="15"/>
    </row>
    <row r="427" spans="3:3" hidden="1">
      <c r="C427" s="15"/>
    </row>
    <row r="428" spans="3:3" hidden="1">
      <c r="C428" s="15"/>
    </row>
    <row r="429" spans="3:3" hidden="1">
      <c r="C429" s="15"/>
    </row>
    <row r="430" spans="3:3" hidden="1">
      <c r="C430" s="15"/>
    </row>
    <row r="431" spans="3:3" hidden="1">
      <c r="C431" s="15"/>
    </row>
    <row r="432" spans="3:3" hidden="1">
      <c r="C432" s="15"/>
    </row>
    <row r="433" spans="3:3" hidden="1">
      <c r="C433" s="15"/>
    </row>
    <row r="434" spans="3:3" hidden="1">
      <c r="C434" s="15"/>
    </row>
    <row r="435" spans="3:3" hidden="1">
      <c r="C435" s="15"/>
    </row>
    <row r="436" spans="3:3" hidden="1">
      <c r="C436" s="15"/>
    </row>
    <row r="437" spans="3:3" hidden="1">
      <c r="C437" s="15"/>
    </row>
    <row r="438" spans="3:3" hidden="1">
      <c r="C438" s="15"/>
    </row>
    <row r="439" spans="3:3" hidden="1">
      <c r="C439" s="15"/>
    </row>
    <row r="440" spans="3:3" hidden="1">
      <c r="C440" s="15"/>
    </row>
    <row r="441" spans="3:3" hidden="1">
      <c r="C441" s="15"/>
    </row>
    <row r="442" spans="3:3" hidden="1">
      <c r="C442" s="15"/>
    </row>
    <row r="443" spans="3:3" hidden="1">
      <c r="C443" s="15"/>
    </row>
    <row r="444" spans="3:3" hidden="1">
      <c r="C444" s="15"/>
    </row>
    <row r="445" spans="3:3" hidden="1">
      <c r="C445" s="15"/>
    </row>
    <row r="446" spans="3:3" hidden="1">
      <c r="C446" s="15"/>
    </row>
    <row r="447" spans="3:3" hidden="1">
      <c r="C447" s="15"/>
    </row>
    <row r="448" spans="3:3" hidden="1">
      <c r="C448" s="15"/>
    </row>
    <row r="449" spans="3:3" hidden="1">
      <c r="C449" s="15"/>
    </row>
    <row r="450" spans="3:3" hidden="1">
      <c r="C450" s="15"/>
    </row>
    <row r="451" spans="3:3" hidden="1">
      <c r="C451" s="15"/>
    </row>
    <row r="452" spans="3:3" hidden="1">
      <c r="C452" s="15"/>
    </row>
    <row r="453" spans="3:3" hidden="1">
      <c r="C453" s="15"/>
    </row>
    <row r="454" spans="3:3" hidden="1">
      <c r="C454" s="15"/>
    </row>
    <row r="455" spans="3:3" hidden="1">
      <c r="C455" s="15"/>
    </row>
    <row r="456" spans="3:3" hidden="1">
      <c r="C456" s="15"/>
    </row>
    <row r="457" spans="3:3" hidden="1">
      <c r="C457" s="15"/>
    </row>
    <row r="458" spans="3:3" hidden="1">
      <c r="C458" s="15"/>
    </row>
    <row r="459" spans="3:3" hidden="1">
      <c r="C459" s="15"/>
    </row>
    <row r="460" spans="3:3" hidden="1">
      <c r="C460" s="15"/>
    </row>
    <row r="461" spans="3:3" hidden="1">
      <c r="C461" s="15"/>
    </row>
    <row r="462" spans="3:3" hidden="1">
      <c r="C462" s="15"/>
    </row>
    <row r="463" spans="3:3" hidden="1">
      <c r="C463" s="15"/>
    </row>
    <row r="464" spans="3:3" hidden="1">
      <c r="C464" s="15"/>
    </row>
    <row r="465" spans="3:3" hidden="1">
      <c r="C465" s="15"/>
    </row>
    <row r="466" spans="3:3" hidden="1">
      <c r="C466" s="15"/>
    </row>
    <row r="467" spans="3:3" hidden="1">
      <c r="C467" s="15"/>
    </row>
    <row r="468" spans="3:3" hidden="1">
      <c r="C468" s="15"/>
    </row>
    <row r="469" spans="3:3" hidden="1">
      <c r="C469" s="15"/>
    </row>
    <row r="470" spans="3:3" hidden="1">
      <c r="C470" s="15"/>
    </row>
    <row r="471" spans="3:3" hidden="1">
      <c r="C471" s="15"/>
    </row>
    <row r="472" spans="3:3" hidden="1">
      <c r="C472" s="15"/>
    </row>
    <row r="473" spans="3:3" hidden="1">
      <c r="C473" s="15"/>
    </row>
    <row r="474" spans="3:3" hidden="1">
      <c r="C474" s="15"/>
    </row>
    <row r="475" spans="3:3" hidden="1">
      <c r="C475" s="15"/>
    </row>
    <row r="476" spans="3:3" hidden="1">
      <c r="C476" s="15"/>
    </row>
    <row r="477" spans="3:3" hidden="1">
      <c r="C477" s="15"/>
    </row>
    <row r="478" spans="3:3" hidden="1">
      <c r="C478" s="15"/>
    </row>
    <row r="479" spans="3:3" hidden="1">
      <c r="C479" s="15"/>
    </row>
    <row r="480" spans="3:3" hidden="1">
      <c r="C480" s="15"/>
    </row>
    <row r="481" spans="3:3" hidden="1">
      <c r="C481" s="15"/>
    </row>
    <row r="482" spans="3:3" hidden="1">
      <c r="C482" s="15"/>
    </row>
    <row r="483" spans="3:3" hidden="1">
      <c r="C483" s="15"/>
    </row>
    <row r="484" spans="3:3" hidden="1">
      <c r="C484" s="15"/>
    </row>
    <row r="485" spans="3:3" hidden="1">
      <c r="C485" s="15"/>
    </row>
    <row r="486" spans="3:3" hidden="1">
      <c r="C486" s="15"/>
    </row>
    <row r="487" spans="3:3" hidden="1">
      <c r="C487" s="15"/>
    </row>
    <row r="488" spans="3:3" hidden="1">
      <c r="C488" s="15"/>
    </row>
    <row r="489" spans="3:3" hidden="1">
      <c r="C489" s="15"/>
    </row>
    <row r="490" spans="3:3" hidden="1">
      <c r="C490" s="15"/>
    </row>
    <row r="491" spans="3:3" hidden="1">
      <c r="C491" s="15"/>
    </row>
    <row r="492" spans="3:3" hidden="1">
      <c r="C492" s="15"/>
    </row>
    <row r="493" spans="3:3" hidden="1">
      <c r="C493" s="15"/>
    </row>
    <row r="494" spans="3:3" hidden="1">
      <c r="C494" s="15"/>
    </row>
    <row r="495" spans="3:3" hidden="1">
      <c r="C495" s="15"/>
    </row>
    <row r="496" spans="3:3" hidden="1">
      <c r="C496" s="15"/>
    </row>
    <row r="497" spans="3:3" hidden="1">
      <c r="C497" s="15"/>
    </row>
    <row r="498" spans="3:3" hidden="1">
      <c r="C498" s="15"/>
    </row>
    <row r="499" spans="3:3" hidden="1">
      <c r="C499" s="15"/>
    </row>
    <row r="500" spans="3:3" hidden="1">
      <c r="C500" s="15"/>
    </row>
    <row r="501" spans="3:3" hidden="1">
      <c r="C501" s="15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4" customWidth="1"/>
    <col min="2" max="2" width="18.140625" style="14" customWidth="1"/>
    <col min="3" max="3" width="12.42578125" style="14" customWidth="1"/>
    <col min="4" max="4" width="13.85546875" style="15" customWidth="1"/>
    <col min="5" max="5" width="10.7109375" style="15" customWidth="1"/>
    <col min="6" max="6" width="15.140625" style="15" customWidth="1"/>
    <col min="7" max="7" width="12.85546875" style="15" customWidth="1"/>
    <col min="8" max="8" width="10.7109375" style="15" customWidth="1"/>
    <col min="9" max="9" width="10.85546875" style="15" customWidth="1"/>
    <col min="10" max="10" width="13.85546875" style="15" customWidth="1"/>
    <col min="11" max="11" width="19.85546875" style="15" customWidth="1"/>
    <col min="12" max="12" width="15.5703125" style="15" customWidth="1"/>
    <col min="13" max="13" width="15.42578125" style="15" bestFit="1" customWidth="1"/>
    <col min="14" max="14" width="10.7109375" style="15" customWidth="1"/>
    <col min="15" max="15" width="16.140625" style="15" customWidth="1"/>
    <col min="16" max="16" width="26.85546875" style="15" customWidth="1"/>
    <col min="17" max="17" width="25.42578125" style="15" customWidth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5" hidden="1"/>
    <col min="48" max="52" width="0" style="15" hidden="1"/>
    <col min="53" max="16384" width="9.140625" style="15" hidden="1"/>
  </cols>
  <sheetData>
    <row r="1" spans="1:21" s="1" customFormat="1">
      <c r="A1" s="2" t="s">
        <v>0</v>
      </c>
      <c r="B1" s="65" t="s">
        <v>4889</v>
      </c>
    </row>
    <row r="2" spans="1:21" s="1" customFormat="1">
      <c r="A2" s="2" t="s">
        <v>1</v>
      </c>
      <c r="B2" s="11" t="s">
        <v>3480</v>
      </c>
    </row>
    <row r="3" spans="1:21" s="1" customFormat="1">
      <c r="A3" s="2" t="s">
        <v>2</v>
      </c>
      <c r="B3" s="22" t="s">
        <v>3481</v>
      </c>
    </row>
    <row r="4" spans="1:21">
      <c r="A4" s="2" t="s">
        <v>3</v>
      </c>
      <c r="B4" s="135" t="s">
        <v>4890</v>
      </c>
    </row>
    <row r="5" spans="1:21" s="17" customFormat="1">
      <c r="A5" s="36" t="s">
        <v>94</v>
      </c>
      <c r="B5" s="37" t="s">
        <v>127</v>
      </c>
      <c r="C5" s="37" t="s">
        <v>48</v>
      </c>
      <c r="D5" s="126" t="s">
        <v>49</v>
      </c>
      <c r="E5" s="126" t="s">
        <v>50</v>
      </c>
      <c r="F5" s="126" t="s">
        <v>69</v>
      </c>
      <c r="G5" s="126" t="s">
        <v>51</v>
      </c>
      <c r="H5" s="37" t="s">
        <v>70</v>
      </c>
      <c r="I5" s="37" t="s">
        <v>166</v>
      </c>
      <c r="J5" s="37" t="s">
        <v>52</v>
      </c>
      <c r="K5" s="39" t="s">
        <v>128</v>
      </c>
      <c r="L5" s="126" t="s">
        <v>54</v>
      </c>
      <c r="M5" s="37" t="s">
        <v>157</v>
      </c>
      <c r="N5" s="37" t="s">
        <v>158</v>
      </c>
      <c r="O5" s="37" t="s">
        <v>5</v>
      </c>
      <c r="P5" s="37" t="s">
        <v>56</v>
      </c>
      <c r="Q5" s="38" t="s">
        <v>153</v>
      </c>
      <c r="R5" s="15"/>
      <c r="S5" s="15"/>
      <c r="T5" s="15"/>
      <c r="U5" s="15"/>
    </row>
    <row r="6" spans="1:21" s="17" customFormat="1">
      <c r="A6" s="112" t="s">
        <v>4890</v>
      </c>
      <c r="B6" s="136" t="s">
        <v>4890</v>
      </c>
      <c r="C6" s="113" t="s">
        <v>4890</v>
      </c>
      <c r="D6" s="113" t="s">
        <v>4890</v>
      </c>
      <c r="E6" s="113" t="s">
        <v>4890</v>
      </c>
      <c r="F6" s="18" t="s">
        <v>72</v>
      </c>
      <c r="G6" s="113" t="s">
        <v>4890</v>
      </c>
      <c r="H6" s="18" t="s">
        <v>73</v>
      </c>
      <c r="I6" s="113" t="s">
        <v>4890</v>
      </c>
      <c r="J6" s="113" t="s">
        <v>4890</v>
      </c>
      <c r="K6" s="18" t="s">
        <v>7</v>
      </c>
      <c r="L6" s="18" t="s">
        <v>7</v>
      </c>
      <c r="M6" s="18" t="s">
        <v>154</v>
      </c>
      <c r="N6" s="113" t="s">
        <v>4890</v>
      </c>
      <c r="O6" s="18" t="s">
        <v>155</v>
      </c>
      <c r="P6" s="24" t="s">
        <v>7</v>
      </c>
      <c r="Q6" s="33" t="s">
        <v>7</v>
      </c>
      <c r="R6" s="15"/>
      <c r="S6" s="15"/>
      <c r="T6" s="15"/>
      <c r="U6" s="15"/>
    </row>
    <row r="7" spans="1:21" s="19" customFormat="1" ht="20.25">
      <c r="A7" s="114" t="s">
        <v>4890</v>
      </c>
      <c r="B7" s="16" t="s">
        <v>9</v>
      </c>
      <c r="C7" s="16" t="s">
        <v>10</v>
      </c>
      <c r="D7" s="16" t="s">
        <v>58</v>
      </c>
      <c r="E7" s="16" t="s">
        <v>59</v>
      </c>
      <c r="F7" s="7" t="s">
        <v>60</v>
      </c>
      <c r="G7" s="7" t="s">
        <v>61</v>
      </c>
      <c r="H7" s="7" t="s">
        <v>62</v>
      </c>
      <c r="I7" s="115" t="s">
        <v>4890</v>
      </c>
      <c r="J7" s="7" t="s">
        <v>63</v>
      </c>
      <c r="K7" s="7" t="s">
        <v>64</v>
      </c>
      <c r="L7" s="7" t="s">
        <v>65</v>
      </c>
      <c r="M7" s="27" t="s">
        <v>74</v>
      </c>
      <c r="N7" s="27" t="s">
        <v>75</v>
      </c>
      <c r="O7" s="27" t="s">
        <v>76</v>
      </c>
      <c r="P7" s="27" t="s">
        <v>77</v>
      </c>
      <c r="Q7" s="27" t="s">
        <v>78</v>
      </c>
      <c r="R7" s="15"/>
      <c r="S7" s="15"/>
      <c r="T7" s="15"/>
      <c r="U7" s="15"/>
    </row>
    <row r="8" spans="1:21" s="19" customFormat="1" ht="20.25">
      <c r="A8" s="20" t="s">
        <v>130</v>
      </c>
      <c r="B8" s="129" t="s">
        <v>4890</v>
      </c>
      <c r="C8" s="129" t="s">
        <v>4890</v>
      </c>
      <c r="D8" s="129" t="s">
        <v>4890</v>
      </c>
      <c r="E8" s="129" t="s">
        <v>4890</v>
      </c>
      <c r="F8" s="129" t="s">
        <v>4890</v>
      </c>
      <c r="G8" s="129" t="s">
        <v>4890</v>
      </c>
      <c r="H8" s="82">
        <v>3.94</v>
      </c>
      <c r="I8" s="129" t="s">
        <v>4890</v>
      </c>
      <c r="J8" s="129" t="s">
        <v>4890</v>
      </c>
      <c r="K8" s="129" t="s">
        <v>4890</v>
      </c>
      <c r="L8" s="83">
        <v>5.3699999999999998E-2</v>
      </c>
      <c r="M8" s="82">
        <v>2225196125.4299998</v>
      </c>
      <c r="N8" s="115" t="s">
        <v>4890</v>
      </c>
      <c r="O8" s="82">
        <v>2854674.4042308591</v>
      </c>
      <c r="P8" s="83">
        <v>1</v>
      </c>
      <c r="Q8" s="83">
        <v>9.8799999999999999E-2</v>
      </c>
      <c r="R8" s="15"/>
      <c r="S8" s="15"/>
      <c r="T8" s="15"/>
      <c r="U8" s="15"/>
    </row>
    <row r="9" spans="1:21">
      <c r="A9" s="84" t="s">
        <v>175</v>
      </c>
      <c r="B9" s="110" t="s">
        <v>4890</v>
      </c>
      <c r="C9" s="110" t="s">
        <v>4890</v>
      </c>
      <c r="D9" s="119" t="s">
        <v>4890</v>
      </c>
      <c r="E9" s="119" t="s">
        <v>4890</v>
      </c>
      <c r="F9" s="119" t="s">
        <v>4890</v>
      </c>
      <c r="G9" s="119" t="s">
        <v>4890</v>
      </c>
      <c r="H9" s="85">
        <v>4.45</v>
      </c>
      <c r="I9" s="119" t="s">
        <v>4890</v>
      </c>
      <c r="J9" s="119" t="s">
        <v>4890</v>
      </c>
      <c r="K9" s="119" t="s">
        <v>4890</v>
      </c>
      <c r="L9" s="86">
        <v>4.87E-2</v>
      </c>
      <c r="M9" s="85">
        <v>1940752093.29</v>
      </c>
      <c r="N9" s="119" t="s">
        <v>4890</v>
      </c>
      <c r="O9" s="85">
        <v>2154373.5857574698</v>
      </c>
      <c r="P9" s="86">
        <v>0.75470000000000004</v>
      </c>
      <c r="Q9" s="86">
        <v>7.46E-2</v>
      </c>
    </row>
    <row r="10" spans="1:21">
      <c r="A10" s="84" t="s">
        <v>2970</v>
      </c>
      <c r="B10" s="110" t="s">
        <v>4890</v>
      </c>
      <c r="C10" s="110" t="s">
        <v>4890</v>
      </c>
      <c r="D10" s="119" t="s">
        <v>4890</v>
      </c>
      <c r="E10" s="119" t="s">
        <v>4890</v>
      </c>
      <c r="F10" s="119" t="s">
        <v>4890</v>
      </c>
      <c r="G10" s="119" t="s">
        <v>4890</v>
      </c>
      <c r="H10" s="85">
        <v>2.81</v>
      </c>
      <c r="I10" s="119" t="s">
        <v>4890</v>
      </c>
      <c r="J10" s="119" t="s">
        <v>4890</v>
      </c>
      <c r="K10" s="119" t="s">
        <v>4890</v>
      </c>
      <c r="L10" s="86">
        <v>5.1999999999999998E-2</v>
      </c>
      <c r="M10" s="85">
        <v>695069302.28999996</v>
      </c>
      <c r="N10" s="119" t="s">
        <v>4890</v>
      </c>
      <c r="O10" s="85">
        <v>805266.46267169435</v>
      </c>
      <c r="P10" s="86">
        <v>0.28210000000000002</v>
      </c>
      <c r="Q10" s="86">
        <v>2.7900000000000001E-2</v>
      </c>
    </row>
    <row r="11" spans="1:21">
      <c r="A11" t="s">
        <v>4786</v>
      </c>
      <c r="B11" t="s">
        <v>2971</v>
      </c>
      <c r="C11" t="s">
        <v>2972</v>
      </c>
      <c r="D11" s="118" t="s">
        <v>4890</v>
      </c>
      <c r="E11" t="s">
        <v>307</v>
      </c>
      <c r="F11" t="s">
        <v>245</v>
      </c>
      <c r="G11" t="s">
        <v>2115</v>
      </c>
      <c r="H11" s="59">
        <v>2.64</v>
      </c>
      <c r="I11" t="s">
        <v>113</v>
      </c>
      <c r="J11" t="s">
        <v>100</v>
      </c>
      <c r="K11" s="60">
        <v>5.3699999999999998E-2</v>
      </c>
      <c r="L11" s="60">
        <v>5.2600000000000001E-2</v>
      </c>
      <c r="M11" s="59">
        <v>44484722.450000003</v>
      </c>
      <c r="N11" s="59">
        <v>104.07993000000003</v>
      </c>
      <c r="O11" s="59">
        <v>46299.667986654298</v>
      </c>
      <c r="P11" s="60">
        <v>1.6199999999999999E-2</v>
      </c>
      <c r="Q11" s="60">
        <v>1.6000000000000001E-3</v>
      </c>
    </row>
    <row r="12" spans="1:21">
      <c r="A12" t="s">
        <v>4786</v>
      </c>
      <c r="B12" t="s">
        <v>2971</v>
      </c>
      <c r="C12" t="s">
        <v>2973</v>
      </c>
      <c r="D12" s="118" t="s">
        <v>4890</v>
      </c>
      <c r="E12" t="s">
        <v>307</v>
      </c>
      <c r="F12" t="s">
        <v>245</v>
      </c>
      <c r="G12" t="s">
        <v>2115</v>
      </c>
      <c r="H12" s="59">
        <v>2.79</v>
      </c>
      <c r="I12" t="s">
        <v>113</v>
      </c>
      <c r="J12" t="s">
        <v>100</v>
      </c>
      <c r="K12" s="60">
        <v>5.3600000000000002E-2</v>
      </c>
      <c r="L12" s="60">
        <v>5.1900000000000002E-2</v>
      </c>
      <c r="M12" s="59">
        <v>635730268.02999997</v>
      </c>
      <c r="N12" s="59">
        <v>116.79353999999996</v>
      </c>
      <c r="O12" s="59">
        <v>742491.88488372497</v>
      </c>
      <c r="P12" s="60">
        <v>0.2601</v>
      </c>
      <c r="Q12" s="60">
        <v>2.5700000000000001E-2</v>
      </c>
    </row>
    <row r="13" spans="1:21">
      <c r="A13" t="s">
        <v>4786</v>
      </c>
      <c r="B13" t="s">
        <v>2971</v>
      </c>
      <c r="C13" t="s">
        <v>2974</v>
      </c>
      <c r="D13" s="118" t="s">
        <v>4890</v>
      </c>
      <c r="E13" t="s">
        <v>307</v>
      </c>
      <c r="F13" t="s">
        <v>4788</v>
      </c>
      <c r="G13" t="s">
        <v>2115</v>
      </c>
      <c r="H13" s="59">
        <v>4.16</v>
      </c>
      <c r="I13" t="s">
        <v>113</v>
      </c>
      <c r="J13" t="s">
        <v>100</v>
      </c>
      <c r="K13" s="60">
        <v>5.8700000000000002E-2</v>
      </c>
      <c r="L13" s="60">
        <v>5.6599999999999998E-2</v>
      </c>
      <c r="M13" s="59">
        <v>14854311.810000001</v>
      </c>
      <c r="N13" s="59">
        <v>110.90995000000004</v>
      </c>
      <c r="O13" s="59">
        <v>16474.909801315102</v>
      </c>
      <c r="P13" s="60">
        <v>5.7999999999999996E-3</v>
      </c>
      <c r="Q13" s="60">
        <v>5.9999999999999995E-4</v>
      </c>
    </row>
    <row r="14" spans="1:21">
      <c r="A14" s="84" t="s">
        <v>2975</v>
      </c>
      <c r="B14" s="110" t="s">
        <v>4890</v>
      </c>
      <c r="C14" s="110" t="s">
        <v>4890</v>
      </c>
      <c r="D14" s="119" t="s">
        <v>4890</v>
      </c>
      <c r="E14" s="119" t="s">
        <v>4890</v>
      </c>
      <c r="F14" s="119" t="s">
        <v>4890</v>
      </c>
      <c r="G14" s="119" t="s">
        <v>4890</v>
      </c>
      <c r="H14" s="85">
        <v>7.32</v>
      </c>
      <c r="I14" s="119" t="s">
        <v>4890</v>
      </c>
      <c r="J14" s="119" t="s">
        <v>4890</v>
      </c>
      <c r="K14" s="119" t="s">
        <v>4890</v>
      </c>
      <c r="L14" s="86">
        <v>4.7500000000000001E-2</v>
      </c>
      <c r="M14" s="85">
        <v>217334649.37</v>
      </c>
      <c r="N14" s="119" t="s">
        <v>4890</v>
      </c>
      <c r="O14" s="85">
        <v>234612.72754330657</v>
      </c>
      <c r="P14" s="86">
        <v>8.2199999999999995E-2</v>
      </c>
      <c r="Q14" s="86">
        <v>8.0999999999999996E-3</v>
      </c>
    </row>
    <row r="15" spans="1:21">
      <c r="A15" t="s">
        <v>4789</v>
      </c>
      <c r="B15" t="s">
        <v>2971</v>
      </c>
      <c r="C15" t="s">
        <v>2987</v>
      </c>
      <c r="D15" s="118" t="s">
        <v>4890</v>
      </c>
      <c r="E15" t="s">
        <v>4787</v>
      </c>
      <c r="F15" t="s">
        <v>245</v>
      </c>
      <c r="G15" s="118" t="s">
        <v>4890</v>
      </c>
      <c r="H15" s="59">
        <v>6.81</v>
      </c>
      <c r="I15" t="s">
        <v>110</v>
      </c>
      <c r="J15" t="s">
        <v>100</v>
      </c>
      <c r="K15" s="60">
        <v>2.58E-2</v>
      </c>
      <c r="L15" s="60">
        <v>2.58E-2</v>
      </c>
      <c r="M15" s="59">
        <v>6834336.8899999997</v>
      </c>
      <c r="N15" s="59">
        <v>114.1</v>
      </c>
      <c r="O15" s="59">
        <v>7797.9783914899999</v>
      </c>
      <c r="P15" s="60">
        <v>2.7000000000000001E-3</v>
      </c>
      <c r="Q15" s="60">
        <v>2.9999999999999997E-4</v>
      </c>
    </row>
    <row r="16" spans="1:21">
      <c r="A16" t="s">
        <v>4789</v>
      </c>
      <c r="B16" t="s">
        <v>2971</v>
      </c>
      <c r="C16" t="s">
        <v>2985</v>
      </c>
      <c r="D16" s="118" t="s">
        <v>4890</v>
      </c>
      <c r="E16" t="s">
        <v>4787</v>
      </c>
      <c r="F16" t="s">
        <v>245</v>
      </c>
      <c r="G16" s="118" t="s">
        <v>4890</v>
      </c>
      <c r="H16" s="59">
        <v>7.26</v>
      </c>
      <c r="I16" t="s">
        <v>110</v>
      </c>
      <c r="J16" t="s">
        <v>100</v>
      </c>
      <c r="K16" s="60">
        <v>5.62E-2</v>
      </c>
      <c r="L16" s="60">
        <v>5.62E-2</v>
      </c>
      <c r="M16" s="59">
        <v>10249994.23</v>
      </c>
      <c r="N16" s="59">
        <v>114.79</v>
      </c>
      <c r="O16" s="59">
        <v>11765.968376617</v>
      </c>
      <c r="P16" s="60">
        <v>4.1000000000000003E-3</v>
      </c>
      <c r="Q16" s="60">
        <v>4.0000000000000002E-4</v>
      </c>
    </row>
    <row r="17" spans="1:17">
      <c r="A17" t="s">
        <v>4789</v>
      </c>
      <c r="B17" t="s">
        <v>2971</v>
      </c>
      <c r="C17" t="s">
        <v>2978</v>
      </c>
      <c r="D17" s="118" t="s">
        <v>4890</v>
      </c>
      <c r="E17" t="s">
        <v>4787</v>
      </c>
      <c r="F17" t="s">
        <v>245</v>
      </c>
      <c r="G17" s="118" t="s">
        <v>4890</v>
      </c>
      <c r="H17" s="59">
        <v>5.33</v>
      </c>
      <c r="I17" t="s">
        <v>110</v>
      </c>
      <c r="J17" t="s">
        <v>100</v>
      </c>
      <c r="K17" s="60">
        <v>5.1200000000000002E-2</v>
      </c>
      <c r="L17" s="60">
        <v>5.1200000000000002E-2</v>
      </c>
      <c r="M17" s="59">
        <v>6802120.4500000002</v>
      </c>
      <c r="N17" s="59">
        <v>96.79</v>
      </c>
      <c r="O17" s="59">
        <v>6583.7723835549996</v>
      </c>
      <c r="P17" s="60">
        <v>2.3E-3</v>
      </c>
      <c r="Q17" s="60">
        <v>2.0000000000000001E-4</v>
      </c>
    </row>
    <row r="18" spans="1:17">
      <c r="A18" t="s">
        <v>4789</v>
      </c>
      <c r="B18" t="s">
        <v>2971</v>
      </c>
      <c r="C18" t="s">
        <v>2976</v>
      </c>
      <c r="D18" s="118" t="s">
        <v>4890</v>
      </c>
      <c r="E18" t="s">
        <v>4787</v>
      </c>
      <c r="F18" t="s">
        <v>245</v>
      </c>
      <c r="G18" s="118" t="s">
        <v>4890</v>
      </c>
      <c r="H18" s="59">
        <v>7.63</v>
      </c>
      <c r="I18" t="s">
        <v>110</v>
      </c>
      <c r="J18" t="s">
        <v>100</v>
      </c>
      <c r="K18" s="60">
        <v>5.0799999999999998E-2</v>
      </c>
      <c r="L18" s="60">
        <v>5.0799999999999998E-2</v>
      </c>
      <c r="M18" s="59">
        <v>10406188.279999999</v>
      </c>
      <c r="N18" s="59">
        <v>98.9</v>
      </c>
      <c r="O18" s="59">
        <v>10291.72020892</v>
      </c>
      <c r="P18" s="60">
        <v>3.5999999999999999E-3</v>
      </c>
      <c r="Q18" s="60">
        <v>4.0000000000000002E-4</v>
      </c>
    </row>
    <row r="19" spans="1:17">
      <c r="A19" t="s">
        <v>4789</v>
      </c>
      <c r="B19" t="s">
        <v>2971</v>
      </c>
      <c r="C19" t="s">
        <v>2988</v>
      </c>
      <c r="D19" s="118" t="s">
        <v>4890</v>
      </c>
      <c r="E19" t="s">
        <v>4787</v>
      </c>
      <c r="F19" t="s">
        <v>245</v>
      </c>
      <c r="G19" s="118" t="s">
        <v>4890</v>
      </c>
      <c r="H19" s="59">
        <v>5.88</v>
      </c>
      <c r="I19" t="s">
        <v>110</v>
      </c>
      <c r="J19" t="s">
        <v>100</v>
      </c>
      <c r="K19" s="60">
        <v>2.35E-2</v>
      </c>
      <c r="L19" s="60">
        <v>2.35E-2</v>
      </c>
      <c r="M19" s="59">
        <v>5141220.62</v>
      </c>
      <c r="N19" s="59">
        <v>114.91</v>
      </c>
      <c r="O19" s="59">
        <v>5907.7766144420002</v>
      </c>
      <c r="P19" s="60">
        <v>2.0999999999999999E-3</v>
      </c>
      <c r="Q19" s="60">
        <v>2.0000000000000001E-4</v>
      </c>
    </row>
    <row r="20" spans="1:17">
      <c r="A20" t="s">
        <v>4789</v>
      </c>
      <c r="B20" t="s">
        <v>2971</v>
      </c>
      <c r="C20" t="s">
        <v>2986</v>
      </c>
      <c r="D20" s="118" t="s">
        <v>4890</v>
      </c>
      <c r="E20" t="s">
        <v>4787</v>
      </c>
      <c r="F20" t="s">
        <v>245</v>
      </c>
      <c r="G20" s="118" t="s">
        <v>4890</v>
      </c>
      <c r="H20" s="59">
        <v>6.84</v>
      </c>
      <c r="I20" t="s">
        <v>110</v>
      </c>
      <c r="J20" t="s">
        <v>100</v>
      </c>
      <c r="K20" s="60">
        <v>4.4999999999999998E-2</v>
      </c>
      <c r="L20" s="60">
        <v>4.4999999999999998E-2</v>
      </c>
      <c r="M20" s="59">
        <v>7679048.2000000002</v>
      </c>
      <c r="N20" s="59">
        <v>119.75</v>
      </c>
      <c r="O20" s="59">
        <v>9195.6602194999996</v>
      </c>
      <c r="P20" s="60">
        <v>3.2000000000000002E-3</v>
      </c>
      <c r="Q20" s="60">
        <v>2.9999999999999997E-4</v>
      </c>
    </row>
    <row r="21" spans="1:17">
      <c r="A21" t="s">
        <v>4789</v>
      </c>
      <c r="B21" t="s">
        <v>2971</v>
      </c>
      <c r="C21" t="s">
        <v>2979</v>
      </c>
      <c r="D21" s="118" t="s">
        <v>4890</v>
      </c>
      <c r="E21" t="s">
        <v>4787</v>
      </c>
      <c r="F21" t="s">
        <v>245</v>
      </c>
      <c r="G21" s="118" t="s">
        <v>4890</v>
      </c>
      <c r="H21" s="59">
        <v>4.49</v>
      </c>
      <c r="I21" t="s">
        <v>110</v>
      </c>
      <c r="J21" t="s">
        <v>100</v>
      </c>
      <c r="K21" s="60">
        <v>4.9799999999999997E-2</v>
      </c>
      <c r="L21" s="60">
        <v>4.9799999999999997E-2</v>
      </c>
      <c r="M21" s="59">
        <v>7480787.0899999999</v>
      </c>
      <c r="N21" s="59">
        <v>95.69</v>
      </c>
      <c r="O21" s="59">
        <v>7158.3651664210001</v>
      </c>
      <c r="P21" s="60">
        <v>2.5000000000000001E-3</v>
      </c>
      <c r="Q21" s="60">
        <v>2.0000000000000001E-4</v>
      </c>
    </row>
    <row r="22" spans="1:17">
      <c r="A22" t="s">
        <v>4789</v>
      </c>
      <c r="B22" t="s">
        <v>2971</v>
      </c>
      <c r="C22" t="s">
        <v>2977</v>
      </c>
      <c r="D22" s="118" t="s">
        <v>4890</v>
      </c>
      <c r="E22" t="s">
        <v>4787</v>
      </c>
      <c r="F22" t="s">
        <v>245</v>
      </c>
      <c r="G22" s="118" t="s">
        <v>4890</v>
      </c>
      <c r="H22" s="59">
        <v>6.94</v>
      </c>
      <c r="I22" t="s">
        <v>110</v>
      </c>
      <c r="J22" t="s">
        <v>100</v>
      </c>
      <c r="K22" s="60">
        <v>4.8500000000000001E-2</v>
      </c>
      <c r="L22" s="60">
        <v>4.8500000000000001E-2</v>
      </c>
      <c r="M22" s="59">
        <v>9743539.1400000006</v>
      </c>
      <c r="N22" s="59">
        <v>100.21</v>
      </c>
      <c r="O22" s="59">
        <v>9764.0005721939997</v>
      </c>
      <c r="P22" s="60">
        <v>3.3999999999999998E-3</v>
      </c>
      <c r="Q22" s="60">
        <v>2.9999999999999997E-4</v>
      </c>
    </row>
    <row r="23" spans="1:17">
      <c r="A23" t="s">
        <v>4789</v>
      </c>
      <c r="B23" t="s">
        <v>2971</v>
      </c>
      <c r="C23" t="s">
        <v>2983</v>
      </c>
      <c r="D23" s="118" t="s">
        <v>4890</v>
      </c>
      <c r="E23" t="s">
        <v>4787</v>
      </c>
      <c r="F23" t="s">
        <v>245</v>
      </c>
      <c r="G23" s="118" t="s">
        <v>4890</v>
      </c>
      <c r="H23" s="59">
        <v>7.09</v>
      </c>
      <c r="I23" t="s">
        <v>110</v>
      </c>
      <c r="J23" t="s">
        <v>100</v>
      </c>
      <c r="K23" s="60">
        <v>2.35E-2</v>
      </c>
      <c r="L23" s="60">
        <v>2.35E-2</v>
      </c>
      <c r="M23" s="59">
        <v>7098346.7400000002</v>
      </c>
      <c r="N23" s="59">
        <v>115.96</v>
      </c>
      <c r="O23" s="59">
        <v>8231.2428797039993</v>
      </c>
      <c r="P23" s="60">
        <v>2.8999999999999998E-3</v>
      </c>
      <c r="Q23" s="60">
        <v>2.9999999999999997E-4</v>
      </c>
    </row>
    <row r="24" spans="1:17">
      <c r="A24" t="s">
        <v>4789</v>
      </c>
      <c r="B24" t="s">
        <v>2971</v>
      </c>
      <c r="C24" t="s">
        <v>2981</v>
      </c>
      <c r="D24" s="118" t="s">
        <v>4890</v>
      </c>
      <c r="E24" t="s">
        <v>4787</v>
      </c>
      <c r="F24" t="s">
        <v>245</v>
      </c>
      <c r="G24" s="118" t="s">
        <v>4890</v>
      </c>
      <c r="H24" s="59">
        <v>7.71</v>
      </c>
      <c r="I24" t="s">
        <v>110</v>
      </c>
      <c r="J24" t="s">
        <v>100</v>
      </c>
      <c r="K24" s="60">
        <v>5.0500000000000003E-2</v>
      </c>
      <c r="L24" s="60">
        <v>5.0500000000000003E-2</v>
      </c>
      <c r="M24" s="59">
        <v>9831263.8699999992</v>
      </c>
      <c r="N24" s="59">
        <v>120.63</v>
      </c>
      <c r="O24" s="59">
        <v>11859.453606380999</v>
      </c>
      <c r="P24" s="60">
        <v>4.1999999999999997E-3</v>
      </c>
      <c r="Q24" s="60">
        <v>4.0000000000000002E-4</v>
      </c>
    </row>
    <row r="25" spans="1:17">
      <c r="A25" t="s">
        <v>4789</v>
      </c>
      <c r="B25" t="s">
        <v>2971</v>
      </c>
      <c r="C25" t="s">
        <v>2982</v>
      </c>
      <c r="D25" s="118" t="s">
        <v>4890</v>
      </c>
      <c r="E25" t="s">
        <v>4787</v>
      </c>
      <c r="F25" t="s">
        <v>245</v>
      </c>
      <c r="G25" s="118" t="s">
        <v>4890</v>
      </c>
      <c r="H25" s="59">
        <v>8.16</v>
      </c>
      <c r="I25" t="s">
        <v>110</v>
      </c>
      <c r="J25" t="s">
        <v>100</v>
      </c>
      <c r="K25" s="60">
        <v>4.7699999999999999E-2</v>
      </c>
      <c r="L25" s="60">
        <v>4.7699999999999999E-2</v>
      </c>
      <c r="M25" s="59">
        <v>16425278.550000001</v>
      </c>
      <c r="N25" s="59">
        <v>101.57</v>
      </c>
      <c r="O25" s="59">
        <v>16683.155423234999</v>
      </c>
      <c r="P25" s="60">
        <v>5.7999999999999996E-3</v>
      </c>
      <c r="Q25" s="60">
        <v>5.9999999999999995E-4</v>
      </c>
    </row>
    <row r="26" spans="1:17">
      <c r="A26" t="s">
        <v>4789</v>
      </c>
      <c r="B26" t="s">
        <v>2971</v>
      </c>
      <c r="C26" t="s">
        <v>2984</v>
      </c>
      <c r="D26" s="118" t="s">
        <v>4890</v>
      </c>
      <c r="E26" t="s">
        <v>4787</v>
      </c>
      <c r="F26" t="s">
        <v>245</v>
      </c>
      <c r="G26" s="118" t="s">
        <v>4890</v>
      </c>
      <c r="H26" s="59">
        <v>6</v>
      </c>
      <c r="I26" t="s">
        <v>110</v>
      </c>
      <c r="J26" t="s">
        <v>100</v>
      </c>
      <c r="K26" s="60">
        <v>4.9299999999999997E-2</v>
      </c>
      <c r="L26" s="60">
        <v>4.9299999999999997E-2</v>
      </c>
      <c r="M26" s="59">
        <v>20048786.609999999</v>
      </c>
      <c r="N26" s="59">
        <v>93.88</v>
      </c>
      <c r="O26" s="59">
        <v>18821.800869467999</v>
      </c>
      <c r="P26" s="60">
        <v>6.6E-3</v>
      </c>
      <c r="Q26" s="60">
        <v>6.9999999999999999E-4</v>
      </c>
    </row>
    <row r="27" spans="1:17">
      <c r="A27" t="s">
        <v>4789</v>
      </c>
      <c r="B27" t="s">
        <v>2971</v>
      </c>
      <c r="C27" t="s">
        <v>2980</v>
      </c>
      <c r="D27" s="118" t="s">
        <v>4890</v>
      </c>
      <c r="E27" t="s">
        <v>4787</v>
      </c>
      <c r="F27" t="s">
        <v>245</v>
      </c>
      <c r="G27" s="118" t="s">
        <v>4890</v>
      </c>
      <c r="H27" s="59">
        <v>7.44</v>
      </c>
      <c r="I27" t="s">
        <v>110</v>
      </c>
      <c r="J27" t="s">
        <v>100</v>
      </c>
      <c r="K27" s="60">
        <v>6.4500000000000002E-2</v>
      </c>
      <c r="L27" s="60">
        <v>6.4500000000000002E-2</v>
      </c>
      <c r="M27" s="59">
        <v>4416619.2699999996</v>
      </c>
      <c r="N27" s="59">
        <v>113.97</v>
      </c>
      <c r="O27" s="59">
        <v>5033.6209820189997</v>
      </c>
      <c r="P27" s="60">
        <v>1.8E-3</v>
      </c>
      <c r="Q27" s="60">
        <v>2.0000000000000001E-4</v>
      </c>
    </row>
    <row r="28" spans="1:17">
      <c r="A28" t="s">
        <v>4789</v>
      </c>
      <c r="B28" t="s">
        <v>2971</v>
      </c>
      <c r="C28" t="s">
        <v>2994</v>
      </c>
      <c r="D28" s="118" t="s">
        <v>4890</v>
      </c>
      <c r="E28" t="s">
        <v>4787</v>
      </c>
      <c r="F28" t="s">
        <v>245</v>
      </c>
      <c r="G28" s="118" t="s">
        <v>4890</v>
      </c>
      <c r="H28" s="59">
        <v>3.97</v>
      </c>
      <c r="I28" t="s">
        <v>110</v>
      </c>
      <c r="J28" t="s">
        <v>100</v>
      </c>
      <c r="K28" s="60">
        <v>2.7699999999999999E-2</v>
      </c>
      <c r="L28" s="60">
        <v>2.7699999999999999E-2</v>
      </c>
      <c r="M28" s="59">
        <v>3712181.51</v>
      </c>
      <c r="N28" s="59">
        <v>123.23</v>
      </c>
      <c r="O28" s="59">
        <v>4574.5212747730002</v>
      </c>
      <c r="P28" s="60">
        <v>1.6000000000000001E-3</v>
      </c>
      <c r="Q28" s="60">
        <v>2.0000000000000001E-4</v>
      </c>
    </row>
    <row r="29" spans="1:17">
      <c r="A29" t="s">
        <v>4789</v>
      </c>
      <c r="B29" t="s">
        <v>2971</v>
      </c>
      <c r="C29" t="s">
        <v>2993</v>
      </c>
      <c r="D29" s="118" t="s">
        <v>4890</v>
      </c>
      <c r="E29" t="s">
        <v>4787</v>
      </c>
      <c r="F29" t="s">
        <v>245</v>
      </c>
      <c r="G29" s="118" t="s">
        <v>4890</v>
      </c>
      <c r="H29" s="59">
        <v>5.89</v>
      </c>
      <c r="I29" t="s">
        <v>110</v>
      </c>
      <c r="J29" t="s">
        <v>100</v>
      </c>
      <c r="K29" s="60">
        <v>3.6600000000000001E-2</v>
      </c>
      <c r="L29" s="60">
        <v>3.6600000000000001E-2</v>
      </c>
      <c r="M29" s="59">
        <v>7633586.4400000004</v>
      </c>
      <c r="N29" s="59">
        <v>121.64</v>
      </c>
      <c r="O29" s="59">
        <v>9285.4945456160003</v>
      </c>
      <c r="P29" s="60">
        <v>3.3E-3</v>
      </c>
      <c r="Q29" s="60">
        <v>2.9999999999999997E-4</v>
      </c>
    </row>
    <row r="30" spans="1:17">
      <c r="A30" t="s">
        <v>4789</v>
      </c>
      <c r="B30" t="s">
        <v>2971</v>
      </c>
      <c r="C30" t="s">
        <v>2992</v>
      </c>
      <c r="D30" s="118" t="s">
        <v>4890</v>
      </c>
      <c r="E30" t="s">
        <v>4787</v>
      </c>
      <c r="F30" t="s">
        <v>245</v>
      </c>
      <c r="G30" s="118" t="s">
        <v>4890</v>
      </c>
      <c r="H30" s="59">
        <v>4.9800000000000004</v>
      </c>
      <c r="I30" t="s">
        <v>110</v>
      </c>
      <c r="J30" t="s">
        <v>100</v>
      </c>
      <c r="K30" s="60">
        <v>3.8699999999999998E-2</v>
      </c>
      <c r="L30" s="60">
        <v>3.8699999999999998E-2</v>
      </c>
      <c r="M30" s="59">
        <v>4949033.05</v>
      </c>
      <c r="N30" s="59">
        <v>124.32</v>
      </c>
      <c r="O30" s="59">
        <v>6152.63788776</v>
      </c>
      <c r="P30" s="60">
        <v>2.2000000000000001E-3</v>
      </c>
      <c r="Q30" s="60">
        <v>2.0000000000000001E-4</v>
      </c>
    </row>
    <row r="31" spans="1:17">
      <c r="A31" t="s">
        <v>4789</v>
      </c>
      <c r="B31" t="s">
        <v>2971</v>
      </c>
      <c r="C31" t="s">
        <v>2991</v>
      </c>
      <c r="D31" s="118" t="s">
        <v>4890</v>
      </c>
      <c r="E31" t="s">
        <v>4787</v>
      </c>
      <c r="F31" t="s">
        <v>245</v>
      </c>
      <c r="G31" s="118" t="s">
        <v>4890</v>
      </c>
      <c r="H31" s="59">
        <v>5.67</v>
      </c>
      <c r="I31" t="s">
        <v>110</v>
      </c>
      <c r="J31" t="s">
        <v>100</v>
      </c>
      <c r="K31" s="60">
        <v>1.89E-2</v>
      </c>
      <c r="L31" s="60">
        <v>1.89E-2</v>
      </c>
      <c r="M31" s="59">
        <v>2055422.03</v>
      </c>
      <c r="N31" s="59">
        <v>132.97999999999999</v>
      </c>
      <c r="O31" s="59">
        <v>2733.300215494</v>
      </c>
      <c r="P31" s="60">
        <v>1E-3</v>
      </c>
      <c r="Q31" s="60">
        <v>1E-4</v>
      </c>
    </row>
    <row r="32" spans="1:17">
      <c r="A32" t="s">
        <v>4789</v>
      </c>
      <c r="B32" t="s">
        <v>2971</v>
      </c>
      <c r="C32" t="s">
        <v>2989</v>
      </c>
      <c r="D32" s="118" t="s">
        <v>4890</v>
      </c>
      <c r="E32" t="s">
        <v>4787</v>
      </c>
      <c r="F32" t="s">
        <v>245</v>
      </c>
      <c r="G32" s="118" t="s">
        <v>4890</v>
      </c>
      <c r="H32" s="59">
        <v>3.37</v>
      </c>
      <c r="I32" t="s">
        <v>110</v>
      </c>
      <c r="J32" t="s">
        <v>100</v>
      </c>
      <c r="K32" s="60">
        <v>5.74E-2</v>
      </c>
      <c r="L32" s="60">
        <v>5.74E-2</v>
      </c>
      <c r="M32" s="59">
        <v>873244.92</v>
      </c>
      <c r="N32" s="59">
        <v>100.54</v>
      </c>
      <c r="O32" s="59">
        <v>877.96044256799996</v>
      </c>
      <c r="P32" s="60">
        <v>2.9999999999999997E-4</v>
      </c>
      <c r="Q32" s="60">
        <v>0</v>
      </c>
    </row>
    <row r="33" spans="1:17">
      <c r="A33" t="s">
        <v>4789</v>
      </c>
      <c r="B33" t="s">
        <v>2971</v>
      </c>
      <c r="C33" t="s">
        <v>2990</v>
      </c>
      <c r="D33" s="118" t="s">
        <v>4890</v>
      </c>
      <c r="E33" t="s">
        <v>4787</v>
      </c>
      <c r="F33" t="s">
        <v>245</v>
      </c>
      <c r="G33" s="118" t="s">
        <v>4890</v>
      </c>
      <c r="H33" s="59">
        <v>5.24</v>
      </c>
      <c r="I33" t="s">
        <v>110</v>
      </c>
      <c r="J33" t="s">
        <v>100</v>
      </c>
      <c r="K33" s="60">
        <v>4.4200000000000003E-2</v>
      </c>
      <c r="L33" s="60">
        <v>4.4200000000000003E-2</v>
      </c>
      <c r="M33" s="59">
        <v>10404270.83</v>
      </c>
      <c r="N33" s="59">
        <v>101.54</v>
      </c>
      <c r="O33" s="59">
        <v>10564.496600782</v>
      </c>
      <c r="P33" s="60">
        <v>3.7000000000000002E-3</v>
      </c>
      <c r="Q33" s="60">
        <v>4.0000000000000002E-4</v>
      </c>
    </row>
    <row r="34" spans="1:17">
      <c r="A34" t="s">
        <v>4790</v>
      </c>
      <c r="B34" t="s">
        <v>2971</v>
      </c>
      <c r="C34" t="s">
        <v>3002</v>
      </c>
      <c r="D34" s="118" t="s">
        <v>4890</v>
      </c>
      <c r="E34" t="s">
        <v>4787</v>
      </c>
      <c r="F34" t="s">
        <v>245</v>
      </c>
      <c r="G34" s="118" t="s">
        <v>4890</v>
      </c>
      <c r="H34" s="59">
        <v>10.01</v>
      </c>
      <c r="I34" t="s">
        <v>110</v>
      </c>
      <c r="J34" t="s">
        <v>100</v>
      </c>
      <c r="K34" s="60">
        <v>3.39E-2</v>
      </c>
      <c r="L34" s="60">
        <v>3.39E-2</v>
      </c>
      <c r="M34" s="59">
        <v>8043290.7999999998</v>
      </c>
      <c r="N34" s="59">
        <v>103.45</v>
      </c>
      <c r="O34" s="59">
        <v>8320.7843326000002</v>
      </c>
      <c r="P34" s="60">
        <v>2.8999999999999998E-3</v>
      </c>
      <c r="Q34" s="60">
        <v>2.9999999999999997E-4</v>
      </c>
    </row>
    <row r="35" spans="1:17">
      <c r="A35" t="s">
        <v>4790</v>
      </c>
      <c r="B35" t="s">
        <v>2971</v>
      </c>
      <c r="C35" t="s">
        <v>2999</v>
      </c>
      <c r="D35" s="118" t="s">
        <v>4890</v>
      </c>
      <c r="E35" t="s">
        <v>4787</v>
      </c>
      <c r="F35" t="s">
        <v>245</v>
      </c>
      <c r="G35" s="118" t="s">
        <v>4890</v>
      </c>
      <c r="H35" s="59">
        <v>11.19</v>
      </c>
      <c r="I35" t="s">
        <v>110</v>
      </c>
      <c r="J35" t="s">
        <v>100</v>
      </c>
      <c r="K35" s="60">
        <v>3.5499999999999997E-2</v>
      </c>
      <c r="L35" s="60">
        <v>3.5400000000000001E-2</v>
      </c>
      <c r="M35" s="59">
        <v>547602.85</v>
      </c>
      <c r="N35" s="59">
        <v>141.12</v>
      </c>
      <c r="O35" s="59">
        <v>772.77714191999996</v>
      </c>
      <c r="P35" s="60">
        <v>2.9999999999999997E-4</v>
      </c>
      <c r="Q35" s="60">
        <v>0</v>
      </c>
    </row>
    <row r="36" spans="1:17">
      <c r="A36" t="s">
        <v>4790</v>
      </c>
      <c r="B36" t="s">
        <v>2971</v>
      </c>
      <c r="C36" t="s">
        <v>3000</v>
      </c>
      <c r="D36" s="118" t="s">
        <v>4890</v>
      </c>
      <c r="E36" t="s">
        <v>4787</v>
      </c>
      <c r="F36" t="s">
        <v>245</v>
      </c>
      <c r="G36" s="118" t="s">
        <v>4890</v>
      </c>
      <c r="H36" s="59">
        <v>10.42</v>
      </c>
      <c r="I36" t="s">
        <v>110</v>
      </c>
      <c r="J36" t="s">
        <v>100</v>
      </c>
      <c r="K36" s="60">
        <v>3.1800000000000002E-2</v>
      </c>
      <c r="L36" s="60">
        <v>3.1800000000000002E-2</v>
      </c>
      <c r="M36" s="59">
        <v>2725544.66</v>
      </c>
      <c r="N36" s="59">
        <v>141.91999999999999</v>
      </c>
      <c r="O36" s="59">
        <v>3868.0929814719998</v>
      </c>
      <c r="P36" s="60">
        <v>1.4E-3</v>
      </c>
      <c r="Q36" s="60">
        <v>1E-4</v>
      </c>
    </row>
    <row r="37" spans="1:17">
      <c r="A37" t="s">
        <v>4790</v>
      </c>
      <c r="B37" t="s">
        <v>2971</v>
      </c>
      <c r="C37" t="s">
        <v>3001</v>
      </c>
      <c r="D37" s="118" t="s">
        <v>4890</v>
      </c>
      <c r="E37" t="s">
        <v>4787</v>
      </c>
      <c r="F37" t="s">
        <v>245</v>
      </c>
      <c r="G37" s="118" t="s">
        <v>4890</v>
      </c>
      <c r="H37" s="59">
        <v>10.51</v>
      </c>
      <c r="I37" t="s">
        <v>110</v>
      </c>
      <c r="J37" t="s">
        <v>100</v>
      </c>
      <c r="K37" s="60">
        <v>3.4299999999999997E-2</v>
      </c>
      <c r="L37" s="60">
        <v>3.4299999999999997E-2</v>
      </c>
      <c r="M37" s="59">
        <v>2126969.3199999998</v>
      </c>
      <c r="N37" s="59">
        <v>129.63999999999999</v>
      </c>
      <c r="O37" s="59">
        <v>2757.4030264480002</v>
      </c>
      <c r="P37" s="60">
        <v>1E-3</v>
      </c>
      <c r="Q37" s="60">
        <v>1E-4</v>
      </c>
    </row>
    <row r="38" spans="1:17">
      <c r="A38" t="s">
        <v>4790</v>
      </c>
      <c r="B38" t="s">
        <v>2971</v>
      </c>
      <c r="C38" t="s">
        <v>2998</v>
      </c>
      <c r="D38" s="118" t="s">
        <v>4890</v>
      </c>
      <c r="E38" t="s">
        <v>4787</v>
      </c>
      <c r="F38" t="s">
        <v>245</v>
      </c>
      <c r="G38" s="118" t="s">
        <v>4890</v>
      </c>
      <c r="H38" s="59">
        <v>7.41</v>
      </c>
      <c r="I38" t="s">
        <v>110</v>
      </c>
      <c r="J38" t="s">
        <v>100</v>
      </c>
      <c r="K38" s="60">
        <v>7.0599999999999996E-2</v>
      </c>
      <c r="L38" s="60">
        <v>7.0599999999999996E-2</v>
      </c>
      <c r="M38" s="59">
        <v>3899925.8</v>
      </c>
      <c r="N38" s="59">
        <v>80.819999999999993</v>
      </c>
      <c r="O38" s="59">
        <v>3151.9200315600001</v>
      </c>
      <c r="P38" s="60">
        <v>1.1000000000000001E-3</v>
      </c>
      <c r="Q38" s="60">
        <v>1E-4</v>
      </c>
    </row>
    <row r="39" spans="1:17">
      <c r="A39" t="s">
        <v>4790</v>
      </c>
      <c r="B39" t="s">
        <v>2971</v>
      </c>
      <c r="C39" t="s">
        <v>2995</v>
      </c>
      <c r="D39" s="118" t="s">
        <v>4890</v>
      </c>
      <c r="E39" t="s">
        <v>4787</v>
      </c>
      <c r="F39" t="s">
        <v>245</v>
      </c>
      <c r="G39" s="118" t="s">
        <v>4890</v>
      </c>
      <c r="H39" s="59">
        <v>9</v>
      </c>
      <c r="I39" t="s">
        <v>110</v>
      </c>
      <c r="J39" t="s">
        <v>100</v>
      </c>
      <c r="K39" s="60">
        <v>7.1300000000000002E-2</v>
      </c>
      <c r="L39" s="60">
        <v>7.1400000000000005E-2</v>
      </c>
      <c r="M39" s="59">
        <v>6175674.0700000003</v>
      </c>
      <c r="N39" s="59">
        <v>104.73</v>
      </c>
      <c r="O39" s="59">
        <v>6467.7834535109996</v>
      </c>
      <c r="P39" s="60">
        <v>2.3E-3</v>
      </c>
      <c r="Q39" s="60">
        <v>2.0000000000000001E-4</v>
      </c>
    </row>
    <row r="40" spans="1:17">
      <c r="A40" t="s">
        <v>4790</v>
      </c>
      <c r="B40" t="s">
        <v>2971</v>
      </c>
      <c r="C40" t="s">
        <v>2996</v>
      </c>
      <c r="D40" s="118" t="s">
        <v>4890</v>
      </c>
      <c r="E40" t="s">
        <v>4787</v>
      </c>
      <c r="F40" t="s">
        <v>245</v>
      </c>
      <c r="G40" s="118" t="s">
        <v>4890</v>
      </c>
      <c r="H40" s="59">
        <v>8.4</v>
      </c>
      <c r="I40" t="s">
        <v>110</v>
      </c>
      <c r="J40" t="s">
        <v>100</v>
      </c>
      <c r="K40" s="60">
        <v>7.1900000000000006E-2</v>
      </c>
      <c r="L40" s="60">
        <v>7.1900000000000006E-2</v>
      </c>
      <c r="M40" s="59">
        <v>495348.79</v>
      </c>
      <c r="N40" s="59">
        <v>101.69</v>
      </c>
      <c r="O40" s="59">
        <v>503.72018455099999</v>
      </c>
      <c r="P40" s="60">
        <v>2.0000000000000001E-4</v>
      </c>
      <c r="Q40" s="60">
        <v>0</v>
      </c>
    </row>
    <row r="41" spans="1:17">
      <c r="A41" t="s">
        <v>4790</v>
      </c>
      <c r="B41" t="s">
        <v>2971</v>
      </c>
      <c r="C41" t="s">
        <v>2997</v>
      </c>
      <c r="D41" s="118" t="s">
        <v>4890</v>
      </c>
      <c r="E41" t="s">
        <v>4787</v>
      </c>
      <c r="F41" t="s">
        <v>245</v>
      </c>
      <c r="G41" s="118" t="s">
        <v>4890</v>
      </c>
      <c r="H41" s="59">
        <v>9.1999999999999993</v>
      </c>
      <c r="I41" t="s">
        <v>110</v>
      </c>
      <c r="J41" t="s">
        <v>100</v>
      </c>
      <c r="K41" s="60">
        <v>7.0599999999999996E-2</v>
      </c>
      <c r="L41" s="60">
        <v>7.0599999999999996E-2</v>
      </c>
      <c r="M41" s="59">
        <v>7984624.3099999996</v>
      </c>
      <c r="N41" s="59">
        <v>105.04</v>
      </c>
      <c r="O41" s="59">
        <v>8387.049375224</v>
      </c>
      <c r="P41" s="60">
        <v>2.8999999999999998E-3</v>
      </c>
      <c r="Q41" s="60">
        <v>2.9999999999999997E-4</v>
      </c>
    </row>
    <row r="42" spans="1:17">
      <c r="A42" t="s">
        <v>4790</v>
      </c>
      <c r="B42" t="s">
        <v>2971</v>
      </c>
      <c r="C42" t="s">
        <v>3008</v>
      </c>
      <c r="D42" s="118" t="s">
        <v>4890</v>
      </c>
      <c r="E42" t="s">
        <v>4787</v>
      </c>
      <c r="F42" t="s">
        <v>245</v>
      </c>
      <c r="G42" s="118" t="s">
        <v>4890</v>
      </c>
      <c r="H42" s="59">
        <v>9.57</v>
      </c>
      <c r="I42" t="s">
        <v>110</v>
      </c>
      <c r="J42" t="s">
        <v>100</v>
      </c>
      <c r="K42" s="60">
        <v>4.4600000000000001E-2</v>
      </c>
      <c r="L42" s="60">
        <v>4.4600000000000001E-2</v>
      </c>
      <c r="M42" s="59">
        <v>8630648.7400000002</v>
      </c>
      <c r="N42" s="59">
        <v>105.39944299999991</v>
      </c>
      <c r="O42" s="59">
        <v>9096.6556992465194</v>
      </c>
      <c r="P42" s="60">
        <v>3.2000000000000002E-3</v>
      </c>
      <c r="Q42" s="60">
        <v>2.9999999999999997E-4</v>
      </c>
    </row>
    <row r="43" spans="1:17">
      <c r="A43" t="s">
        <v>4790</v>
      </c>
      <c r="B43" t="s">
        <v>2971</v>
      </c>
      <c r="C43" t="s">
        <v>3007</v>
      </c>
      <c r="D43" s="118" t="s">
        <v>4890</v>
      </c>
      <c r="E43" t="s">
        <v>4787</v>
      </c>
      <c r="F43" t="s">
        <v>245</v>
      </c>
      <c r="G43" s="118" t="s">
        <v>4890</v>
      </c>
      <c r="H43" s="59">
        <v>8.8800000000000008</v>
      </c>
      <c r="I43" t="s">
        <v>110</v>
      </c>
      <c r="J43" t="s">
        <v>100</v>
      </c>
      <c r="K43" s="60">
        <v>4.6600000000000003E-2</v>
      </c>
      <c r="L43" s="60">
        <v>4.6600000000000003E-2</v>
      </c>
      <c r="M43" s="59">
        <v>5621559.1900000004</v>
      </c>
      <c r="N43" s="59">
        <v>139.14890399999999</v>
      </c>
      <c r="O43" s="59">
        <v>7822.3380005962699</v>
      </c>
      <c r="P43" s="60">
        <v>2.7000000000000001E-3</v>
      </c>
      <c r="Q43" s="60">
        <v>2.9999999999999997E-4</v>
      </c>
    </row>
    <row r="44" spans="1:17">
      <c r="A44" t="s">
        <v>4790</v>
      </c>
      <c r="B44" t="s">
        <v>2971</v>
      </c>
      <c r="C44" t="s">
        <v>3009</v>
      </c>
      <c r="D44" s="118" t="s">
        <v>4890</v>
      </c>
      <c r="E44" t="s">
        <v>4787</v>
      </c>
      <c r="F44" t="s">
        <v>245</v>
      </c>
      <c r="G44" s="118" t="s">
        <v>4890</v>
      </c>
      <c r="H44" s="59">
        <v>9.99</v>
      </c>
      <c r="I44" t="s">
        <v>110</v>
      </c>
      <c r="J44" t="s">
        <v>100</v>
      </c>
      <c r="K44" s="60">
        <v>2.5899999999999999E-2</v>
      </c>
      <c r="L44" s="60">
        <v>2.5899999999999999E-2</v>
      </c>
      <c r="M44" s="59">
        <v>1582863.61</v>
      </c>
      <c r="N44" s="59">
        <v>130.05219399999999</v>
      </c>
      <c r="O44" s="59">
        <v>2058.54885283261</v>
      </c>
      <c r="P44" s="60">
        <v>6.9999999999999999E-4</v>
      </c>
      <c r="Q44" s="60">
        <v>1E-4</v>
      </c>
    </row>
    <row r="45" spans="1:17">
      <c r="A45" t="s">
        <v>4790</v>
      </c>
      <c r="B45" t="s">
        <v>2971</v>
      </c>
      <c r="C45" t="s">
        <v>3010</v>
      </c>
      <c r="D45" s="118" t="s">
        <v>4890</v>
      </c>
      <c r="E45" t="s">
        <v>4787</v>
      </c>
      <c r="F45" t="s">
        <v>245</v>
      </c>
      <c r="G45" s="118" t="s">
        <v>4890</v>
      </c>
      <c r="H45" s="59">
        <v>9.58</v>
      </c>
      <c r="I45" t="s">
        <v>110</v>
      </c>
      <c r="J45" t="s">
        <v>100</v>
      </c>
      <c r="K45" s="60">
        <v>2.9899999999999999E-2</v>
      </c>
      <c r="L45" s="60">
        <v>2.9899999999999999E-2</v>
      </c>
      <c r="M45" s="59">
        <v>1842470.86</v>
      </c>
      <c r="N45" s="59">
        <v>125.826601</v>
      </c>
      <c r="O45" s="59">
        <v>2318.3184575534701</v>
      </c>
      <c r="P45" s="60">
        <v>8.0000000000000004E-4</v>
      </c>
      <c r="Q45" s="60">
        <v>1E-4</v>
      </c>
    </row>
    <row r="46" spans="1:17">
      <c r="A46" t="s">
        <v>4790</v>
      </c>
      <c r="B46" t="s">
        <v>2971</v>
      </c>
      <c r="C46" t="s">
        <v>3006</v>
      </c>
      <c r="D46" s="118" t="s">
        <v>4890</v>
      </c>
      <c r="E46" t="s">
        <v>4787</v>
      </c>
      <c r="F46" t="s">
        <v>245</v>
      </c>
      <c r="G46" s="118" t="s">
        <v>4890</v>
      </c>
      <c r="H46" s="59">
        <v>8.3800000000000008</v>
      </c>
      <c r="I46" t="s">
        <v>110</v>
      </c>
      <c r="J46" t="s">
        <v>100</v>
      </c>
      <c r="K46" s="60">
        <v>7.1099999999999997E-2</v>
      </c>
      <c r="L46" s="60">
        <v>7.1099999999999997E-2</v>
      </c>
      <c r="M46" s="59">
        <v>3503054.06</v>
      </c>
      <c r="N46" s="59">
        <v>85.123093999999995</v>
      </c>
      <c r="O46" s="59">
        <v>2981.90800036462</v>
      </c>
      <c r="P46" s="60">
        <v>1E-3</v>
      </c>
      <c r="Q46" s="60">
        <v>1E-4</v>
      </c>
    </row>
    <row r="47" spans="1:17">
      <c r="A47" t="s">
        <v>4790</v>
      </c>
      <c r="B47" t="s">
        <v>2971</v>
      </c>
      <c r="C47" t="s">
        <v>3005</v>
      </c>
      <c r="D47" s="118" t="s">
        <v>4890</v>
      </c>
      <c r="E47" t="s">
        <v>4787</v>
      </c>
      <c r="F47" t="s">
        <v>245</v>
      </c>
      <c r="G47" s="118" t="s">
        <v>4890</v>
      </c>
      <c r="H47" s="59">
        <v>7.92</v>
      </c>
      <c r="I47" t="s">
        <v>110</v>
      </c>
      <c r="J47" t="s">
        <v>100</v>
      </c>
      <c r="K47" s="60">
        <v>7.6600000000000001E-2</v>
      </c>
      <c r="L47" s="60">
        <v>7.6600000000000001E-2</v>
      </c>
      <c r="M47" s="59">
        <v>1908239.46</v>
      </c>
      <c r="N47" s="59">
        <v>104.24865399999962</v>
      </c>
      <c r="O47" s="59">
        <v>1989.3139521468499</v>
      </c>
      <c r="P47" s="60">
        <v>6.9999999999999999E-4</v>
      </c>
      <c r="Q47" s="60">
        <v>1E-4</v>
      </c>
    </row>
    <row r="48" spans="1:17">
      <c r="A48" t="s">
        <v>4790</v>
      </c>
      <c r="B48" t="s">
        <v>2971</v>
      </c>
      <c r="C48" t="s">
        <v>3003</v>
      </c>
      <c r="D48" s="118" t="s">
        <v>4890</v>
      </c>
      <c r="E48" t="s">
        <v>4787</v>
      </c>
      <c r="F48" t="s">
        <v>245</v>
      </c>
      <c r="G48" s="118" t="s">
        <v>4890</v>
      </c>
      <c r="H48" s="59">
        <v>8.39</v>
      </c>
      <c r="I48" t="s">
        <v>110</v>
      </c>
      <c r="J48" t="s">
        <v>100</v>
      </c>
      <c r="K48" s="60">
        <v>4.4699999999999997E-2</v>
      </c>
      <c r="L48" s="60">
        <v>4.4699999999999997E-2</v>
      </c>
      <c r="M48" s="59">
        <v>945756.34</v>
      </c>
      <c r="N48" s="59">
        <v>104.551463</v>
      </c>
      <c r="O48" s="59">
        <v>988.80208988525305</v>
      </c>
      <c r="P48" s="60">
        <v>2.9999999999999997E-4</v>
      </c>
      <c r="Q48" s="60">
        <v>0</v>
      </c>
    </row>
    <row r="49" spans="1:17">
      <c r="A49" t="s">
        <v>4790</v>
      </c>
      <c r="B49" t="s">
        <v>2971</v>
      </c>
      <c r="C49" t="s">
        <v>3004</v>
      </c>
      <c r="D49" s="118" t="s">
        <v>4890</v>
      </c>
      <c r="E49" t="s">
        <v>4787</v>
      </c>
      <c r="F49" t="s">
        <v>245</v>
      </c>
      <c r="G49" s="118" t="s">
        <v>4890</v>
      </c>
      <c r="H49" s="59">
        <v>8.2799999999999994</v>
      </c>
      <c r="I49" t="s">
        <v>110</v>
      </c>
      <c r="J49" t="s">
        <v>100</v>
      </c>
      <c r="K49" s="60">
        <v>7.9500000000000001E-2</v>
      </c>
      <c r="L49" s="60">
        <v>7.9500000000000001E-2</v>
      </c>
      <c r="M49" s="59">
        <v>9515807.7899999991</v>
      </c>
      <c r="N49" s="59">
        <v>103.45296500000001</v>
      </c>
      <c r="O49" s="59">
        <v>9844.3853024559794</v>
      </c>
      <c r="P49" s="60">
        <v>3.3999999999999998E-3</v>
      </c>
      <c r="Q49" s="60">
        <v>2.9999999999999997E-4</v>
      </c>
    </row>
    <row r="50" spans="1:17">
      <c r="A50" s="84" t="s">
        <v>3011</v>
      </c>
      <c r="B50" s="110" t="s">
        <v>4890</v>
      </c>
      <c r="C50" s="110" t="s">
        <v>4890</v>
      </c>
      <c r="D50" s="119" t="s">
        <v>4890</v>
      </c>
      <c r="E50" s="119" t="s">
        <v>4890</v>
      </c>
      <c r="F50" s="119" t="s">
        <v>4890</v>
      </c>
      <c r="G50" s="119" t="s">
        <v>4890</v>
      </c>
      <c r="H50" s="85">
        <v>0</v>
      </c>
      <c r="I50" s="119" t="s">
        <v>4890</v>
      </c>
      <c r="J50" s="119" t="s">
        <v>4890</v>
      </c>
      <c r="K50" s="119" t="s">
        <v>4890</v>
      </c>
      <c r="L50" s="86">
        <v>0</v>
      </c>
      <c r="M50" s="85">
        <v>0</v>
      </c>
      <c r="N50" s="119" t="s">
        <v>4890</v>
      </c>
      <c r="O50" s="85">
        <v>0</v>
      </c>
      <c r="P50" s="86">
        <v>0</v>
      </c>
      <c r="Q50" s="86">
        <v>0</v>
      </c>
    </row>
    <row r="51" spans="1:17">
      <c r="A51" t="s">
        <v>184</v>
      </c>
      <c r="B51" s="110" t="s">
        <v>4890</v>
      </c>
      <c r="C51" t="s">
        <v>184</v>
      </c>
      <c r="D51" s="119" t="s">
        <v>4890</v>
      </c>
      <c r="E51" t="s">
        <v>184</v>
      </c>
      <c r="F51" s="119" t="s">
        <v>4890</v>
      </c>
      <c r="G51" s="119" t="s">
        <v>4890</v>
      </c>
      <c r="H51" s="59">
        <v>0</v>
      </c>
      <c r="I51" t="s">
        <v>184</v>
      </c>
      <c r="J51" t="s">
        <v>184</v>
      </c>
      <c r="K51" s="60">
        <v>0</v>
      </c>
      <c r="L51" s="60">
        <v>0</v>
      </c>
      <c r="M51" s="59">
        <v>0</v>
      </c>
      <c r="N51" s="59">
        <v>0</v>
      </c>
      <c r="O51" s="59">
        <v>0</v>
      </c>
      <c r="P51" s="60">
        <v>0</v>
      </c>
      <c r="Q51" s="60">
        <v>0</v>
      </c>
    </row>
    <row r="52" spans="1:17">
      <c r="A52" s="84" t="s">
        <v>3012</v>
      </c>
      <c r="B52" s="110" t="s">
        <v>4890</v>
      </c>
      <c r="C52" s="110" t="s">
        <v>4890</v>
      </c>
      <c r="D52" s="119" t="s">
        <v>4890</v>
      </c>
      <c r="E52" s="119" t="s">
        <v>4890</v>
      </c>
      <c r="F52" s="119" t="s">
        <v>4890</v>
      </c>
      <c r="G52" s="119" t="s">
        <v>4890</v>
      </c>
      <c r="H52" s="85">
        <v>5.03</v>
      </c>
      <c r="I52" s="119" t="s">
        <v>4890</v>
      </c>
      <c r="J52" s="119" t="s">
        <v>4890</v>
      </c>
      <c r="K52" s="119" t="s">
        <v>4890</v>
      </c>
      <c r="L52" s="86">
        <v>4.6600000000000003E-2</v>
      </c>
      <c r="M52" s="85">
        <v>1028348141.63</v>
      </c>
      <c r="N52" s="119" t="s">
        <v>4890</v>
      </c>
      <c r="O52" s="85">
        <v>1114494.3955424686</v>
      </c>
      <c r="P52" s="86">
        <v>0.39040000000000002</v>
      </c>
      <c r="Q52" s="86">
        <v>3.8600000000000002E-2</v>
      </c>
    </row>
    <row r="53" spans="1:17">
      <c r="A53" t="s">
        <v>4791</v>
      </c>
      <c r="B53" t="s">
        <v>3013</v>
      </c>
      <c r="C53" t="s">
        <v>3024</v>
      </c>
      <c r="D53" s="118" t="s">
        <v>4890</v>
      </c>
      <c r="E53" t="s">
        <v>335</v>
      </c>
      <c r="F53" t="s">
        <v>4792</v>
      </c>
      <c r="G53" t="s">
        <v>129</v>
      </c>
      <c r="H53" s="59">
        <v>1.95</v>
      </c>
      <c r="I53" t="s">
        <v>112</v>
      </c>
      <c r="J53" t="s">
        <v>100</v>
      </c>
      <c r="K53" s="60">
        <v>3.85E-2</v>
      </c>
      <c r="L53" s="60">
        <v>1.8800000000000001E-2</v>
      </c>
      <c r="M53" s="59">
        <v>232570.98</v>
      </c>
      <c r="N53" s="59">
        <v>148.19</v>
      </c>
      <c r="O53" s="59">
        <v>351.06713526200002</v>
      </c>
      <c r="P53" s="60">
        <v>1E-4</v>
      </c>
      <c r="Q53" s="60">
        <v>0</v>
      </c>
    </row>
    <row r="54" spans="1:17">
      <c r="A54" t="s">
        <v>4791</v>
      </c>
      <c r="B54" t="s">
        <v>3013</v>
      </c>
      <c r="C54" t="s">
        <v>3023</v>
      </c>
      <c r="D54" s="118" t="s">
        <v>4890</v>
      </c>
      <c r="E54" t="s">
        <v>335</v>
      </c>
      <c r="F54" t="s">
        <v>4793</v>
      </c>
      <c r="G54" t="s">
        <v>129</v>
      </c>
      <c r="H54" s="59">
        <v>1.94</v>
      </c>
      <c r="I54" t="s">
        <v>112</v>
      </c>
      <c r="J54" t="s">
        <v>102</v>
      </c>
      <c r="K54" s="60">
        <v>9.8500000000000004E-2</v>
      </c>
      <c r="L54" s="60">
        <v>5.8999999999999997E-2</v>
      </c>
      <c r="M54" s="59">
        <v>1577279.87</v>
      </c>
      <c r="N54" s="59">
        <v>107.75000000000009</v>
      </c>
      <c r="O54" s="59">
        <v>6164.1556303479801</v>
      </c>
      <c r="P54" s="60">
        <v>2.2000000000000001E-3</v>
      </c>
      <c r="Q54" s="60">
        <v>2.0000000000000001E-4</v>
      </c>
    </row>
    <row r="55" spans="1:17">
      <c r="A55" t="s">
        <v>4791</v>
      </c>
      <c r="B55" t="s">
        <v>3013</v>
      </c>
      <c r="C55" t="s">
        <v>3022</v>
      </c>
      <c r="D55" s="118" t="s">
        <v>4890</v>
      </c>
      <c r="E55" t="s">
        <v>335</v>
      </c>
      <c r="F55" t="s">
        <v>245</v>
      </c>
      <c r="G55" t="s">
        <v>129</v>
      </c>
      <c r="H55" s="59">
        <v>1.94</v>
      </c>
      <c r="I55" t="s">
        <v>112</v>
      </c>
      <c r="J55" t="s">
        <v>102</v>
      </c>
      <c r="K55" s="60">
        <v>9.8500000000000004E-2</v>
      </c>
      <c r="L55" s="60">
        <v>5.8999999999999997E-2</v>
      </c>
      <c r="M55" s="59">
        <v>1908740.27</v>
      </c>
      <c r="N55" s="59">
        <v>107.75</v>
      </c>
      <c r="O55" s="59">
        <v>7459.5335336349699</v>
      </c>
      <c r="P55" s="60">
        <v>2.5999999999999999E-3</v>
      </c>
      <c r="Q55" s="60">
        <v>2.9999999999999997E-4</v>
      </c>
    </row>
    <row r="56" spans="1:17">
      <c r="A56" t="s">
        <v>4794</v>
      </c>
      <c r="B56" t="s">
        <v>3013</v>
      </c>
      <c r="C56" t="s">
        <v>3016</v>
      </c>
      <c r="D56" s="118" t="s">
        <v>4890</v>
      </c>
      <c r="E56" t="s">
        <v>359</v>
      </c>
      <c r="F56" t="s">
        <v>245</v>
      </c>
      <c r="G56" t="s">
        <v>179</v>
      </c>
      <c r="H56" s="59">
        <v>6.87</v>
      </c>
      <c r="I56" t="s">
        <v>112</v>
      </c>
      <c r="J56" t="s">
        <v>100</v>
      </c>
      <c r="K56" s="60">
        <v>2.7400000000000001E-2</v>
      </c>
      <c r="L56" s="60">
        <v>2.5899999999999999E-2</v>
      </c>
      <c r="M56" s="59">
        <v>2413909.4700000002</v>
      </c>
      <c r="N56" s="59">
        <v>114.57</v>
      </c>
      <c r="O56" s="59">
        <v>2765.6160797789998</v>
      </c>
      <c r="P56" s="60">
        <v>1E-3</v>
      </c>
      <c r="Q56" s="60">
        <v>1E-4</v>
      </c>
    </row>
    <row r="57" spans="1:17">
      <c r="A57" t="s">
        <v>4794</v>
      </c>
      <c r="B57" t="s">
        <v>3013</v>
      </c>
      <c r="C57" t="s">
        <v>3017</v>
      </c>
      <c r="D57" s="118" t="s">
        <v>4890</v>
      </c>
      <c r="E57" t="s">
        <v>359</v>
      </c>
      <c r="F57" t="s">
        <v>245</v>
      </c>
      <c r="G57" t="s">
        <v>179</v>
      </c>
      <c r="H57" s="59">
        <v>6.79</v>
      </c>
      <c r="I57" t="s">
        <v>112</v>
      </c>
      <c r="J57" t="s">
        <v>100</v>
      </c>
      <c r="K57" s="60">
        <v>3.15E-2</v>
      </c>
      <c r="L57" s="60">
        <v>2.76E-2</v>
      </c>
      <c r="M57" s="59">
        <v>344844.2</v>
      </c>
      <c r="N57" s="59">
        <v>116.04</v>
      </c>
      <c r="O57" s="59">
        <v>400.15720967999999</v>
      </c>
      <c r="P57" s="60">
        <v>1E-4</v>
      </c>
      <c r="Q57" s="60">
        <v>0</v>
      </c>
    </row>
    <row r="58" spans="1:17">
      <c r="A58" t="s">
        <v>4794</v>
      </c>
      <c r="B58" t="s">
        <v>3013</v>
      </c>
      <c r="C58" t="s">
        <v>3014</v>
      </c>
      <c r="D58" s="118" t="s">
        <v>4890</v>
      </c>
      <c r="E58" t="s">
        <v>359</v>
      </c>
      <c r="F58" t="s">
        <v>245</v>
      </c>
      <c r="G58" t="s">
        <v>179</v>
      </c>
      <c r="H58" s="59">
        <v>6.82</v>
      </c>
      <c r="I58" t="s">
        <v>112</v>
      </c>
      <c r="J58" t="s">
        <v>100</v>
      </c>
      <c r="K58" s="60">
        <v>3.1699999999999999E-2</v>
      </c>
      <c r="L58" s="60">
        <v>2.3900000000000001E-2</v>
      </c>
      <c r="M58" s="59">
        <v>1724221.06</v>
      </c>
      <c r="N58" s="59">
        <v>118.66</v>
      </c>
      <c r="O58" s="59">
        <v>2045.9607097959999</v>
      </c>
      <c r="P58" s="60">
        <v>6.9999999999999999E-4</v>
      </c>
      <c r="Q58" s="60">
        <v>1E-4</v>
      </c>
    </row>
    <row r="59" spans="1:17">
      <c r="A59" t="s">
        <v>4794</v>
      </c>
      <c r="B59" t="s">
        <v>3013</v>
      </c>
      <c r="C59" t="s">
        <v>3015</v>
      </c>
      <c r="D59" s="118" t="s">
        <v>4890</v>
      </c>
      <c r="E59" t="s">
        <v>359</v>
      </c>
      <c r="F59" t="s">
        <v>245</v>
      </c>
      <c r="G59" t="s">
        <v>179</v>
      </c>
      <c r="H59" s="59">
        <v>6.82</v>
      </c>
      <c r="I59" t="s">
        <v>112</v>
      </c>
      <c r="J59" t="s">
        <v>100</v>
      </c>
      <c r="K59" s="60">
        <v>3.1699999999999999E-2</v>
      </c>
      <c r="L59" s="60">
        <v>2.41E-2</v>
      </c>
      <c r="M59" s="59">
        <v>2413909.4700000002</v>
      </c>
      <c r="N59" s="59">
        <v>118.83</v>
      </c>
      <c r="O59" s="59">
        <v>2868.4486232009999</v>
      </c>
      <c r="P59" s="60">
        <v>1E-3</v>
      </c>
      <c r="Q59" s="60">
        <v>1E-4</v>
      </c>
    </row>
    <row r="60" spans="1:17">
      <c r="A60" t="s">
        <v>4794</v>
      </c>
      <c r="B60" t="s">
        <v>3013</v>
      </c>
      <c r="C60" t="s">
        <v>3018</v>
      </c>
      <c r="D60" s="118" t="s">
        <v>4890</v>
      </c>
      <c r="E60" t="s">
        <v>359</v>
      </c>
      <c r="F60" t="s">
        <v>245</v>
      </c>
      <c r="G60" t="s">
        <v>179</v>
      </c>
      <c r="H60" s="59">
        <v>6.76</v>
      </c>
      <c r="I60" t="s">
        <v>112</v>
      </c>
      <c r="J60" t="s">
        <v>100</v>
      </c>
      <c r="K60" s="60">
        <v>3.1899999999999998E-2</v>
      </c>
      <c r="L60" s="60">
        <v>2.9899999999999999E-2</v>
      </c>
      <c r="M60" s="59">
        <v>1724221.06</v>
      </c>
      <c r="N60" s="59">
        <v>113.75</v>
      </c>
      <c r="O60" s="59">
        <v>1961.3014557500001</v>
      </c>
      <c r="P60" s="60">
        <v>6.9999999999999999E-4</v>
      </c>
      <c r="Q60" s="60">
        <v>1E-4</v>
      </c>
    </row>
    <row r="61" spans="1:17">
      <c r="A61" t="s">
        <v>4794</v>
      </c>
      <c r="B61" t="s">
        <v>3013</v>
      </c>
      <c r="C61" t="s">
        <v>3019</v>
      </c>
      <c r="D61" s="118" t="s">
        <v>4890</v>
      </c>
      <c r="E61" t="s">
        <v>359</v>
      </c>
      <c r="F61" t="s">
        <v>245</v>
      </c>
      <c r="G61" t="s">
        <v>179</v>
      </c>
      <c r="H61" s="59">
        <v>6.79</v>
      </c>
      <c r="I61" t="s">
        <v>112</v>
      </c>
      <c r="J61" t="s">
        <v>100</v>
      </c>
      <c r="K61" s="60">
        <v>2.6599999999999999E-2</v>
      </c>
      <c r="L61" s="60">
        <v>3.56E-2</v>
      </c>
      <c r="M61" s="59">
        <v>3629939.05</v>
      </c>
      <c r="N61" s="59">
        <v>105.04</v>
      </c>
      <c r="O61" s="59">
        <v>3812.8879781199998</v>
      </c>
      <c r="P61" s="60">
        <v>1.2999999999999999E-3</v>
      </c>
      <c r="Q61" s="60">
        <v>1E-4</v>
      </c>
    </row>
    <row r="62" spans="1:17">
      <c r="A62" t="s">
        <v>4794</v>
      </c>
      <c r="B62" t="s">
        <v>3013</v>
      </c>
      <c r="C62" t="s">
        <v>3020</v>
      </c>
      <c r="D62" s="118" t="s">
        <v>4890</v>
      </c>
      <c r="E62" t="s">
        <v>359</v>
      </c>
      <c r="F62" t="s">
        <v>245</v>
      </c>
      <c r="G62" t="s">
        <v>179</v>
      </c>
      <c r="H62" s="59">
        <v>6.91</v>
      </c>
      <c r="I62" t="s">
        <v>112</v>
      </c>
      <c r="J62" t="s">
        <v>100</v>
      </c>
      <c r="K62" s="60">
        <v>1.89E-2</v>
      </c>
      <c r="L62" s="60">
        <v>3.8100000000000002E-2</v>
      </c>
      <c r="M62" s="59">
        <v>3676377.52</v>
      </c>
      <c r="N62" s="59">
        <v>97.7</v>
      </c>
      <c r="O62" s="59">
        <v>3591.8208370399998</v>
      </c>
      <c r="P62" s="60">
        <v>1.2999999999999999E-3</v>
      </c>
      <c r="Q62" s="60">
        <v>1E-4</v>
      </c>
    </row>
    <row r="63" spans="1:17">
      <c r="A63" t="s">
        <v>4794</v>
      </c>
      <c r="B63" t="s">
        <v>3013</v>
      </c>
      <c r="C63" t="s">
        <v>3021</v>
      </c>
      <c r="D63" s="118" t="s">
        <v>4890</v>
      </c>
      <c r="E63" t="s">
        <v>359</v>
      </c>
      <c r="F63" t="s">
        <v>245</v>
      </c>
      <c r="G63" t="s">
        <v>179</v>
      </c>
      <c r="H63" s="59">
        <v>6.82</v>
      </c>
      <c r="I63" t="s">
        <v>112</v>
      </c>
      <c r="J63" t="s">
        <v>100</v>
      </c>
      <c r="K63" s="60">
        <v>1.9E-2</v>
      </c>
      <c r="L63" s="60">
        <v>4.6199999999999998E-2</v>
      </c>
      <c r="M63" s="59">
        <v>5590557.3499999996</v>
      </c>
      <c r="N63" s="59">
        <v>92.75</v>
      </c>
      <c r="O63" s="59">
        <v>5185.2419421249997</v>
      </c>
      <c r="P63" s="60">
        <v>1.8E-3</v>
      </c>
      <c r="Q63" s="60">
        <v>2.0000000000000001E-4</v>
      </c>
    </row>
    <row r="64" spans="1:17">
      <c r="A64" t="s">
        <v>4795</v>
      </c>
      <c r="B64" t="s">
        <v>3013</v>
      </c>
      <c r="C64" t="s">
        <v>3032</v>
      </c>
      <c r="D64" s="118" t="s">
        <v>4890</v>
      </c>
      <c r="E64" t="s">
        <v>3031</v>
      </c>
      <c r="F64" t="s">
        <v>245</v>
      </c>
      <c r="G64" t="s">
        <v>2115</v>
      </c>
      <c r="H64" s="59">
        <v>5.27</v>
      </c>
      <c r="I64" t="s">
        <v>105</v>
      </c>
      <c r="J64" t="s">
        <v>100</v>
      </c>
      <c r="K64" s="60">
        <v>3.9800000000000002E-2</v>
      </c>
      <c r="L64" s="60">
        <v>3.3599999999999998E-2</v>
      </c>
      <c r="M64" s="59">
        <v>36682879.93</v>
      </c>
      <c r="N64" s="59">
        <v>116.09</v>
      </c>
      <c r="O64" s="59">
        <v>42585.155310736998</v>
      </c>
      <c r="P64" s="60">
        <v>1.49E-2</v>
      </c>
      <c r="Q64" s="60">
        <v>1.5E-3</v>
      </c>
    </row>
    <row r="65" spans="1:17">
      <c r="A65" t="s">
        <v>4796</v>
      </c>
      <c r="B65" t="s">
        <v>3013</v>
      </c>
      <c r="C65" t="s">
        <v>3030</v>
      </c>
      <c r="D65" s="118" t="s">
        <v>4890</v>
      </c>
      <c r="E65" t="s">
        <v>3031</v>
      </c>
      <c r="F65" t="s">
        <v>245</v>
      </c>
      <c r="G65" t="s">
        <v>2115</v>
      </c>
      <c r="H65" s="59">
        <v>2.96</v>
      </c>
      <c r="I65" t="s">
        <v>352</v>
      </c>
      <c r="J65" t="s">
        <v>100</v>
      </c>
      <c r="K65" s="60">
        <v>4.4999999999999998E-2</v>
      </c>
      <c r="L65" s="60">
        <v>1.66E-2</v>
      </c>
      <c r="M65" s="59">
        <v>12133186.970000001</v>
      </c>
      <c r="N65" s="59">
        <v>126.06</v>
      </c>
      <c r="O65" s="59">
        <v>15295.095494382</v>
      </c>
      <c r="P65" s="60">
        <v>5.4000000000000003E-3</v>
      </c>
      <c r="Q65" s="60">
        <v>5.0000000000000001E-4</v>
      </c>
    </row>
    <row r="66" spans="1:17">
      <c r="A66" t="s">
        <v>4797</v>
      </c>
      <c r="B66" t="s">
        <v>3013</v>
      </c>
      <c r="C66" t="s">
        <v>3026</v>
      </c>
      <c r="D66" s="118" t="s">
        <v>4890</v>
      </c>
      <c r="E66" t="s">
        <v>375</v>
      </c>
      <c r="F66" t="s">
        <v>245</v>
      </c>
      <c r="G66" t="s">
        <v>129</v>
      </c>
      <c r="H66" s="59">
        <v>4.13</v>
      </c>
      <c r="I66" t="s">
        <v>334</v>
      </c>
      <c r="J66" t="s">
        <v>100</v>
      </c>
      <c r="K66" s="60">
        <v>2.98E-2</v>
      </c>
      <c r="L66" s="60">
        <v>2.64E-2</v>
      </c>
      <c r="M66" s="59">
        <v>32959781.789999999</v>
      </c>
      <c r="N66" s="59">
        <v>114.6</v>
      </c>
      <c r="O66" s="59">
        <v>37771.90993134</v>
      </c>
      <c r="P66" s="60">
        <v>1.32E-2</v>
      </c>
      <c r="Q66" s="60">
        <v>1.2999999999999999E-3</v>
      </c>
    </row>
    <row r="67" spans="1:17">
      <c r="A67" t="s">
        <v>4798</v>
      </c>
      <c r="B67" t="s">
        <v>2971</v>
      </c>
      <c r="C67" t="s">
        <v>3029</v>
      </c>
      <c r="D67" s="118" t="s">
        <v>4890</v>
      </c>
      <c r="E67" t="s">
        <v>375</v>
      </c>
      <c r="F67" t="s">
        <v>245</v>
      </c>
      <c r="G67" t="s">
        <v>129</v>
      </c>
      <c r="H67" s="59">
        <v>3.94</v>
      </c>
      <c r="I67" t="s">
        <v>681</v>
      </c>
      <c r="J67" t="s">
        <v>100</v>
      </c>
      <c r="K67" s="60">
        <v>2.98E-2</v>
      </c>
      <c r="L67" s="60">
        <v>2.92E-2</v>
      </c>
      <c r="M67" s="59">
        <v>3779159.93</v>
      </c>
      <c r="N67" s="59">
        <v>113.58</v>
      </c>
      <c r="O67" s="59">
        <v>4292.3698484939996</v>
      </c>
      <c r="P67" s="60">
        <v>1.5E-3</v>
      </c>
      <c r="Q67" s="60">
        <v>1E-4</v>
      </c>
    </row>
    <row r="68" spans="1:17">
      <c r="A68" t="s">
        <v>4798</v>
      </c>
      <c r="B68" t="s">
        <v>2971</v>
      </c>
      <c r="C68" t="s">
        <v>3028</v>
      </c>
      <c r="D68" s="118" t="s">
        <v>4890</v>
      </c>
      <c r="E68" t="s">
        <v>375</v>
      </c>
      <c r="F68" t="s">
        <v>245</v>
      </c>
      <c r="G68" t="s">
        <v>129</v>
      </c>
      <c r="H68" s="59">
        <v>3.94</v>
      </c>
      <c r="I68" t="s">
        <v>681</v>
      </c>
      <c r="J68" t="s">
        <v>100</v>
      </c>
      <c r="K68" s="60">
        <v>2.98E-2</v>
      </c>
      <c r="L68" s="60">
        <v>2.92E-2</v>
      </c>
      <c r="M68" s="59">
        <v>106876.69</v>
      </c>
      <c r="N68" s="59">
        <v>113.58</v>
      </c>
      <c r="O68" s="59">
        <v>121.390544502</v>
      </c>
      <c r="P68" s="60">
        <v>0</v>
      </c>
      <c r="Q68" s="60">
        <v>0</v>
      </c>
    </row>
    <row r="69" spans="1:17">
      <c r="A69" t="s">
        <v>4799</v>
      </c>
      <c r="B69" t="s">
        <v>2971</v>
      </c>
      <c r="C69" t="s">
        <v>3025</v>
      </c>
      <c r="D69" s="118" t="s">
        <v>4890</v>
      </c>
      <c r="E69" t="s">
        <v>375</v>
      </c>
      <c r="F69" t="s">
        <v>245</v>
      </c>
      <c r="G69" t="s">
        <v>129</v>
      </c>
      <c r="H69" s="59">
        <v>4.01</v>
      </c>
      <c r="I69" t="s">
        <v>681</v>
      </c>
      <c r="J69" t="s">
        <v>100</v>
      </c>
      <c r="K69" s="60">
        <v>2.98E-2</v>
      </c>
      <c r="L69" s="60">
        <v>2.0299999999999999E-2</v>
      </c>
      <c r="M69" s="59">
        <v>5099170.46</v>
      </c>
      <c r="N69" s="59">
        <v>117.59</v>
      </c>
      <c r="O69" s="59">
        <v>5996.114543914</v>
      </c>
      <c r="P69" s="60">
        <v>2.0999999999999999E-3</v>
      </c>
      <c r="Q69" s="60">
        <v>2.0000000000000001E-4</v>
      </c>
    </row>
    <row r="70" spans="1:17">
      <c r="A70" t="s">
        <v>4791</v>
      </c>
      <c r="B70" t="s">
        <v>3013</v>
      </c>
      <c r="C70" t="s">
        <v>3027</v>
      </c>
      <c r="D70" s="118" t="s">
        <v>4890</v>
      </c>
      <c r="E70" t="s">
        <v>375</v>
      </c>
      <c r="F70" t="s">
        <v>4792</v>
      </c>
      <c r="G70" t="s">
        <v>129</v>
      </c>
      <c r="H70" s="59">
        <v>1.93</v>
      </c>
      <c r="I70" t="s">
        <v>112</v>
      </c>
      <c r="J70" t="s">
        <v>100</v>
      </c>
      <c r="K70" s="60">
        <v>4.7E-2</v>
      </c>
      <c r="L70" s="60">
        <v>4.3799999999999999E-2</v>
      </c>
      <c r="M70" s="59">
        <v>201621.68</v>
      </c>
      <c r="N70" s="59">
        <v>135.16999999999999</v>
      </c>
      <c r="O70" s="59">
        <v>272.53202485600002</v>
      </c>
      <c r="P70" s="60">
        <v>1E-4</v>
      </c>
      <c r="Q70" s="60">
        <v>0</v>
      </c>
    </row>
    <row r="71" spans="1:17">
      <c r="A71" t="s">
        <v>4800</v>
      </c>
      <c r="B71" t="s">
        <v>3013</v>
      </c>
      <c r="C71" t="s">
        <v>3034</v>
      </c>
      <c r="D71" s="118" t="s">
        <v>4890</v>
      </c>
      <c r="E71" t="s">
        <v>478</v>
      </c>
      <c r="F71" t="s">
        <v>245</v>
      </c>
      <c r="G71" t="s">
        <v>179</v>
      </c>
      <c r="H71" s="59">
        <v>7.76</v>
      </c>
      <c r="I71" t="s">
        <v>334</v>
      </c>
      <c r="J71" t="s">
        <v>100</v>
      </c>
      <c r="K71" s="60">
        <v>3.2199999999999999E-2</v>
      </c>
      <c r="L71" s="60">
        <v>3.5099999999999999E-2</v>
      </c>
      <c r="M71" s="59">
        <v>5104093.3</v>
      </c>
      <c r="N71" s="59">
        <v>110.26</v>
      </c>
      <c r="O71" s="59">
        <v>5627.7732725799997</v>
      </c>
      <c r="P71" s="60">
        <v>2E-3</v>
      </c>
      <c r="Q71" s="60">
        <v>2.0000000000000001E-4</v>
      </c>
    </row>
    <row r="72" spans="1:17">
      <c r="A72" t="s">
        <v>4800</v>
      </c>
      <c r="B72" t="s">
        <v>3013</v>
      </c>
      <c r="C72" t="s">
        <v>3035</v>
      </c>
      <c r="D72" s="118" t="s">
        <v>4890</v>
      </c>
      <c r="E72" t="s">
        <v>478</v>
      </c>
      <c r="F72" t="s">
        <v>245</v>
      </c>
      <c r="G72" t="s">
        <v>179</v>
      </c>
      <c r="H72" s="59">
        <v>7.75</v>
      </c>
      <c r="I72" t="s">
        <v>334</v>
      </c>
      <c r="J72" t="s">
        <v>100</v>
      </c>
      <c r="K72" s="60">
        <v>3.2599999999999997E-2</v>
      </c>
      <c r="L72" s="60">
        <v>3.5099999999999999E-2</v>
      </c>
      <c r="M72" s="59">
        <v>1068099.43</v>
      </c>
      <c r="N72" s="59">
        <v>109.68</v>
      </c>
      <c r="O72" s="59">
        <v>1171.4914548239999</v>
      </c>
      <c r="P72" s="60">
        <v>4.0000000000000002E-4</v>
      </c>
      <c r="Q72" s="60">
        <v>0</v>
      </c>
    </row>
    <row r="73" spans="1:17">
      <c r="A73" t="s">
        <v>4800</v>
      </c>
      <c r="B73" t="s">
        <v>3013</v>
      </c>
      <c r="C73" t="s">
        <v>3036</v>
      </c>
      <c r="D73" s="118" t="s">
        <v>4890</v>
      </c>
      <c r="E73" t="s">
        <v>478</v>
      </c>
      <c r="F73" t="s">
        <v>245</v>
      </c>
      <c r="G73" t="s">
        <v>179</v>
      </c>
      <c r="H73" s="59">
        <v>7.69</v>
      </c>
      <c r="I73" t="s">
        <v>334</v>
      </c>
      <c r="J73" t="s">
        <v>100</v>
      </c>
      <c r="K73" s="60">
        <v>3.6600000000000001E-2</v>
      </c>
      <c r="L73" s="60">
        <v>3.4200000000000001E-2</v>
      </c>
      <c r="M73" s="59">
        <v>1072034.8799999999</v>
      </c>
      <c r="N73" s="59">
        <v>113.19</v>
      </c>
      <c r="O73" s="59">
        <v>1213.4362806720001</v>
      </c>
      <c r="P73" s="60">
        <v>4.0000000000000002E-4</v>
      </c>
      <c r="Q73" s="60">
        <v>0</v>
      </c>
    </row>
    <row r="74" spans="1:17">
      <c r="A74" t="s">
        <v>4800</v>
      </c>
      <c r="B74" t="s">
        <v>3013</v>
      </c>
      <c r="C74" t="s">
        <v>3044</v>
      </c>
      <c r="D74" s="118" t="s">
        <v>4890</v>
      </c>
      <c r="E74" t="s">
        <v>478</v>
      </c>
      <c r="F74" t="s">
        <v>245</v>
      </c>
      <c r="G74" t="s">
        <v>179</v>
      </c>
      <c r="H74" s="59">
        <v>7.76</v>
      </c>
      <c r="I74" t="s">
        <v>334</v>
      </c>
      <c r="J74" t="s">
        <v>100</v>
      </c>
      <c r="K74" s="60">
        <v>3.4500000000000003E-2</v>
      </c>
      <c r="L74" s="60">
        <v>3.2800000000000003E-2</v>
      </c>
      <c r="M74" s="59">
        <v>2012215.31</v>
      </c>
      <c r="N74" s="59">
        <v>113.25</v>
      </c>
      <c r="O74" s="59">
        <v>2278.8338385749998</v>
      </c>
      <c r="P74" s="60">
        <v>8.0000000000000004E-4</v>
      </c>
      <c r="Q74" s="60">
        <v>1E-4</v>
      </c>
    </row>
    <row r="75" spans="1:17">
      <c r="A75" t="s">
        <v>4800</v>
      </c>
      <c r="B75" t="s">
        <v>3013</v>
      </c>
      <c r="C75" t="s">
        <v>3045</v>
      </c>
      <c r="D75" s="118" t="s">
        <v>4890</v>
      </c>
      <c r="E75" t="s">
        <v>478</v>
      </c>
      <c r="F75" t="s">
        <v>245</v>
      </c>
      <c r="G75" t="s">
        <v>179</v>
      </c>
      <c r="H75" s="59">
        <v>7.83</v>
      </c>
      <c r="I75" t="s">
        <v>334</v>
      </c>
      <c r="J75" t="s">
        <v>100</v>
      </c>
      <c r="K75" s="60">
        <v>3.0499999999999999E-2</v>
      </c>
      <c r="L75" s="60">
        <v>3.2800000000000003E-2</v>
      </c>
      <c r="M75" s="59">
        <v>2029169.96</v>
      </c>
      <c r="N75" s="59">
        <v>109.75</v>
      </c>
      <c r="O75" s="59">
        <v>2227.0140311</v>
      </c>
      <c r="P75" s="60">
        <v>8.0000000000000004E-4</v>
      </c>
      <c r="Q75" s="60">
        <v>1E-4</v>
      </c>
    </row>
    <row r="76" spans="1:17">
      <c r="A76" t="s">
        <v>4800</v>
      </c>
      <c r="B76" t="s">
        <v>3013</v>
      </c>
      <c r="C76" t="s">
        <v>3037</v>
      </c>
      <c r="D76" s="118" t="s">
        <v>4890</v>
      </c>
      <c r="E76" t="s">
        <v>478</v>
      </c>
      <c r="F76" t="s">
        <v>245</v>
      </c>
      <c r="G76" t="s">
        <v>179</v>
      </c>
      <c r="H76" s="59">
        <v>7.82</v>
      </c>
      <c r="I76" t="s">
        <v>334</v>
      </c>
      <c r="J76" t="s">
        <v>100</v>
      </c>
      <c r="K76" s="60">
        <v>2.9000000000000001E-2</v>
      </c>
      <c r="L76" s="60">
        <v>3.5099999999999999E-2</v>
      </c>
      <c r="M76" s="59">
        <v>1883685.54</v>
      </c>
      <c r="N76" s="59">
        <v>105</v>
      </c>
      <c r="O76" s="59">
        <v>1977.869817</v>
      </c>
      <c r="P76" s="60">
        <v>6.9999999999999999E-4</v>
      </c>
      <c r="Q76" s="60">
        <v>1E-4</v>
      </c>
    </row>
    <row r="77" spans="1:17">
      <c r="A77" t="s">
        <v>4800</v>
      </c>
      <c r="B77" t="s">
        <v>3013</v>
      </c>
      <c r="C77" t="s">
        <v>3046</v>
      </c>
      <c r="D77" s="118" t="s">
        <v>4890</v>
      </c>
      <c r="E77" t="s">
        <v>478</v>
      </c>
      <c r="F77" t="s">
        <v>245</v>
      </c>
      <c r="G77" t="s">
        <v>179</v>
      </c>
      <c r="H77" s="59">
        <v>7.94</v>
      </c>
      <c r="I77" t="s">
        <v>334</v>
      </c>
      <c r="J77" t="s">
        <v>100</v>
      </c>
      <c r="K77" s="60">
        <v>2.3800000000000002E-2</v>
      </c>
      <c r="L77" s="60">
        <v>3.4599999999999999E-2</v>
      </c>
      <c r="M77" s="59">
        <v>133762.67000000001</v>
      </c>
      <c r="N77" s="59">
        <v>102</v>
      </c>
      <c r="O77" s="59">
        <v>136.43792339999999</v>
      </c>
      <c r="P77" s="60">
        <v>0</v>
      </c>
      <c r="Q77" s="60">
        <v>0</v>
      </c>
    </row>
    <row r="78" spans="1:17">
      <c r="A78" t="s">
        <v>4800</v>
      </c>
      <c r="B78" t="s">
        <v>3013</v>
      </c>
      <c r="C78" t="s">
        <v>3047</v>
      </c>
      <c r="D78" s="118" t="s">
        <v>4890</v>
      </c>
      <c r="E78" t="s">
        <v>478</v>
      </c>
      <c r="F78" t="s">
        <v>245</v>
      </c>
      <c r="G78" t="s">
        <v>179</v>
      </c>
      <c r="H78" s="59">
        <v>7.86</v>
      </c>
      <c r="I78" t="s">
        <v>334</v>
      </c>
      <c r="J78" t="s">
        <v>100</v>
      </c>
      <c r="K78" s="60">
        <v>2.4299999999999999E-2</v>
      </c>
      <c r="L78" s="60">
        <v>3.7900000000000003E-2</v>
      </c>
      <c r="M78" s="59">
        <v>1976751.55</v>
      </c>
      <c r="N78" s="59">
        <v>99.67</v>
      </c>
      <c r="O78" s="59">
        <v>1970.2282698849999</v>
      </c>
      <c r="P78" s="60">
        <v>6.9999999999999999E-4</v>
      </c>
      <c r="Q78" s="60">
        <v>1E-4</v>
      </c>
    </row>
    <row r="79" spans="1:17">
      <c r="A79" t="s">
        <v>4800</v>
      </c>
      <c r="B79" t="s">
        <v>3013</v>
      </c>
      <c r="C79" t="s">
        <v>3048</v>
      </c>
      <c r="D79" s="118" t="s">
        <v>4890</v>
      </c>
      <c r="E79" t="s">
        <v>478</v>
      </c>
      <c r="F79" t="s">
        <v>245</v>
      </c>
      <c r="G79" t="s">
        <v>179</v>
      </c>
      <c r="H79" s="59">
        <v>7.85</v>
      </c>
      <c r="I79" t="s">
        <v>334</v>
      </c>
      <c r="J79" t="s">
        <v>100</v>
      </c>
      <c r="K79" s="60">
        <v>2.3800000000000002E-2</v>
      </c>
      <c r="L79" s="60">
        <v>3.9199999999999999E-2</v>
      </c>
      <c r="M79" s="59">
        <v>2051666.49</v>
      </c>
      <c r="N79" s="59">
        <v>98.42</v>
      </c>
      <c r="O79" s="59">
        <v>2019.2501594580001</v>
      </c>
      <c r="P79" s="60">
        <v>6.9999999999999999E-4</v>
      </c>
      <c r="Q79" s="60">
        <v>1E-4</v>
      </c>
    </row>
    <row r="80" spans="1:17">
      <c r="A80" t="s">
        <v>4800</v>
      </c>
      <c r="B80" t="s">
        <v>3013</v>
      </c>
      <c r="C80" t="s">
        <v>3038</v>
      </c>
      <c r="D80" s="118" t="s">
        <v>4890</v>
      </c>
      <c r="E80" t="s">
        <v>478</v>
      </c>
      <c r="F80" t="s">
        <v>245</v>
      </c>
      <c r="G80" t="s">
        <v>179</v>
      </c>
      <c r="H80" s="59">
        <v>7.89</v>
      </c>
      <c r="I80" t="s">
        <v>334</v>
      </c>
      <c r="J80" t="s">
        <v>100</v>
      </c>
      <c r="K80" s="60">
        <v>2.7699999999999999E-2</v>
      </c>
      <c r="L80" s="60">
        <v>3.27E-2</v>
      </c>
      <c r="M80" s="59">
        <v>1228043.3</v>
      </c>
      <c r="N80" s="59">
        <v>107.36</v>
      </c>
      <c r="O80" s="59">
        <v>1318.4272868800001</v>
      </c>
      <c r="P80" s="60">
        <v>5.0000000000000001E-4</v>
      </c>
      <c r="Q80" s="60">
        <v>0</v>
      </c>
    </row>
    <row r="81" spans="1:17">
      <c r="A81" t="s">
        <v>4800</v>
      </c>
      <c r="B81" t="s">
        <v>3013</v>
      </c>
      <c r="C81" t="s">
        <v>3039</v>
      </c>
      <c r="D81" s="118" t="s">
        <v>4890</v>
      </c>
      <c r="E81" t="s">
        <v>478</v>
      </c>
      <c r="F81" t="s">
        <v>245</v>
      </c>
      <c r="G81" t="s">
        <v>179</v>
      </c>
      <c r="H81" s="59">
        <v>7.91</v>
      </c>
      <c r="I81" t="s">
        <v>334</v>
      </c>
      <c r="J81" t="s">
        <v>100</v>
      </c>
      <c r="K81" s="60">
        <v>2.3E-2</v>
      </c>
      <c r="L81" s="60">
        <v>3.6799999999999999E-2</v>
      </c>
      <c r="M81" s="59">
        <v>515157.26</v>
      </c>
      <c r="N81" s="59">
        <v>100</v>
      </c>
      <c r="O81" s="59">
        <v>515.15725999999995</v>
      </c>
      <c r="P81" s="60">
        <v>2.0000000000000001E-4</v>
      </c>
      <c r="Q81" s="60">
        <v>0</v>
      </c>
    </row>
    <row r="82" spans="1:17">
      <c r="A82" t="s">
        <v>4800</v>
      </c>
      <c r="B82" t="s">
        <v>3013</v>
      </c>
      <c r="C82" t="s">
        <v>3040</v>
      </c>
      <c r="D82" s="118" t="s">
        <v>4890</v>
      </c>
      <c r="E82" t="s">
        <v>478</v>
      </c>
      <c r="F82" t="s">
        <v>245</v>
      </c>
      <c r="G82" t="s">
        <v>179</v>
      </c>
      <c r="H82" s="59">
        <v>7.99</v>
      </c>
      <c r="I82" t="s">
        <v>334</v>
      </c>
      <c r="J82" t="s">
        <v>100</v>
      </c>
      <c r="K82" s="60">
        <v>2.1999999999999999E-2</v>
      </c>
      <c r="L82" s="60">
        <v>3.4299999999999997E-2</v>
      </c>
      <c r="M82" s="59">
        <v>807763.72</v>
      </c>
      <c r="N82" s="59">
        <v>101.37</v>
      </c>
      <c r="O82" s="59">
        <v>818.83008296399998</v>
      </c>
      <c r="P82" s="60">
        <v>2.9999999999999997E-4</v>
      </c>
      <c r="Q82" s="60">
        <v>0</v>
      </c>
    </row>
    <row r="83" spans="1:17">
      <c r="A83" t="s">
        <v>4800</v>
      </c>
      <c r="B83" t="s">
        <v>3013</v>
      </c>
      <c r="C83" t="s">
        <v>3041</v>
      </c>
      <c r="D83" s="118" t="s">
        <v>4890</v>
      </c>
      <c r="E83" t="s">
        <v>478</v>
      </c>
      <c r="F83" t="s">
        <v>245</v>
      </c>
      <c r="G83" t="s">
        <v>179</v>
      </c>
      <c r="H83" s="59">
        <v>7.9</v>
      </c>
      <c r="I83" t="s">
        <v>334</v>
      </c>
      <c r="J83" t="s">
        <v>100</v>
      </c>
      <c r="K83" s="60">
        <v>2.3800000000000002E-2</v>
      </c>
      <c r="L83" s="60">
        <v>3.6900000000000002E-2</v>
      </c>
      <c r="M83" s="59">
        <v>1050405.17</v>
      </c>
      <c r="N83" s="59">
        <v>100.91</v>
      </c>
      <c r="O83" s="59">
        <v>1059.9638570469999</v>
      </c>
      <c r="P83" s="60">
        <v>4.0000000000000002E-4</v>
      </c>
      <c r="Q83" s="60">
        <v>0</v>
      </c>
    </row>
    <row r="84" spans="1:17">
      <c r="A84" t="s">
        <v>4800</v>
      </c>
      <c r="B84" t="s">
        <v>3013</v>
      </c>
      <c r="C84" t="s">
        <v>3042</v>
      </c>
      <c r="D84" s="118" t="s">
        <v>4890</v>
      </c>
      <c r="E84" t="s">
        <v>478</v>
      </c>
      <c r="F84" t="s">
        <v>245</v>
      </c>
      <c r="G84" t="s">
        <v>179</v>
      </c>
      <c r="H84" s="59">
        <v>7.79</v>
      </c>
      <c r="I84" t="s">
        <v>334</v>
      </c>
      <c r="J84" t="s">
        <v>100</v>
      </c>
      <c r="K84" s="60">
        <v>2.3599999999999999E-2</v>
      </c>
      <c r="L84" s="60">
        <v>4.24E-2</v>
      </c>
      <c r="M84" s="59">
        <v>3118779.43</v>
      </c>
      <c r="N84" s="59">
        <v>96.74</v>
      </c>
      <c r="O84" s="59">
        <v>3017.1072205820001</v>
      </c>
      <c r="P84" s="60">
        <v>1.1000000000000001E-3</v>
      </c>
      <c r="Q84" s="60">
        <v>1E-4</v>
      </c>
    </row>
    <row r="85" spans="1:17">
      <c r="A85" t="s">
        <v>4800</v>
      </c>
      <c r="B85" t="s">
        <v>3013</v>
      </c>
      <c r="C85" t="s">
        <v>3033</v>
      </c>
      <c r="D85" s="118" t="s">
        <v>4890</v>
      </c>
      <c r="E85" t="s">
        <v>478</v>
      </c>
      <c r="F85" t="s">
        <v>245</v>
      </c>
      <c r="G85" t="s">
        <v>179</v>
      </c>
      <c r="H85" s="59">
        <v>7.76</v>
      </c>
      <c r="I85" t="s">
        <v>334</v>
      </c>
      <c r="J85" t="s">
        <v>100</v>
      </c>
      <c r="K85" s="60">
        <v>2.3199999999999998E-2</v>
      </c>
      <c r="L85" s="60">
        <v>4.4400000000000002E-2</v>
      </c>
      <c r="M85" s="59">
        <v>2243924.0499999998</v>
      </c>
      <c r="N85" s="59">
        <v>94.71</v>
      </c>
      <c r="O85" s="59">
        <v>2125.2204677549998</v>
      </c>
      <c r="P85" s="60">
        <v>6.9999999999999999E-4</v>
      </c>
      <c r="Q85" s="60">
        <v>1E-4</v>
      </c>
    </row>
    <row r="86" spans="1:17">
      <c r="A86" t="s">
        <v>4800</v>
      </c>
      <c r="B86" t="s">
        <v>3013</v>
      </c>
      <c r="C86" t="s">
        <v>3043</v>
      </c>
      <c r="D86" s="118" t="s">
        <v>4890</v>
      </c>
      <c r="E86" t="s">
        <v>478</v>
      </c>
      <c r="F86" t="s">
        <v>245</v>
      </c>
      <c r="G86" t="s">
        <v>179</v>
      </c>
      <c r="H86" s="59">
        <v>7.64</v>
      </c>
      <c r="I86" t="s">
        <v>334</v>
      </c>
      <c r="J86" t="s">
        <v>100</v>
      </c>
      <c r="K86" s="60">
        <v>2.0899999999999998E-2</v>
      </c>
      <c r="L86" s="60">
        <v>5.3800000000000001E-2</v>
      </c>
      <c r="M86" s="59">
        <v>3214829.21</v>
      </c>
      <c r="N86" s="59">
        <v>84.42</v>
      </c>
      <c r="O86" s="59">
        <v>2713.958819082</v>
      </c>
      <c r="P86" s="60">
        <v>1E-3</v>
      </c>
      <c r="Q86" s="60">
        <v>1E-4</v>
      </c>
    </row>
    <row r="87" spans="1:17">
      <c r="A87" t="s">
        <v>4801</v>
      </c>
      <c r="B87" t="s">
        <v>2971</v>
      </c>
      <c r="C87" t="s">
        <v>3052</v>
      </c>
      <c r="D87" s="118" t="s">
        <v>4890</v>
      </c>
      <c r="E87" t="s">
        <v>491</v>
      </c>
      <c r="F87" t="s">
        <v>245</v>
      </c>
      <c r="G87" t="s">
        <v>129</v>
      </c>
      <c r="H87" s="59">
        <v>7.61</v>
      </c>
      <c r="I87" t="s">
        <v>557</v>
      </c>
      <c r="J87" t="s">
        <v>100</v>
      </c>
      <c r="K87" s="60">
        <v>1.6299999999999999E-2</v>
      </c>
      <c r="L87" s="60">
        <v>3.1199999999999999E-2</v>
      </c>
      <c r="M87" s="59">
        <v>7640380.9500000002</v>
      </c>
      <c r="N87" s="59">
        <v>99.62</v>
      </c>
      <c r="O87" s="59">
        <v>7611.34750239</v>
      </c>
      <c r="P87" s="60">
        <v>2.7000000000000001E-3</v>
      </c>
      <c r="Q87" s="60">
        <v>2.9999999999999997E-4</v>
      </c>
    </row>
    <row r="88" spans="1:17">
      <c r="A88" t="s">
        <v>4801</v>
      </c>
      <c r="B88" t="s">
        <v>2971</v>
      </c>
      <c r="C88" t="s">
        <v>3053</v>
      </c>
      <c r="D88" s="118" t="s">
        <v>4890</v>
      </c>
      <c r="E88" t="s">
        <v>491</v>
      </c>
      <c r="F88" t="s">
        <v>245</v>
      </c>
      <c r="G88" t="s">
        <v>129</v>
      </c>
      <c r="H88" s="59">
        <v>7.62</v>
      </c>
      <c r="I88" t="s">
        <v>557</v>
      </c>
      <c r="J88" t="s">
        <v>100</v>
      </c>
      <c r="K88" s="60">
        <v>1.4999999999999999E-2</v>
      </c>
      <c r="L88" s="60">
        <v>3.1899999999999998E-2</v>
      </c>
      <c r="M88" s="59">
        <v>3591591.3</v>
      </c>
      <c r="N88" s="59">
        <v>97.96</v>
      </c>
      <c r="O88" s="59">
        <v>3518.3228374800001</v>
      </c>
      <c r="P88" s="60">
        <v>1.1999999999999999E-3</v>
      </c>
      <c r="Q88" s="60">
        <v>1E-4</v>
      </c>
    </row>
    <row r="89" spans="1:17">
      <c r="A89" t="s">
        <v>4802</v>
      </c>
      <c r="B89" t="s">
        <v>3013</v>
      </c>
      <c r="C89" t="s">
        <v>3110</v>
      </c>
      <c r="D89" s="118" t="s">
        <v>4890</v>
      </c>
      <c r="E89" t="s">
        <v>3050</v>
      </c>
      <c r="F89" t="s">
        <v>245</v>
      </c>
      <c r="G89" t="s">
        <v>2115</v>
      </c>
      <c r="H89" s="59">
        <v>4.72</v>
      </c>
      <c r="I89" t="s">
        <v>352</v>
      </c>
      <c r="J89" t="s">
        <v>100</v>
      </c>
      <c r="K89" s="60">
        <v>3.1E-2</v>
      </c>
      <c r="L89" s="60">
        <v>2.6700000000000002E-2</v>
      </c>
      <c r="M89" s="59">
        <v>8050106.3499999996</v>
      </c>
      <c r="N89" s="59">
        <v>113.73</v>
      </c>
      <c r="O89" s="59">
        <v>9155.3859518549998</v>
      </c>
      <c r="P89" s="60">
        <v>3.2000000000000002E-3</v>
      </c>
      <c r="Q89" s="60">
        <v>2.9999999999999997E-4</v>
      </c>
    </row>
    <row r="90" spans="1:17">
      <c r="A90" t="s">
        <v>4802</v>
      </c>
      <c r="B90" t="s">
        <v>3013</v>
      </c>
      <c r="C90" t="s">
        <v>3111</v>
      </c>
      <c r="D90" s="118" t="s">
        <v>4890</v>
      </c>
      <c r="E90" t="s">
        <v>3050</v>
      </c>
      <c r="F90" t="s">
        <v>245</v>
      </c>
      <c r="G90" t="s">
        <v>2115</v>
      </c>
      <c r="H90" s="59">
        <v>4.74</v>
      </c>
      <c r="I90" t="s">
        <v>352</v>
      </c>
      <c r="J90" t="s">
        <v>100</v>
      </c>
      <c r="K90" s="60">
        <v>2.4899999999999999E-2</v>
      </c>
      <c r="L90" s="60">
        <v>2.6800000000000001E-2</v>
      </c>
      <c r="M90" s="59">
        <v>3381782.15</v>
      </c>
      <c r="N90" s="59">
        <v>112.44</v>
      </c>
      <c r="O90" s="59">
        <v>3802.4758494600001</v>
      </c>
      <c r="P90" s="60">
        <v>1.2999999999999999E-3</v>
      </c>
      <c r="Q90" s="60">
        <v>1E-4</v>
      </c>
    </row>
    <row r="91" spans="1:17">
      <c r="A91" t="s">
        <v>4802</v>
      </c>
      <c r="B91" t="s">
        <v>3013</v>
      </c>
      <c r="C91" t="s">
        <v>3112</v>
      </c>
      <c r="D91" s="118" t="s">
        <v>4890</v>
      </c>
      <c r="E91" t="s">
        <v>3050</v>
      </c>
      <c r="F91" t="s">
        <v>245</v>
      </c>
      <c r="G91" t="s">
        <v>2115</v>
      </c>
      <c r="H91" s="59">
        <v>4.99</v>
      </c>
      <c r="I91" t="s">
        <v>352</v>
      </c>
      <c r="J91" t="s">
        <v>100</v>
      </c>
      <c r="K91" s="60">
        <v>3.5999999999999997E-2</v>
      </c>
      <c r="L91" s="60">
        <v>2.7099999999999999E-2</v>
      </c>
      <c r="M91" s="59">
        <v>2250159.63</v>
      </c>
      <c r="N91" s="59">
        <v>116.58</v>
      </c>
      <c r="O91" s="59">
        <v>2623.236096654</v>
      </c>
      <c r="P91" s="60">
        <v>8.9999999999999998E-4</v>
      </c>
      <c r="Q91" s="60">
        <v>1E-4</v>
      </c>
    </row>
    <row r="92" spans="1:17">
      <c r="A92" t="s">
        <v>4803</v>
      </c>
      <c r="B92" t="s">
        <v>2971</v>
      </c>
      <c r="C92" t="s">
        <v>3095</v>
      </c>
      <c r="D92" s="118" t="s">
        <v>4890</v>
      </c>
      <c r="E92" t="s">
        <v>3050</v>
      </c>
      <c r="F92" t="s">
        <v>245</v>
      </c>
      <c r="G92" t="s">
        <v>2115</v>
      </c>
      <c r="H92" s="59">
        <v>7.5</v>
      </c>
      <c r="I92" t="s">
        <v>352</v>
      </c>
      <c r="J92" t="s">
        <v>100</v>
      </c>
      <c r="K92" s="60">
        <v>1.7999999999999999E-2</v>
      </c>
      <c r="L92" s="60">
        <v>3.7699999999999997E-2</v>
      </c>
      <c r="M92" s="59">
        <v>40601797.82</v>
      </c>
      <c r="N92" s="59">
        <v>93.1</v>
      </c>
      <c r="O92" s="59">
        <v>37800.273770419997</v>
      </c>
      <c r="P92" s="60">
        <v>1.32E-2</v>
      </c>
      <c r="Q92" s="60">
        <v>1.2999999999999999E-3</v>
      </c>
    </row>
    <row r="93" spans="1:17">
      <c r="A93" t="s">
        <v>4803</v>
      </c>
      <c r="B93" t="s">
        <v>2971</v>
      </c>
      <c r="C93" t="s">
        <v>3097</v>
      </c>
      <c r="D93" s="118" t="s">
        <v>4890</v>
      </c>
      <c r="E93" t="s">
        <v>3050</v>
      </c>
      <c r="F93" t="s">
        <v>245</v>
      </c>
      <c r="G93" t="s">
        <v>2115</v>
      </c>
      <c r="H93" s="59">
        <v>7.09</v>
      </c>
      <c r="I93" t="s">
        <v>352</v>
      </c>
      <c r="J93" t="s">
        <v>100</v>
      </c>
      <c r="K93" s="60">
        <v>1.8800000000000001E-2</v>
      </c>
      <c r="L93" s="60">
        <v>3.9E-2</v>
      </c>
      <c r="M93" s="59">
        <v>25080239.25</v>
      </c>
      <c r="N93" s="59">
        <v>93.53</v>
      </c>
      <c r="O93" s="59">
        <v>23457.547770525001</v>
      </c>
      <c r="P93" s="60">
        <v>8.2000000000000007E-3</v>
      </c>
      <c r="Q93" s="60">
        <v>8.0000000000000004E-4</v>
      </c>
    </row>
    <row r="94" spans="1:17">
      <c r="A94" t="s">
        <v>4803</v>
      </c>
      <c r="B94" t="s">
        <v>2971</v>
      </c>
      <c r="C94" t="s">
        <v>3094</v>
      </c>
      <c r="D94" s="118" t="s">
        <v>4890</v>
      </c>
      <c r="E94" t="s">
        <v>3050</v>
      </c>
      <c r="F94" t="s">
        <v>245</v>
      </c>
      <c r="G94" t="s">
        <v>2115</v>
      </c>
      <c r="H94" s="59">
        <v>7.4</v>
      </c>
      <c r="I94" t="s">
        <v>352</v>
      </c>
      <c r="J94" t="s">
        <v>100</v>
      </c>
      <c r="K94" s="60">
        <v>2.3699999999999999E-2</v>
      </c>
      <c r="L94" s="60">
        <v>2.5999999999999999E-2</v>
      </c>
      <c r="M94" s="59">
        <v>16571406.76</v>
      </c>
      <c r="N94" s="59">
        <v>104.47</v>
      </c>
      <c r="O94" s="59">
        <v>17312.148642172</v>
      </c>
      <c r="P94" s="60">
        <v>6.1000000000000004E-3</v>
      </c>
      <c r="Q94" s="60">
        <v>5.9999999999999995E-4</v>
      </c>
    </row>
    <row r="95" spans="1:17">
      <c r="A95" t="s">
        <v>4803</v>
      </c>
      <c r="B95" t="s">
        <v>2971</v>
      </c>
      <c r="C95" t="s">
        <v>3096</v>
      </c>
      <c r="D95" s="118" t="s">
        <v>4890</v>
      </c>
      <c r="E95" t="s">
        <v>3050</v>
      </c>
      <c r="F95" t="s">
        <v>245</v>
      </c>
      <c r="G95" t="s">
        <v>2115</v>
      </c>
      <c r="H95" s="59">
        <v>7.03</v>
      </c>
      <c r="I95" t="s">
        <v>352</v>
      </c>
      <c r="J95" t="s">
        <v>100</v>
      </c>
      <c r="K95" s="60">
        <v>2.3199999999999998E-2</v>
      </c>
      <c r="L95" s="60">
        <v>2.7400000000000001E-2</v>
      </c>
      <c r="M95" s="59">
        <v>11776634.189999999</v>
      </c>
      <c r="N95" s="59">
        <v>103.18</v>
      </c>
      <c r="O95" s="59">
        <v>12151.131157242</v>
      </c>
      <c r="P95" s="60">
        <v>4.3E-3</v>
      </c>
      <c r="Q95" s="60">
        <v>4.0000000000000002E-4</v>
      </c>
    </row>
    <row r="96" spans="1:17">
      <c r="A96" t="s">
        <v>4804</v>
      </c>
      <c r="B96" t="s">
        <v>3013</v>
      </c>
      <c r="C96" t="s">
        <v>3049</v>
      </c>
      <c r="D96" s="118" t="s">
        <v>4890</v>
      </c>
      <c r="E96" t="s">
        <v>3050</v>
      </c>
      <c r="F96" t="s">
        <v>245</v>
      </c>
      <c r="G96" t="s">
        <v>2115</v>
      </c>
      <c r="H96" s="59">
        <v>5.16</v>
      </c>
      <c r="I96" t="s">
        <v>352</v>
      </c>
      <c r="J96" t="s">
        <v>100</v>
      </c>
      <c r="K96" s="60">
        <v>1.7899999999999999E-2</v>
      </c>
      <c r="L96" s="60">
        <v>2.9000000000000001E-2</v>
      </c>
      <c r="M96" s="59">
        <v>9572494.1300000008</v>
      </c>
      <c r="N96" s="59">
        <v>105.5</v>
      </c>
      <c r="O96" s="59">
        <v>10098.981307149999</v>
      </c>
      <c r="P96" s="60">
        <v>3.5000000000000001E-3</v>
      </c>
      <c r="Q96" s="60">
        <v>2.9999999999999997E-4</v>
      </c>
    </row>
    <row r="97" spans="1:17">
      <c r="A97" t="s">
        <v>4804</v>
      </c>
      <c r="B97" t="s">
        <v>3013</v>
      </c>
      <c r="C97" t="s">
        <v>3051</v>
      </c>
      <c r="D97" s="118" t="s">
        <v>4890</v>
      </c>
      <c r="E97" t="s">
        <v>3050</v>
      </c>
      <c r="F97" t="s">
        <v>245</v>
      </c>
      <c r="G97" t="s">
        <v>2115</v>
      </c>
      <c r="H97" s="59">
        <v>6.53</v>
      </c>
      <c r="I97" t="s">
        <v>352</v>
      </c>
      <c r="J97" t="s">
        <v>100</v>
      </c>
      <c r="K97" s="60">
        <v>7.5499999999999998E-2</v>
      </c>
      <c r="L97" s="60">
        <v>7.5700000000000003E-2</v>
      </c>
      <c r="M97" s="59">
        <v>220241.31</v>
      </c>
      <c r="N97" s="59">
        <v>101.83</v>
      </c>
      <c r="O97" s="59">
        <v>224.271725973</v>
      </c>
      <c r="P97" s="60">
        <v>1E-4</v>
      </c>
      <c r="Q97" s="60">
        <v>0</v>
      </c>
    </row>
    <row r="98" spans="1:17">
      <c r="A98" t="s">
        <v>4805</v>
      </c>
      <c r="B98" t="s">
        <v>3013</v>
      </c>
      <c r="C98" t="s">
        <v>3113</v>
      </c>
      <c r="D98" s="118" t="s">
        <v>4890</v>
      </c>
      <c r="E98" t="s">
        <v>3050</v>
      </c>
      <c r="F98" t="s">
        <v>245</v>
      </c>
      <c r="G98" t="s">
        <v>2115</v>
      </c>
      <c r="H98" s="59">
        <v>4.7300000000000004</v>
      </c>
      <c r="I98" t="s">
        <v>112</v>
      </c>
      <c r="J98" t="s">
        <v>100</v>
      </c>
      <c r="K98" s="60">
        <v>6.9500000000000006E-2</v>
      </c>
      <c r="L98" s="60">
        <v>7.0499999999999993E-2</v>
      </c>
      <c r="M98" s="59">
        <v>1489619.15</v>
      </c>
      <c r="N98" s="59">
        <v>100.41</v>
      </c>
      <c r="O98" s="59">
        <v>1495.726588515</v>
      </c>
      <c r="P98" s="60">
        <v>5.0000000000000001E-4</v>
      </c>
      <c r="Q98" s="60">
        <v>1E-4</v>
      </c>
    </row>
    <row r="99" spans="1:17">
      <c r="A99" t="s">
        <v>4805</v>
      </c>
      <c r="B99" t="s">
        <v>3013</v>
      </c>
      <c r="C99" t="s">
        <v>3114</v>
      </c>
      <c r="D99" s="118" t="s">
        <v>4890</v>
      </c>
      <c r="E99" t="s">
        <v>3050</v>
      </c>
      <c r="F99" t="s">
        <v>245</v>
      </c>
      <c r="G99" t="s">
        <v>2115</v>
      </c>
      <c r="H99" s="59">
        <v>3.53</v>
      </c>
      <c r="I99" t="s">
        <v>112</v>
      </c>
      <c r="J99" t="s">
        <v>100</v>
      </c>
      <c r="K99" s="60">
        <v>6.9500000000000006E-2</v>
      </c>
      <c r="L99" s="60">
        <v>7.0800000000000002E-2</v>
      </c>
      <c r="M99" s="59">
        <v>1872048.52</v>
      </c>
      <c r="N99" s="59">
        <v>100.21</v>
      </c>
      <c r="O99" s="59">
        <v>1875.979821892</v>
      </c>
      <c r="P99" s="60">
        <v>6.9999999999999999E-4</v>
      </c>
      <c r="Q99" s="60">
        <v>1E-4</v>
      </c>
    </row>
    <row r="100" spans="1:17">
      <c r="A100" t="s">
        <v>4807</v>
      </c>
      <c r="B100" t="s">
        <v>3013</v>
      </c>
      <c r="C100" t="s">
        <v>3093</v>
      </c>
      <c r="D100" s="118" t="s">
        <v>4890</v>
      </c>
      <c r="E100" t="s">
        <v>478</v>
      </c>
      <c r="F100" t="s">
        <v>245</v>
      </c>
      <c r="G100" t="s">
        <v>179</v>
      </c>
      <c r="H100" s="59">
        <v>3.67</v>
      </c>
      <c r="I100" t="s">
        <v>334</v>
      </c>
      <c r="J100" t="s">
        <v>100</v>
      </c>
      <c r="K100" s="60">
        <v>5.2600000000000001E-2</v>
      </c>
      <c r="L100" s="60">
        <v>3.2099999999999997E-2</v>
      </c>
      <c r="M100" s="59">
        <v>359453.63</v>
      </c>
      <c r="N100" s="59">
        <v>124.46</v>
      </c>
      <c r="O100" s="59">
        <v>447.37598789800001</v>
      </c>
      <c r="P100" s="60">
        <v>2.0000000000000001E-4</v>
      </c>
      <c r="Q100" s="60">
        <v>0</v>
      </c>
    </row>
    <row r="101" spans="1:17">
      <c r="A101" t="s">
        <v>4807</v>
      </c>
      <c r="B101" t="s">
        <v>3013</v>
      </c>
      <c r="C101" t="s">
        <v>3086</v>
      </c>
      <c r="D101" s="118" t="s">
        <v>4890</v>
      </c>
      <c r="E101" t="s">
        <v>478</v>
      </c>
      <c r="F101" t="s">
        <v>245</v>
      </c>
      <c r="G101" t="s">
        <v>179</v>
      </c>
      <c r="H101" s="59">
        <v>3.7</v>
      </c>
      <c r="I101" t="s">
        <v>334</v>
      </c>
      <c r="J101" t="s">
        <v>100</v>
      </c>
      <c r="K101" s="60">
        <v>5.1299999999999998E-2</v>
      </c>
      <c r="L101" s="60">
        <v>2.5499999999999998E-2</v>
      </c>
      <c r="M101" s="59">
        <v>1325504.93</v>
      </c>
      <c r="N101" s="59">
        <v>126.84</v>
      </c>
      <c r="O101" s="59">
        <v>1681.2704532119999</v>
      </c>
      <c r="P101" s="60">
        <v>5.9999999999999995E-4</v>
      </c>
      <c r="Q101" s="60">
        <v>1E-4</v>
      </c>
    </row>
    <row r="102" spans="1:17">
      <c r="A102" t="s">
        <v>4807</v>
      </c>
      <c r="B102" t="s">
        <v>3013</v>
      </c>
      <c r="C102" t="s">
        <v>3087</v>
      </c>
      <c r="D102" s="118" t="s">
        <v>4890</v>
      </c>
      <c r="E102" t="s">
        <v>478</v>
      </c>
      <c r="F102" t="s">
        <v>245</v>
      </c>
      <c r="G102" t="s">
        <v>179</v>
      </c>
      <c r="H102" s="59">
        <v>3.7</v>
      </c>
      <c r="I102" t="s">
        <v>334</v>
      </c>
      <c r="J102" t="s">
        <v>100</v>
      </c>
      <c r="K102" s="60">
        <v>5.1499999999999997E-2</v>
      </c>
      <c r="L102" s="60">
        <v>2.5499999999999998E-2</v>
      </c>
      <c r="M102" s="59">
        <v>771409.41</v>
      </c>
      <c r="N102" s="59">
        <v>126.9</v>
      </c>
      <c r="O102" s="59">
        <v>978.91854129000001</v>
      </c>
      <c r="P102" s="60">
        <v>2.9999999999999997E-4</v>
      </c>
      <c r="Q102" s="60">
        <v>0</v>
      </c>
    </row>
    <row r="103" spans="1:17">
      <c r="A103" t="s">
        <v>4807</v>
      </c>
      <c r="B103" t="s">
        <v>3013</v>
      </c>
      <c r="C103" t="s">
        <v>3088</v>
      </c>
      <c r="D103" s="118" t="s">
        <v>4890</v>
      </c>
      <c r="E103" t="s">
        <v>478</v>
      </c>
      <c r="F103" t="s">
        <v>245</v>
      </c>
      <c r="G103" t="s">
        <v>179</v>
      </c>
      <c r="H103" s="59">
        <v>3.77</v>
      </c>
      <c r="I103" t="s">
        <v>334</v>
      </c>
      <c r="J103" t="s">
        <v>100</v>
      </c>
      <c r="K103" s="60">
        <v>5.0999999999999997E-2</v>
      </c>
      <c r="L103" s="60">
        <v>2.5999999999999999E-2</v>
      </c>
      <c r="M103" s="59">
        <v>543121.27</v>
      </c>
      <c r="N103" s="59">
        <v>125.11</v>
      </c>
      <c r="O103" s="59">
        <v>679.49902089700004</v>
      </c>
      <c r="P103" s="60">
        <v>2.0000000000000001E-4</v>
      </c>
      <c r="Q103" s="60">
        <v>0</v>
      </c>
    </row>
    <row r="104" spans="1:17">
      <c r="A104" t="s">
        <v>4807</v>
      </c>
      <c r="B104" t="s">
        <v>3013</v>
      </c>
      <c r="C104" t="s">
        <v>3067</v>
      </c>
      <c r="D104" s="118" t="s">
        <v>4890</v>
      </c>
      <c r="E104" t="s">
        <v>478</v>
      </c>
      <c r="F104" t="s">
        <v>245</v>
      </c>
      <c r="G104" t="s">
        <v>179</v>
      </c>
      <c r="H104" s="59">
        <v>3.72</v>
      </c>
      <c r="I104" t="s">
        <v>334</v>
      </c>
      <c r="J104" t="s">
        <v>100</v>
      </c>
      <c r="K104" s="60">
        <v>5.0999999999999997E-2</v>
      </c>
      <c r="L104" s="60">
        <v>2.2599999999999999E-2</v>
      </c>
      <c r="M104" s="59">
        <v>306911.02</v>
      </c>
      <c r="N104" s="59">
        <v>126.24</v>
      </c>
      <c r="O104" s="59">
        <v>387.44447164799999</v>
      </c>
      <c r="P104" s="60">
        <v>1E-4</v>
      </c>
      <c r="Q104" s="60">
        <v>0</v>
      </c>
    </row>
    <row r="105" spans="1:17">
      <c r="A105" t="s">
        <v>4807</v>
      </c>
      <c r="B105" t="s">
        <v>3013</v>
      </c>
      <c r="C105" t="s">
        <v>3068</v>
      </c>
      <c r="D105" s="118" t="s">
        <v>4890</v>
      </c>
      <c r="E105" t="s">
        <v>478</v>
      </c>
      <c r="F105" t="s">
        <v>245</v>
      </c>
      <c r="G105" t="s">
        <v>179</v>
      </c>
      <c r="H105" s="59">
        <v>3.7</v>
      </c>
      <c r="I105" t="s">
        <v>334</v>
      </c>
      <c r="J105" t="s">
        <v>100</v>
      </c>
      <c r="K105" s="60">
        <v>5.0999999999999997E-2</v>
      </c>
      <c r="L105" s="60">
        <v>2.5600000000000001E-2</v>
      </c>
      <c r="M105" s="59">
        <v>621030.99</v>
      </c>
      <c r="N105" s="59">
        <v>124.63</v>
      </c>
      <c r="O105" s="59">
        <v>773.99092283699997</v>
      </c>
      <c r="P105" s="60">
        <v>2.9999999999999997E-4</v>
      </c>
      <c r="Q105" s="60">
        <v>0</v>
      </c>
    </row>
    <row r="106" spans="1:17">
      <c r="A106" t="s">
        <v>4807</v>
      </c>
      <c r="B106" t="s">
        <v>3013</v>
      </c>
      <c r="C106" t="s">
        <v>3057</v>
      </c>
      <c r="D106" s="118" t="s">
        <v>4890</v>
      </c>
      <c r="E106" t="s">
        <v>478</v>
      </c>
      <c r="F106" t="s">
        <v>245</v>
      </c>
      <c r="G106" t="s">
        <v>179</v>
      </c>
      <c r="H106" s="59">
        <v>3.7</v>
      </c>
      <c r="I106" t="s">
        <v>334</v>
      </c>
      <c r="J106" t="s">
        <v>100</v>
      </c>
      <c r="K106" s="60">
        <v>5.0999999999999997E-2</v>
      </c>
      <c r="L106" s="60">
        <v>2.5499999999999998E-2</v>
      </c>
      <c r="M106" s="59">
        <v>962703.9</v>
      </c>
      <c r="N106" s="59">
        <v>124.86</v>
      </c>
      <c r="O106" s="59">
        <v>1202.03208954</v>
      </c>
      <c r="P106" s="60">
        <v>4.0000000000000002E-4</v>
      </c>
      <c r="Q106" s="60">
        <v>0</v>
      </c>
    </row>
    <row r="107" spans="1:17">
      <c r="A107" t="s">
        <v>4807</v>
      </c>
      <c r="B107" t="s">
        <v>3013</v>
      </c>
      <c r="C107" t="s">
        <v>3069</v>
      </c>
      <c r="D107" s="118" t="s">
        <v>4890</v>
      </c>
      <c r="E107" t="s">
        <v>478</v>
      </c>
      <c r="F107" t="s">
        <v>245</v>
      </c>
      <c r="G107" t="s">
        <v>179</v>
      </c>
      <c r="H107" s="59">
        <v>3.72</v>
      </c>
      <c r="I107" t="s">
        <v>334</v>
      </c>
      <c r="J107" t="s">
        <v>100</v>
      </c>
      <c r="K107" s="60">
        <v>5.0999999999999997E-2</v>
      </c>
      <c r="L107" s="60">
        <v>2.2599999999999999E-2</v>
      </c>
      <c r="M107" s="59">
        <v>421389.96</v>
      </c>
      <c r="N107" s="59">
        <v>125.97</v>
      </c>
      <c r="O107" s="59">
        <v>530.824932612</v>
      </c>
      <c r="P107" s="60">
        <v>2.0000000000000001E-4</v>
      </c>
      <c r="Q107" s="60">
        <v>0</v>
      </c>
    </row>
    <row r="108" spans="1:17">
      <c r="A108" t="s">
        <v>4807</v>
      </c>
      <c r="B108" t="s">
        <v>3013</v>
      </c>
      <c r="C108" t="s">
        <v>3089</v>
      </c>
      <c r="D108" s="118" t="s">
        <v>4890</v>
      </c>
      <c r="E108" t="s">
        <v>478</v>
      </c>
      <c r="F108" t="s">
        <v>245</v>
      </c>
      <c r="G108" t="s">
        <v>179</v>
      </c>
      <c r="H108" s="59">
        <v>3.7</v>
      </c>
      <c r="I108" t="s">
        <v>334</v>
      </c>
      <c r="J108" t="s">
        <v>100</v>
      </c>
      <c r="K108" s="60">
        <v>5.0999999999999997E-2</v>
      </c>
      <c r="L108" s="60">
        <v>2.5600000000000001E-2</v>
      </c>
      <c r="M108" s="59">
        <v>999824.95</v>
      </c>
      <c r="N108" s="59">
        <v>125.11</v>
      </c>
      <c r="O108" s="59">
        <v>1250.8809949450001</v>
      </c>
      <c r="P108" s="60">
        <v>4.0000000000000002E-4</v>
      </c>
      <c r="Q108" s="60">
        <v>0</v>
      </c>
    </row>
    <row r="109" spans="1:17">
      <c r="A109" t="s">
        <v>4807</v>
      </c>
      <c r="B109" t="s">
        <v>3013</v>
      </c>
      <c r="C109" t="s">
        <v>3079</v>
      </c>
      <c r="D109" s="118" t="s">
        <v>4890</v>
      </c>
      <c r="E109" t="s">
        <v>478</v>
      </c>
      <c r="F109" t="s">
        <v>245</v>
      </c>
      <c r="G109" t="s">
        <v>179</v>
      </c>
      <c r="H109" s="59">
        <v>3.7</v>
      </c>
      <c r="I109" t="s">
        <v>334</v>
      </c>
      <c r="J109" t="s">
        <v>100</v>
      </c>
      <c r="K109" s="60">
        <v>5.0999999999999997E-2</v>
      </c>
      <c r="L109" s="60">
        <v>2.5700000000000001E-2</v>
      </c>
      <c r="M109" s="59">
        <v>443372.7</v>
      </c>
      <c r="N109" s="59">
        <v>125.41</v>
      </c>
      <c r="O109" s="59">
        <v>556.03370307</v>
      </c>
      <c r="P109" s="60">
        <v>2.0000000000000001E-4</v>
      </c>
      <c r="Q109" s="60">
        <v>0</v>
      </c>
    </row>
    <row r="110" spans="1:17">
      <c r="A110" t="s">
        <v>4807</v>
      </c>
      <c r="B110" t="s">
        <v>3013</v>
      </c>
      <c r="C110" t="s">
        <v>3080</v>
      </c>
      <c r="D110" s="118" t="s">
        <v>4890</v>
      </c>
      <c r="E110" t="s">
        <v>478</v>
      </c>
      <c r="F110" t="s">
        <v>245</v>
      </c>
      <c r="G110" t="s">
        <v>179</v>
      </c>
      <c r="H110" s="59">
        <v>3.7</v>
      </c>
      <c r="I110" t="s">
        <v>334</v>
      </c>
      <c r="J110" t="s">
        <v>100</v>
      </c>
      <c r="K110" s="60">
        <v>5.0999999999999997E-2</v>
      </c>
      <c r="L110" s="60">
        <v>2.5600000000000001E-2</v>
      </c>
      <c r="M110" s="59">
        <v>559092.99</v>
      </c>
      <c r="N110" s="59">
        <v>124.05</v>
      </c>
      <c r="O110" s="59">
        <v>693.554854095</v>
      </c>
      <c r="P110" s="60">
        <v>2.0000000000000001E-4</v>
      </c>
      <c r="Q110" s="60">
        <v>0</v>
      </c>
    </row>
    <row r="111" spans="1:17">
      <c r="A111" t="s">
        <v>4807</v>
      </c>
      <c r="B111" t="s">
        <v>3013</v>
      </c>
      <c r="C111" t="s">
        <v>3091</v>
      </c>
      <c r="D111" s="118" t="s">
        <v>4890</v>
      </c>
      <c r="E111" t="s">
        <v>478</v>
      </c>
      <c r="F111" t="s">
        <v>245</v>
      </c>
      <c r="G111" t="s">
        <v>179</v>
      </c>
      <c r="H111" s="59">
        <v>3.72</v>
      </c>
      <c r="I111" t="s">
        <v>334</v>
      </c>
      <c r="J111" t="s">
        <v>100</v>
      </c>
      <c r="K111" s="60">
        <v>5.0999999999999997E-2</v>
      </c>
      <c r="L111" s="60">
        <v>2.2499999999999999E-2</v>
      </c>
      <c r="M111" s="59">
        <v>127828.66</v>
      </c>
      <c r="N111" s="59">
        <v>125.43</v>
      </c>
      <c r="O111" s="59">
        <v>160.33548823800001</v>
      </c>
      <c r="P111" s="60">
        <v>1E-4</v>
      </c>
      <c r="Q111" s="60">
        <v>0</v>
      </c>
    </row>
    <row r="112" spans="1:17">
      <c r="A112" t="s">
        <v>4807</v>
      </c>
      <c r="B112" t="s">
        <v>3013</v>
      </c>
      <c r="C112" t="s">
        <v>3066</v>
      </c>
      <c r="D112" s="118" t="s">
        <v>4890</v>
      </c>
      <c r="E112" t="s">
        <v>478</v>
      </c>
      <c r="F112" t="s">
        <v>245</v>
      </c>
      <c r="G112" t="s">
        <v>179</v>
      </c>
      <c r="H112" s="59">
        <v>3.7</v>
      </c>
      <c r="I112" t="s">
        <v>334</v>
      </c>
      <c r="J112" t="s">
        <v>100</v>
      </c>
      <c r="K112" s="60">
        <v>5.0999999999999997E-2</v>
      </c>
      <c r="L112" s="60">
        <v>2.5499999999999998E-2</v>
      </c>
      <c r="M112" s="59">
        <v>1127291.73</v>
      </c>
      <c r="N112" s="59">
        <v>124.29</v>
      </c>
      <c r="O112" s="59">
        <v>1401.110891217</v>
      </c>
      <c r="P112" s="60">
        <v>5.0000000000000001E-4</v>
      </c>
      <c r="Q112" s="60">
        <v>0</v>
      </c>
    </row>
    <row r="113" spans="1:17">
      <c r="A113" t="s">
        <v>4807</v>
      </c>
      <c r="B113" t="s">
        <v>3013</v>
      </c>
      <c r="C113" t="s">
        <v>3070</v>
      </c>
      <c r="D113" s="118" t="s">
        <v>4890</v>
      </c>
      <c r="E113" t="s">
        <v>478</v>
      </c>
      <c r="F113" t="s">
        <v>245</v>
      </c>
      <c r="G113" t="s">
        <v>179</v>
      </c>
      <c r="H113" s="59">
        <v>3.72</v>
      </c>
      <c r="I113" t="s">
        <v>334</v>
      </c>
      <c r="J113" t="s">
        <v>100</v>
      </c>
      <c r="K113" s="60">
        <v>5.0999999999999997E-2</v>
      </c>
      <c r="L113" s="60">
        <v>2.2700000000000001E-2</v>
      </c>
      <c r="M113" s="59">
        <v>254256.72</v>
      </c>
      <c r="N113" s="59">
        <v>125.29</v>
      </c>
      <c r="O113" s="59">
        <v>318.55824448800001</v>
      </c>
      <c r="P113" s="60">
        <v>1E-4</v>
      </c>
      <c r="Q113" s="60">
        <v>0</v>
      </c>
    </row>
    <row r="114" spans="1:17">
      <c r="A114" t="s">
        <v>4807</v>
      </c>
      <c r="B114" t="s">
        <v>3013</v>
      </c>
      <c r="C114" t="s">
        <v>3071</v>
      </c>
      <c r="D114" s="118" t="s">
        <v>4890</v>
      </c>
      <c r="E114" t="s">
        <v>478</v>
      </c>
      <c r="F114" t="s">
        <v>245</v>
      </c>
      <c r="G114" t="s">
        <v>179</v>
      </c>
      <c r="H114" s="59">
        <v>3.72</v>
      </c>
      <c r="I114" t="s">
        <v>334</v>
      </c>
      <c r="J114" t="s">
        <v>100</v>
      </c>
      <c r="K114" s="60">
        <v>5.0999999999999997E-2</v>
      </c>
      <c r="L114" s="60">
        <v>2.3199999999999998E-2</v>
      </c>
      <c r="M114" s="59">
        <v>223287.47</v>
      </c>
      <c r="N114" s="59">
        <v>124.07</v>
      </c>
      <c r="O114" s="59">
        <v>277.03276402900002</v>
      </c>
      <c r="P114" s="60">
        <v>1E-4</v>
      </c>
      <c r="Q114" s="60">
        <v>0</v>
      </c>
    </row>
    <row r="115" spans="1:17">
      <c r="A115" t="s">
        <v>4807</v>
      </c>
      <c r="B115" t="s">
        <v>3013</v>
      </c>
      <c r="C115" t="s">
        <v>3072</v>
      </c>
      <c r="D115" s="118" t="s">
        <v>4890</v>
      </c>
      <c r="E115" t="s">
        <v>478</v>
      </c>
      <c r="F115" t="s">
        <v>245</v>
      </c>
      <c r="G115" t="s">
        <v>179</v>
      </c>
      <c r="H115" s="59">
        <v>3.67</v>
      </c>
      <c r="I115" t="s">
        <v>334</v>
      </c>
      <c r="J115" t="s">
        <v>100</v>
      </c>
      <c r="K115" s="60">
        <v>5.0999999999999997E-2</v>
      </c>
      <c r="L115" s="60">
        <v>3.2300000000000002E-2</v>
      </c>
      <c r="M115" s="59">
        <v>696139.12</v>
      </c>
      <c r="N115" s="59">
        <v>119.74</v>
      </c>
      <c r="O115" s="59">
        <v>833.55698228799997</v>
      </c>
      <c r="P115" s="60">
        <v>2.9999999999999997E-4</v>
      </c>
      <c r="Q115" s="60">
        <v>0</v>
      </c>
    </row>
    <row r="116" spans="1:17">
      <c r="A116" t="s">
        <v>4807</v>
      </c>
      <c r="B116" t="s">
        <v>3013</v>
      </c>
      <c r="C116" t="s">
        <v>3073</v>
      </c>
      <c r="D116" s="118" t="s">
        <v>4890</v>
      </c>
      <c r="E116" t="s">
        <v>478</v>
      </c>
      <c r="F116" t="s">
        <v>245</v>
      </c>
      <c r="G116" t="s">
        <v>179</v>
      </c>
      <c r="H116" s="59">
        <v>3.67</v>
      </c>
      <c r="I116" t="s">
        <v>334</v>
      </c>
      <c r="J116" t="s">
        <v>100</v>
      </c>
      <c r="K116" s="60">
        <v>5.0999999999999997E-2</v>
      </c>
      <c r="L116" s="60">
        <v>3.2300000000000002E-2</v>
      </c>
      <c r="M116" s="59">
        <v>509371.11</v>
      </c>
      <c r="N116" s="59">
        <v>119.5</v>
      </c>
      <c r="O116" s="59">
        <v>608.69847645000004</v>
      </c>
      <c r="P116" s="60">
        <v>2.0000000000000001E-4</v>
      </c>
      <c r="Q116" s="60">
        <v>0</v>
      </c>
    </row>
    <row r="117" spans="1:17">
      <c r="A117" t="s">
        <v>4807</v>
      </c>
      <c r="B117" t="s">
        <v>3013</v>
      </c>
      <c r="C117" t="s">
        <v>3074</v>
      </c>
      <c r="D117" s="118" t="s">
        <v>4890</v>
      </c>
      <c r="E117" t="s">
        <v>478</v>
      </c>
      <c r="F117" t="s">
        <v>245</v>
      </c>
      <c r="G117" t="s">
        <v>179</v>
      </c>
      <c r="H117" s="59">
        <v>3.71</v>
      </c>
      <c r="I117" t="s">
        <v>334</v>
      </c>
      <c r="J117" t="s">
        <v>100</v>
      </c>
      <c r="K117" s="60">
        <v>5.0999999999999997E-2</v>
      </c>
      <c r="L117" s="60">
        <v>2.3699999999999999E-2</v>
      </c>
      <c r="M117" s="59">
        <v>248366.93</v>
      </c>
      <c r="N117" s="59">
        <v>123.25</v>
      </c>
      <c r="O117" s="59">
        <v>306.11224122499999</v>
      </c>
      <c r="P117" s="60">
        <v>1E-4</v>
      </c>
      <c r="Q117" s="60">
        <v>0</v>
      </c>
    </row>
    <row r="118" spans="1:17">
      <c r="A118" t="s">
        <v>4807</v>
      </c>
      <c r="B118" t="s">
        <v>3013</v>
      </c>
      <c r="C118" t="s">
        <v>3058</v>
      </c>
      <c r="D118" s="118" t="s">
        <v>4890</v>
      </c>
      <c r="E118" t="s">
        <v>478</v>
      </c>
      <c r="F118" t="s">
        <v>245</v>
      </c>
      <c r="G118" t="s">
        <v>179</v>
      </c>
      <c r="H118" s="59">
        <v>3.71</v>
      </c>
      <c r="I118" t="s">
        <v>334</v>
      </c>
      <c r="J118" t="s">
        <v>100</v>
      </c>
      <c r="K118" s="60">
        <v>5.0999999999999997E-2</v>
      </c>
      <c r="L118" s="60">
        <v>2.3900000000000001E-2</v>
      </c>
      <c r="M118" s="59">
        <v>64143.12</v>
      </c>
      <c r="N118" s="59">
        <v>122.81</v>
      </c>
      <c r="O118" s="59">
        <v>78.774165671999995</v>
      </c>
      <c r="P118" s="60">
        <v>0</v>
      </c>
      <c r="Q118" s="60">
        <v>0</v>
      </c>
    </row>
    <row r="119" spans="1:17">
      <c r="A119" t="s">
        <v>4807</v>
      </c>
      <c r="B119" t="s">
        <v>3013</v>
      </c>
      <c r="C119" t="s">
        <v>3059</v>
      </c>
      <c r="D119" s="118" t="s">
        <v>4890</v>
      </c>
      <c r="E119" t="s">
        <v>478</v>
      </c>
      <c r="F119" t="s">
        <v>245</v>
      </c>
      <c r="G119" t="s">
        <v>179</v>
      </c>
      <c r="H119" s="59">
        <v>3.7</v>
      </c>
      <c r="I119" t="s">
        <v>334</v>
      </c>
      <c r="J119" t="s">
        <v>100</v>
      </c>
      <c r="K119" s="60">
        <v>5.0999999999999997E-2</v>
      </c>
      <c r="L119" s="60">
        <v>2.5600000000000001E-2</v>
      </c>
      <c r="M119" s="59">
        <v>729741.65</v>
      </c>
      <c r="N119" s="59">
        <v>122.53</v>
      </c>
      <c r="O119" s="59">
        <v>894.15244374500003</v>
      </c>
      <c r="P119" s="60">
        <v>2.9999999999999997E-4</v>
      </c>
      <c r="Q119" s="60">
        <v>0</v>
      </c>
    </row>
    <row r="120" spans="1:17">
      <c r="A120" t="s">
        <v>4807</v>
      </c>
      <c r="B120" t="s">
        <v>3013</v>
      </c>
      <c r="C120" t="s">
        <v>3060</v>
      </c>
      <c r="D120" s="118" t="s">
        <v>4890</v>
      </c>
      <c r="E120" t="s">
        <v>478</v>
      </c>
      <c r="F120" t="s">
        <v>245</v>
      </c>
      <c r="G120" t="s">
        <v>179</v>
      </c>
      <c r="H120" s="59">
        <v>3.71</v>
      </c>
      <c r="I120" t="s">
        <v>334</v>
      </c>
      <c r="J120" t="s">
        <v>100</v>
      </c>
      <c r="K120" s="60">
        <v>5.0999999999999997E-2</v>
      </c>
      <c r="L120" s="60">
        <v>2.5499999999999998E-2</v>
      </c>
      <c r="M120" s="59">
        <v>141146.47</v>
      </c>
      <c r="N120" s="59">
        <v>122.43</v>
      </c>
      <c r="O120" s="59">
        <v>172.80562322099999</v>
      </c>
      <c r="P120" s="60">
        <v>1E-4</v>
      </c>
      <c r="Q120" s="60">
        <v>0</v>
      </c>
    </row>
    <row r="121" spans="1:17">
      <c r="A121" t="s">
        <v>4807</v>
      </c>
      <c r="B121" t="s">
        <v>3013</v>
      </c>
      <c r="C121" t="s">
        <v>3061</v>
      </c>
      <c r="D121" s="118" t="s">
        <v>4890</v>
      </c>
      <c r="E121" t="s">
        <v>478</v>
      </c>
      <c r="F121" t="s">
        <v>245</v>
      </c>
      <c r="G121" t="s">
        <v>179</v>
      </c>
      <c r="H121" s="59">
        <v>3.71</v>
      </c>
      <c r="I121" t="s">
        <v>334</v>
      </c>
      <c r="J121" t="s">
        <v>100</v>
      </c>
      <c r="K121" s="60">
        <v>5.0999999999999997E-2</v>
      </c>
      <c r="L121" s="60">
        <v>2.5499999999999998E-2</v>
      </c>
      <c r="M121" s="59">
        <v>135853.42000000001</v>
      </c>
      <c r="N121" s="59">
        <v>123.16</v>
      </c>
      <c r="O121" s="59">
        <v>167.317072072</v>
      </c>
      <c r="P121" s="60">
        <v>1E-4</v>
      </c>
      <c r="Q121" s="60">
        <v>0</v>
      </c>
    </row>
    <row r="122" spans="1:17">
      <c r="A122" t="s">
        <v>4807</v>
      </c>
      <c r="B122" t="s">
        <v>3013</v>
      </c>
      <c r="C122" t="s">
        <v>3062</v>
      </c>
      <c r="D122" s="118" t="s">
        <v>4890</v>
      </c>
      <c r="E122" t="s">
        <v>478</v>
      </c>
      <c r="F122" t="s">
        <v>245</v>
      </c>
      <c r="G122" t="s">
        <v>179</v>
      </c>
      <c r="H122" s="59">
        <v>3.7</v>
      </c>
      <c r="I122" t="s">
        <v>334</v>
      </c>
      <c r="J122" t="s">
        <v>100</v>
      </c>
      <c r="K122" s="60">
        <v>5.0999999999999997E-2</v>
      </c>
      <c r="L122" s="60">
        <v>2.5499999999999998E-2</v>
      </c>
      <c r="M122" s="59">
        <v>270556.26</v>
      </c>
      <c r="N122" s="59">
        <v>123.39</v>
      </c>
      <c r="O122" s="59">
        <v>333.83936921399999</v>
      </c>
      <c r="P122" s="60">
        <v>1E-4</v>
      </c>
      <c r="Q122" s="60">
        <v>0</v>
      </c>
    </row>
    <row r="123" spans="1:17">
      <c r="A123" t="s">
        <v>4807</v>
      </c>
      <c r="B123" t="s">
        <v>3013</v>
      </c>
      <c r="C123" t="s">
        <v>3063</v>
      </c>
      <c r="D123" s="118" t="s">
        <v>4890</v>
      </c>
      <c r="E123" t="s">
        <v>478</v>
      </c>
      <c r="F123" t="s">
        <v>245</v>
      </c>
      <c r="G123" t="s">
        <v>179</v>
      </c>
      <c r="H123" s="59">
        <v>3.7</v>
      </c>
      <c r="I123" t="s">
        <v>334</v>
      </c>
      <c r="J123" t="s">
        <v>100</v>
      </c>
      <c r="K123" s="60">
        <v>5.0999999999999997E-2</v>
      </c>
      <c r="L123" s="60">
        <v>2.5499999999999998E-2</v>
      </c>
      <c r="M123" s="59">
        <v>170333.32</v>
      </c>
      <c r="N123" s="59">
        <v>122.91</v>
      </c>
      <c r="O123" s="59">
        <v>209.35668361200001</v>
      </c>
      <c r="P123" s="60">
        <v>1E-4</v>
      </c>
      <c r="Q123" s="60">
        <v>0</v>
      </c>
    </row>
    <row r="124" spans="1:17">
      <c r="A124" t="s">
        <v>4807</v>
      </c>
      <c r="B124" t="s">
        <v>3013</v>
      </c>
      <c r="C124" t="s">
        <v>3064</v>
      </c>
      <c r="D124" s="118" t="s">
        <v>4890</v>
      </c>
      <c r="E124" t="s">
        <v>478</v>
      </c>
      <c r="F124" t="s">
        <v>245</v>
      </c>
      <c r="G124" t="s">
        <v>179</v>
      </c>
      <c r="H124" s="59">
        <v>3.71</v>
      </c>
      <c r="I124" t="s">
        <v>334</v>
      </c>
      <c r="J124" t="s">
        <v>100</v>
      </c>
      <c r="K124" s="60">
        <v>5.0999999999999997E-2</v>
      </c>
      <c r="L124" s="60">
        <v>2.5499999999999998E-2</v>
      </c>
      <c r="M124" s="59">
        <v>95770.559999999998</v>
      </c>
      <c r="N124" s="59">
        <v>122.8</v>
      </c>
      <c r="O124" s="59">
        <v>117.60624768</v>
      </c>
      <c r="P124" s="60">
        <v>0</v>
      </c>
      <c r="Q124" s="60">
        <v>0</v>
      </c>
    </row>
    <row r="125" spans="1:17">
      <c r="A125" t="s">
        <v>4807</v>
      </c>
      <c r="B125" t="s">
        <v>3013</v>
      </c>
      <c r="C125" t="s">
        <v>3065</v>
      </c>
      <c r="D125" s="118" t="s">
        <v>4890</v>
      </c>
      <c r="E125" t="s">
        <v>478</v>
      </c>
      <c r="F125" t="s">
        <v>245</v>
      </c>
      <c r="G125" t="s">
        <v>179</v>
      </c>
      <c r="H125" s="59">
        <v>3.71</v>
      </c>
      <c r="I125" t="s">
        <v>334</v>
      </c>
      <c r="J125" t="s">
        <v>100</v>
      </c>
      <c r="K125" s="60">
        <v>5.0999999999999997E-2</v>
      </c>
      <c r="L125" s="60">
        <v>2.5499999999999998E-2</v>
      </c>
      <c r="M125" s="59">
        <v>284714.64</v>
      </c>
      <c r="N125" s="59">
        <v>122.44</v>
      </c>
      <c r="O125" s="59">
        <v>348.60460521599998</v>
      </c>
      <c r="P125" s="60">
        <v>1E-4</v>
      </c>
      <c r="Q125" s="60">
        <v>0</v>
      </c>
    </row>
    <row r="126" spans="1:17">
      <c r="A126" t="s">
        <v>4807</v>
      </c>
      <c r="B126" t="s">
        <v>3013</v>
      </c>
      <c r="C126" t="s">
        <v>3075</v>
      </c>
      <c r="D126" s="118" t="s">
        <v>4890</v>
      </c>
      <c r="E126" t="s">
        <v>478</v>
      </c>
      <c r="F126" t="s">
        <v>245</v>
      </c>
      <c r="G126" t="s">
        <v>179</v>
      </c>
      <c r="H126" s="59">
        <v>3.71</v>
      </c>
      <c r="I126" t="s">
        <v>334</v>
      </c>
      <c r="J126" t="s">
        <v>100</v>
      </c>
      <c r="K126" s="60">
        <v>5.0999999999999997E-2</v>
      </c>
      <c r="L126" s="60">
        <v>2.5499999999999998E-2</v>
      </c>
      <c r="M126" s="59">
        <v>111750.12</v>
      </c>
      <c r="N126" s="59">
        <v>122.44</v>
      </c>
      <c r="O126" s="59">
        <v>136.82684692800001</v>
      </c>
      <c r="P126" s="60">
        <v>0</v>
      </c>
      <c r="Q126" s="60">
        <v>0</v>
      </c>
    </row>
    <row r="127" spans="1:17">
      <c r="A127" t="s">
        <v>4807</v>
      </c>
      <c r="B127" t="s">
        <v>3013</v>
      </c>
      <c r="C127" t="s">
        <v>3076</v>
      </c>
      <c r="D127" s="118" t="s">
        <v>4890</v>
      </c>
      <c r="E127" t="s">
        <v>478</v>
      </c>
      <c r="F127" t="s">
        <v>245</v>
      </c>
      <c r="G127" t="s">
        <v>179</v>
      </c>
      <c r="H127" s="59">
        <v>3.71</v>
      </c>
      <c r="I127" t="s">
        <v>334</v>
      </c>
      <c r="J127" t="s">
        <v>100</v>
      </c>
      <c r="K127" s="60">
        <v>5.0999999999999997E-2</v>
      </c>
      <c r="L127" s="60">
        <v>2.5499999999999998E-2</v>
      </c>
      <c r="M127" s="59">
        <v>743863.23</v>
      </c>
      <c r="N127" s="59">
        <v>122.68</v>
      </c>
      <c r="O127" s="59">
        <v>912.57141056399996</v>
      </c>
      <c r="P127" s="60">
        <v>2.9999999999999997E-4</v>
      </c>
      <c r="Q127" s="60">
        <v>0</v>
      </c>
    </row>
    <row r="128" spans="1:17">
      <c r="A128" t="s">
        <v>4807</v>
      </c>
      <c r="B128" t="s">
        <v>3013</v>
      </c>
      <c r="C128" t="s">
        <v>3077</v>
      </c>
      <c r="D128" s="118" t="s">
        <v>4890</v>
      </c>
      <c r="E128" t="s">
        <v>478</v>
      </c>
      <c r="F128" t="s">
        <v>245</v>
      </c>
      <c r="G128" t="s">
        <v>179</v>
      </c>
      <c r="H128" s="59">
        <v>3.7</v>
      </c>
      <c r="I128" t="s">
        <v>334</v>
      </c>
      <c r="J128" t="s">
        <v>100</v>
      </c>
      <c r="K128" s="60">
        <v>5.0999999999999997E-2</v>
      </c>
      <c r="L128" s="60">
        <v>2.5600000000000001E-2</v>
      </c>
      <c r="M128" s="59">
        <v>1453070.38</v>
      </c>
      <c r="N128" s="59">
        <v>123.76</v>
      </c>
      <c r="O128" s="59">
        <v>1798.3199022880001</v>
      </c>
      <c r="P128" s="60">
        <v>5.9999999999999995E-4</v>
      </c>
      <c r="Q128" s="60">
        <v>1E-4</v>
      </c>
    </row>
    <row r="129" spans="1:17">
      <c r="A129" t="s">
        <v>4807</v>
      </c>
      <c r="B129" t="s">
        <v>3013</v>
      </c>
      <c r="C129" t="s">
        <v>3056</v>
      </c>
      <c r="D129" s="118" t="s">
        <v>4890</v>
      </c>
      <c r="E129" t="s">
        <v>478</v>
      </c>
      <c r="F129" t="s">
        <v>245</v>
      </c>
      <c r="G129" t="s">
        <v>179</v>
      </c>
      <c r="H129" s="59">
        <v>3.72</v>
      </c>
      <c r="I129" t="s">
        <v>334</v>
      </c>
      <c r="J129" t="s">
        <v>100</v>
      </c>
      <c r="K129" s="60">
        <v>5.0999999999999997E-2</v>
      </c>
      <c r="L129" s="60">
        <v>2.2599999999999999E-2</v>
      </c>
      <c r="M129" s="59">
        <v>154336.01</v>
      </c>
      <c r="N129" s="59">
        <v>125.43</v>
      </c>
      <c r="O129" s="59">
        <v>193.583657343</v>
      </c>
      <c r="P129" s="60">
        <v>1E-4</v>
      </c>
      <c r="Q129" s="60">
        <v>0</v>
      </c>
    </row>
    <row r="130" spans="1:17">
      <c r="A130" t="s">
        <v>4807</v>
      </c>
      <c r="B130" t="s">
        <v>3013</v>
      </c>
      <c r="C130" t="s">
        <v>3078</v>
      </c>
      <c r="D130" s="118" t="s">
        <v>4890</v>
      </c>
      <c r="E130" t="s">
        <v>478</v>
      </c>
      <c r="F130" t="s">
        <v>245</v>
      </c>
      <c r="G130" t="s">
        <v>179</v>
      </c>
      <c r="H130" s="59">
        <v>3.7</v>
      </c>
      <c r="I130" t="s">
        <v>334</v>
      </c>
      <c r="J130" t="s">
        <v>100</v>
      </c>
      <c r="K130" s="60">
        <v>5.0999999999999997E-2</v>
      </c>
      <c r="L130" s="60">
        <v>2.5600000000000001E-2</v>
      </c>
      <c r="M130" s="59">
        <v>1773601.6</v>
      </c>
      <c r="N130" s="59">
        <v>124.26</v>
      </c>
      <c r="O130" s="59">
        <v>2203.8773481600001</v>
      </c>
      <c r="P130" s="60">
        <v>8.0000000000000004E-4</v>
      </c>
      <c r="Q130" s="60">
        <v>1E-4</v>
      </c>
    </row>
    <row r="131" spans="1:17">
      <c r="A131" t="s">
        <v>4807</v>
      </c>
      <c r="B131" t="s">
        <v>3013</v>
      </c>
      <c r="C131" t="s">
        <v>3092</v>
      </c>
      <c r="D131" s="118" t="s">
        <v>4890</v>
      </c>
      <c r="E131" t="s">
        <v>478</v>
      </c>
      <c r="F131" t="s">
        <v>245</v>
      </c>
      <c r="G131" t="s">
        <v>179</v>
      </c>
      <c r="H131" s="59">
        <v>3.7</v>
      </c>
      <c r="I131" t="s">
        <v>334</v>
      </c>
      <c r="J131" t="s">
        <v>100</v>
      </c>
      <c r="K131" s="60">
        <v>5.1900000000000002E-2</v>
      </c>
      <c r="L131" s="60">
        <v>2.5499999999999998E-2</v>
      </c>
      <c r="M131" s="59">
        <v>350339.82</v>
      </c>
      <c r="N131" s="59">
        <v>126.96</v>
      </c>
      <c r="O131" s="59">
        <v>444.79143547199999</v>
      </c>
      <c r="P131" s="60">
        <v>2.0000000000000001E-4</v>
      </c>
      <c r="Q131" s="60">
        <v>0</v>
      </c>
    </row>
    <row r="132" spans="1:17">
      <c r="A132" t="s">
        <v>4807</v>
      </c>
      <c r="B132" t="s">
        <v>3013</v>
      </c>
      <c r="C132" t="s">
        <v>3085</v>
      </c>
      <c r="D132" s="118" t="s">
        <v>4890</v>
      </c>
      <c r="E132" t="s">
        <v>478</v>
      </c>
      <c r="F132" t="s">
        <v>245</v>
      </c>
      <c r="G132" t="s">
        <v>179</v>
      </c>
      <c r="H132" s="59">
        <v>3.72</v>
      </c>
      <c r="I132" t="s">
        <v>334</v>
      </c>
      <c r="J132" t="s">
        <v>100</v>
      </c>
      <c r="K132" s="60">
        <v>5.0999999999999997E-2</v>
      </c>
      <c r="L132" s="60">
        <v>2.2599999999999999E-2</v>
      </c>
      <c r="M132" s="59">
        <v>8992946.9000000004</v>
      </c>
      <c r="N132" s="59">
        <v>130.84</v>
      </c>
      <c r="O132" s="59">
        <v>11766.371723959999</v>
      </c>
      <c r="P132" s="60">
        <v>4.1000000000000003E-3</v>
      </c>
      <c r="Q132" s="60">
        <v>4.0000000000000002E-4</v>
      </c>
    </row>
    <row r="133" spans="1:17">
      <c r="A133" t="s">
        <v>4808</v>
      </c>
      <c r="B133" t="s">
        <v>2971</v>
      </c>
      <c r="C133" t="s">
        <v>3081</v>
      </c>
      <c r="D133" s="118" t="s">
        <v>4890</v>
      </c>
      <c r="E133" t="s">
        <v>491</v>
      </c>
      <c r="F133" t="s">
        <v>245</v>
      </c>
      <c r="G133" t="s">
        <v>129</v>
      </c>
      <c r="H133" s="59">
        <v>2.84</v>
      </c>
      <c r="I133" t="s">
        <v>352</v>
      </c>
      <c r="J133" t="s">
        <v>100</v>
      </c>
      <c r="K133" s="60">
        <v>0.05</v>
      </c>
      <c r="L133" s="60">
        <v>2.0400000000000001E-2</v>
      </c>
      <c r="M133" s="59">
        <v>2958485.28</v>
      </c>
      <c r="N133" s="59">
        <v>122.33</v>
      </c>
      <c r="O133" s="59">
        <v>3619.115043024</v>
      </c>
      <c r="P133" s="60">
        <v>1.2999999999999999E-3</v>
      </c>
      <c r="Q133" s="60">
        <v>1E-4</v>
      </c>
    </row>
    <row r="134" spans="1:17">
      <c r="A134" t="s">
        <v>4808</v>
      </c>
      <c r="B134" t="s">
        <v>2971</v>
      </c>
      <c r="C134" t="s">
        <v>3082</v>
      </c>
      <c r="D134" s="118" t="s">
        <v>4890</v>
      </c>
      <c r="E134" t="s">
        <v>491</v>
      </c>
      <c r="F134" t="s">
        <v>245</v>
      </c>
      <c r="G134" t="s">
        <v>129</v>
      </c>
      <c r="H134" s="59">
        <v>2.84</v>
      </c>
      <c r="I134" t="s">
        <v>352</v>
      </c>
      <c r="J134" t="s">
        <v>100</v>
      </c>
      <c r="K134" s="60">
        <v>0.05</v>
      </c>
      <c r="L134" s="60">
        <v>2.0400000000000001E-2</v>
      </c>
      <c r="M134" s="59">
        <v>951507.68</v>
      </c>
      <c r="N134" s="59">
        <v>122.33</v>
      </c>
      <c r="O134" s="59">
        <v>1163.9793449440001</v>
      </c>
      <c r="P134" s="60">
        <v>4.0000000000000002E-4</v>
      </c>
      <c r="Q134" s="60">
        <v>0</v>
      </c>
    </row>
    <row r="135" spans="1:17">
      <c r="A135" t="s">
        <v>4808</v>
      </c>
      <c r="B135" t="s">
        <v>2971</v>
      </c>
      <c r="C135" t="s">
        <v>3115</v>
      </c>
      <c r="D135" s="118" t="s">
        <v>4890</v>
      </c>
      <c r="E135" t="s">
        <v>491</v>
      </c>
      <c r="F135" t="s">
        <v>245</v>
      </c>
      <c r="G135" t="s">
        <v>129</v>
      </c>
      <c r="H135" s="59">
        <v>1.61</v>
      </c>
      <c r="I135" t="s">
        <v>352</v>
      </c>
      <c r="J135" t="s">
        <v>100</v>
      </c>
      <c r="K135" s="60">
        <v>5.7000000000000002E-2</v>
      </c>
      <c r="L135" s="60">
        <v>2.0199999999999999E-2</v>
      </c>
      <c r="M135" s="59">
        <v>1942507.25</v>
      </c>
      <c r="N135" s="59">
        <v>125.54</v>
      </c>
      <c r="O135" s="59">
        <v>2438.6236016500002</v>
      </c>
      <c r="P135" s="60">
        <v>8.9999999999999998E-4</v>
      </c>
      <c r="Q135" s="60">
        <v>1E-4</v>
      </c>
    </row>
    <row r="136" spans="1:17">
      <c r="A136" t="s">
        <v>4808</v>
      </c>
      <c r="B136" t="s">
        <v>2971</v>
      </c>
      <c r="C136" t="s">
        <v>3055</v>
      </c>
      <c r="D136" s="118" t="s">
        <v>4890</v>
      </c>
      <c r="E136" t="s">
        <v>491</v>
      </c>
      <c r="F136" t="s">
        <v>245</v>
      </c>
      <c r="G136" t="s">
        <v>129</v>
      </c>
      <c r="H136" s="59">
        <v>6.78</v>
      </c>
      <c r="I136" t="s">
        <v>352</v>
      </c>
      <c r="J136" t="s">
        <v>100</v>
      </c>
      <c r="K136" s="60">
        <v>4.1000000000000002E-2</v>
      </c>
      <c r="L136" s="60">
        <v>2.9499999999999998E-2</v>
      </c>
      <c r="M136" s="59">
        <v>3507458.53</v>
      </c>
      <c r="N136" s="59">
        <v>121.36</v>
      </c>
      <c r="O136" s="59">
        <v>4256.6516720079999</v>
      </c>
      <c r="P136" s="60">
        <v>1.5E-3</v>
      </c>
      <c r="Q136" s="60">
        <v>1E-4</v>
      </c>
    </row>
    <row r="137" spans="1:17">
      <c r="A137" t="s">
        <v>4808</v>
      </c>
      <c r="B137" t="s">
        <v>2971</v>
      </c>
      <c r="C137" t="s">
        <v>3083</v>
      </c>
      <c r="D137" s="118" t="s">
        <v>4890</v>
      </c>
      <c r="E137" t="s">
        <v>491</v>
      </c>
      <c r="F137" t="s">
        <v>245</v>
      </c>
      <c r="G137" t="s">
        <v>129</v>
      </c>
      <c r="H137" s="59">
        <v>5.1100000000000003</v>
      </c>
      <c r="I137" t="s">
        <v>352</v>
      </c>
      <c r="J137" t="s">
        <v>100</v>
      </c>
      <c r="K137" s="60">
        <v>0.05</v>
      </c>
      <c r="L137" s="60">
        <v>2.6100000000000002E-2</v>
      </c>
      <c r="M137" s="59">
        <v>3794398.79</v>
      </c>
      <c r="N137" s="59">
        <v>125.93</v>
      </c>
      <c r="O137" s="59">
        <v>4778.2863962470001</v>
      </c>
      <c r="P137" s="60">
        <v>1.6999999999999999E-3</v>
      </c>
      <c r="Q137" s="60">
        <v>2.0000000000000001E-4</v>
      </c>
    </row>
    <row r="138" spans="1:17">
      <c r="A138" t="s">
        <v>4808</v>
      </c>
      <c r="B138" t="s">
        <v>2971</v>
      </c>
      <c r="C138" t="s">
        <v>3084</v>
      </c>
      <c r="D138" s="118" t="s">
        <v>4890</v>
      </c>
      <c r="E138" t="s">
        <v>491</v>
      </c>
      <c r="F138" t="s">
        <v>245</v>
      </c>
      <c r="G138" t="s">
        <v>129</v>
      </c>
      <c r="H138" s="59">
        <v>6.82</v>
      </c>
      <c r="I138" t="s">
        <v>352</v>
      </c>
      <c r="J138" t="s">
        <v>100</v>
      </c>
      <c r="K138" s="60">
        <v>4.1000000000000002E-2</v>
      </c>
      <c r="L138" s="60">
        <v>2.7099999999999999E-2</v>
      </c>
      <c r="M138" s="59">
        <v>11819544.060000001</v>
      </c>
      <c r="N138" s="59">
        <v>122.83</v>
      </c>
      <c r="O138" s="59">
        <v>14517.945968898001</v>
      </c>
      <c r="P138" s="60">
        <v>5.1000000000000004E-3</v>
      </c>
      <c r="Q138" s="60">
        <v>5.0000000000000001E-4</v>
      </c>
    </row>
    <row r="139" spans="1:17">
      <c r="A139" t="s">
        <v>4808</v>
      </c>
      <c r="B139" t="s">
        <v>2971</v>
      </c>
      <c r="C139" t="s">
        <v>3054</v>
      </c>
      <c r="D139" s="118" t="s">
        <v>4890</v>
      </c>
      <c r="E139" t="s">
        <v>491</v>
      </c>
      <c r="F139" t="s">
        <v>245</v>
      </c>
      <c r="G139" t="s">
        <v>129</v>
      </c>
      <c r="H139" s="59">
        <v>12.25</v>
      </c>
      <c r="I139" t="s">
        <v>352</v>
      </c>
      <c r="J139" t="s">
        <v>100</v>
      </c>
      <c r="K139" s="60">
        <v>2.1499999999999998E-2</v>
      </c>
      <c r="L139" s="60">
        <v>4.07E-2</v>
      </c>
      <c r="M139" s="59">
        <v>16859333.559999999</v>
      </c>
      <c r="N139" s="59">
        <v>88.6</v>
      </c>
      <c r="O139" s="59">
        <v>14937.36953416</v>
      </c>
      <c r="P139" s="60">
        <v>5.1999999999999998E-3</v>
      </c>
      <c r="Q139" s="60">
        <v>5.0000000000000001E-4</v>
      </c>
    </row>
    <row r="140" spans="1:17">
      <c r="A140" t="s">
        <v>4809</v>
      </c>
      <c r="B140" t="s">
        <v>3013</v>
      </c>
      <c r="C140" t="s">
        <v>3102</v>
      </c>
      <c r="D140" s="118" t="s">
        <v>4890</v>
      </c>
      <c r="E140" t="s">
        <v>491</v>
      </c>
      <c r="F140" t="s">
        <v>245</v>
      </c>
      <c r="G140" t="s">
        <v>129</v>
      </c>
      <c r="H140" s="59">
        <v>4.25</v>
      </c>
      <c r="I140" t="s">
        <v>681</v>
      </c>
      <c r="J140" t="s">
        <v>100</v>
      </c>
      <c r="K140" s="60">
        <v>5.3499999999999999E-2</v>
      </c>
      <c r="L140" s="60">
        <v>2.5100000000000001E-2</v>
      </c>
      <c r="M140" s="59">
        <v>206634.36</v>
      </c>
      <c r="N140" s="59">
        <v>127.33</v>
      </c>
      <c r="O140" s="59">
        <v>263.10753058799997</v>
      </c>
      <c r="P140" s="60">
        <v>1E-4</v>
      </c>
      <c r="Q140" s="60">
        <v>0</v>
      </c>
    </row>
    <row r="141" spans="1:17">
      <c r="A141" t="s">
        <v>4809</v>
      </c>
      <c r="B141" t="s">
        <v>3013</v>
      </c>
      <c r="C141" t="s">
        <v>3104</v>
      </c>
      <c r="D141" s="118" t="s">
        <v>4890</v>
      </c>
      <c r="E141" t="s">
        <v>491</v>
      </c>
      <c r="F141" t="s">
        <v>245</v>
      </c>
      <c r="G141" t="s">
        <v>129</v>
      </c>
      <c r="H141" s="59">
        <v>4.25</v>
      </c>
      <c r="I141" t="s">
        <v>681</v>
      </c>
      <c r="J141" t="s">
        <v>100</v>
      </c>
      <c r="K141" s="60">
        <v>5.3499999999999999E-2</v>
      </c>
      <c r="L141" s="60">
        <v>2.5100000000000001E-2</v>
      </c>
      <c r="M141" s="59">
        <v>264032.73</v>
      </c>
      <c r="N141" s="59">
        <v>127.33</v>
      </c>
      <c r="O141" s="59">
        <v>336.192875109</v>
      </c>
      <c r="P141" s="60">
        <v>1E-4</v>
      </c>
      <c r="Q141" s="60">
        <v>0</v>
      </c>
    </row>
    <row r="142" spans="1:17">
      <c r="A142" t="s">
        <v>4809</v>
      </c>
      <c r="B142" t="s">
        <v>3013</v>
      </c>
      <c r="C142" t="s">
        <v>3105</v>
      </c>
      <c r="D142" s="118" t="s">
        <v>4890</v>
      </c>
      <c r="E142" t="s">
        <v>491</v>
      </c>
      <c r="F142" t="s">
        <v>245</v>
      </c>
      <c r="G142" t="s">
        <v>129</v>
      </c>
      <c r="H142" s="59">
        <v>4.29</v>
      </c>
      <c r="I142" t="s">
        <v>681</v>
      </c>
      <c r="J142" t="s">
        <v>100</v>
      </c>
      <c r="K142" s="60">
        <v>5.3499999999999999E-2</v>
      </c>
      <c r="L142" s="60">
        <v>1.9400000000000001E-2</v>
      </c>
      <c r="M142" s="59">
        <v>1755347.55</v>
      </c>
      <c r="N142" s="59">
        <v>132.38</v>
      </c>
      <c r="O142" s="59">
        <v>2323.7290866899998</v>
      </c>
      <c r="P142" s="60">
        <v>8.0000000000000004E-4</v>
      </c>
      <c r="Q142" s="60">
        <v>1E-4</v>
      </c>
    </row>
    <row r="143" spans="1:17">
      <c r="A143" t="s">
        <v>4809</v>
      </c>
      <c r="B143" t="s">
        <v>3013</v>
      </c>
      <c r="C143" t="s">
        <v>3106</v>
      </c>
      <c r="D143" s="118" t="s">
        <v>4890</v>
      </c>
      <c r="E143" t="s">
        <v>491</v>
      </c>
      <c r="F143" t="s">
        <v>245</v>
      </c>
      <c r="G143" t="s">
        <v>129</v>
      </c>
      <c r="H143" s="59">
        <v>4.25</v>
      </c>
      <c r="I143" t="s">
        <v>681</v>
      </c>
      <c r="J143" t="s">
        <v>100</v>
      </c>
      <c r="K143" s="60">
        <v>5.3499999999999999E-2</v>
      </c>
      <c r="L143" s="60">
        <v>2.5100000000000001E-2</v>
      </c>
      <c r="M143" s="59">
        <v>309951.49</v>
      </c>
      <c r="N143" s="59">
        <v>127.33</v>
      </c>
      <c r="O143" s="59">
        <v>394.66123221700002</v>
      </c>
      <c r="P143" s="60">
        <v>1E-4</v>
      </c>
      <c r="Q143" s="60">
        <v>0</v>
      </c>
    </row>
    <row r="144" spans="1:17">
      <c r="A144" t="s">
        <v>4809</v>
      </c>
      <c r="B144" t="s">
        <v>3013</v>
      </c>
      <c r="C144" t="s">
        <v>3107</v>
      </c>
      <c r="D144" s="118" t="s">
        <v>4890</v>
      </c>
      <c r="E144" t="s">
        <v>491</v>
      </c>
      <c r="F144" t="s">
        <v>245</v>
      </c>
      <c r="G144" t="s">
        <v>129</v>
      </c>
      <c r="H144" s="59">
        <v>4.29</v>
      </c>
      <c r="I144" t="s">
        <v>681</v>
      </c>
      <c r="J144" t="s">
        <v>100</v>
      </c>
      <c r="K144" s="60">
        <v>5.3499999999999999E-2</v>
      </c>
      <c r="L144" s="60">
        <v>1.9400000000000001E-2</v>
      </c>
      <c r="M144" s="59">
        <v>1264445.25</v>
      </c>
      <c r="N144" s="59">
        <v>132.38</v>
      </c>
      <c r="O144" s="59">
        <v>1673.8726219499999</v>
      </c>
      <c r="P144" s="60">
        <v>5.9999999999999995E-4</v>
      </c>
      <c r="Q144" s="60">
        <v>1E-4</v>
      </c>
    </row>
    <row r="145" spans="1:17">
      <c r="A145" t="s">
        <v>4809</v>
      </c>
      <c r="B145" t="s">
        <v>3013</v>
      </c>
      <c r="C145" t="s">
        <v>3108</v>
      </c>
      <c r="D145" s="118" t="s">
        <v>4890</v>
      </c>
      <c r="E145" t="s">
        <v>491</v>
      </c>
      <c r="F145" t="s">
        <v>245</v>
      </c>
      <c r="G145" t="s">
        <v>129</v>
      </c>
      <c r="H145" s="59">
        <v>4.25</v>
      </c>
      <c r="I145" t="s">
        <v>681</v>
      </c>
      <c r="J145" t="s">
        <v>100</v>
      </c>
      <c r="K145" s="60">
        <v>5.3499999999999999E-2</v>
      </c>
      <c r="L145" s="60">
        <v>2.5100000000000001E-2</v>
      </c>
      <c r="M145" s="59">
        <v>252495.17</v>
      </c>
      <c r="N145" s="59">
        <v>127.33</v>
      </c>
      <c r="O145" s="59">
        <v>321.502099961</v>
      </c>
      <c r="P145" s="60">
        <v>1E-4</v>
      </c>
      <c r="Q145" s="60">
        <v>0</v>
      </c>
    </row>
    <row r="146" spans="1:17">
      <c r="A146" t="s">
        <v>4809</v>
      </c>
      <c r="B146" t="s">
        <v>3013</v>
      </c>
      <c r="C146" t="s">
        <v>3099</v>
      </c>
      <c r="D146" s="118" t="s">
        <v>4890</v>
      </c>
      <c r="E146" t="s">
        <v>491</v>
      </c>
      <c r="F146" t="s">
        <v>245</v>
      </c>
      <c r="G146" t="s">
        <v>129</v>
      </c>
      <c r="H146" s="59">
        <v>4.29</v>
      </c>
      <c r="I146" t="s">
        <v>681</v>
      </c>
      <c r="J146" t="s">
        <v>100</v>
      </c>
      <c r="K146" s="60">
        <v>5.3499999999999999E-2</v>
      </c>
      <c r="L146" s="60">
        <v>1.9400000000000001E-2</v>
      </c>
      <c r="M146" s="59">
        <v>1518574</v>
      </c>
      <c r="N146" s="59">
        <v>132.38</v>
      </c>
      <c r="O146" s="59">
        <v>2010.2882612000001</v>
      </c>
      <c r="P146" s="60">
        <v>6.9999999999999999E-4</v>
      </c>
      <c r="Q146" s="60">
        <v>1E-4</v>
      </c>
    </row>
    <row r="147" spans="1:17">
      <c r="A147" t="s">
        <v>4809</v>
      </c>
      <c r="B147" t="s">
        <v>3013</v>
      </c>
      <c r="C147" t="s">
        <v>3100</v>
      </c>
      <c r="D147" s="118" t="s">
        <v>4890</v>
      </c>
      <c r="E147" t="s">
        <v>491</v>
      </c>
      <c r="F147" t="s">
        <v>245</v>
      </c>
      <c r="G147" t="s">
        <v>129</v>
      </c>
      <c r="H147" s="59">
        <v>4.25</v>
      </c>
      <c r="I147" t="s">
        <v>681</v>
      </c>
      <c r="J147" t="s">
        <v>100</v>
      </c>
      <c r="K147" s="60">
        <v>5.3499999999999999E-2</v>
      </c>
      <c r="L147" s="60">
        <v>2.5100000000000001E-2</v>
      </c>
      <c r="M147" s="59">
        <v>264032.74</v>
      </c>
      <c r="N147" s="59">
        <v>127.33</v>
      </c>
      <c r="O147" s="59">
        <v>336.192887842</v>
      </c>
      <c r="P147" s="60">
        <v>1E-4</v>
      </c>
      <c r="Q147" s="60">
        <v>0</v>
      </c>
    </row>
    <row r="148" spans="1:17">
      <c r="A148" t="s">
        <v>4809</v>
      </c>
      <c r="B148" t="s">
        <v>3013</v>
      </c>
      <c r="C148" t="s">
        <v>3103</v>
      </c>
      <c r="D148" s="118" t="s">
        <v>4890</v>
      </c>
      <c r="E148" t="s">
        <v>491</v>
      </c>
      <c r="F148" t="s">
        <v>245</v>
      </c>
      <c r="G148" t="s">
        <v>129</v>
      </c>
      <c r="H148" s="59">
        <v>4.29</v>
      </c>
      <c r="I148" t="s">
        <v>681</v>
      </c>
      <c r="J148" t="s">
        <v>100</v>
      </c>
      <c r="K148" s="60">
        <v>5.3499999999999999E-2</v>
      </c>
      <c r="L148" s="60">
        <v>1.9300000000000001E-2</v>
      </c>
      <c r="M148" s="59">
        <v>1393292.5</v>
      </c>
      <c r="N148" s="59">
        <v>132.41999999999999</v>
      </c>
      <c r="O148" s="59">
        <v>1844.9979284999999</v>
      </c>
      <c r="P148" s="60">
        <v>5.9999999999999995E-4</v>
      </c>
      <c r="Q148" s="60">
        <v>1E-4</v>
      </c>
    </row>
    <row r="149" spans="1:17">
      <c r="A149" t="s">
        <v>4809</v>
      </c>
      <c r="B149" t="s">
        <v>3013</v>
      </c>
      <c r="C149" t="s">
        <v>3101</v>
      </c>
      <c r="D149" s="118" t="s">
        <v>4890</v>
      </c>
      <c r="E149" t="s">
        <v>491</v>
      </c>
      <c r="F149" t="s">
        <v>245</v>
      </c>
      <c r="G149" t="s">
        <v>129</v>
      </c>
      <c r="H149" s="59">
        <v>4.29</v>
      </c>
      <c r="I149" t="s">
        <v>681</v>
      </c>
      <c r="J149" t="s">
        <v>100</v>
      </c>
      <c r="K149" s="60">
        <v>5.3499999999999999E-2</v>
      </c>
      <c r="L149" s="60">
        <v>1.9300000000000001E-2</v>
      </c>
      <c r="M149" s="59">
        <v>1311334.19</v>
      </c>
      <c r="N149" s="59">
        <v>132.41999999999999</v>
      </c>
      <c r="O149" s="59">
        <v>1736.4687343979999</v>
      </c>
      <c r="P149" s="60">
        <v>5.9999999999999995E-4</v>
      </c>
      <c r="Q149" s="60">
        <v>1E-4</v>
      </c>
    </row>
    <row r="150" spans="1:17">
      <c r="A150" t="s">
        <v>4810</v>
      </c>
      <c r="B150" t="s">
        <v>2971</v>
      </c>
      <c r="C150" t="s">
        <v>3098</v>
      </c>
      <c r="D150" s="118" t="s">
        <v>4890</v>
      </c>
      <c r="E150" t="s">
        <v>491</v>
      </c>
      <c r="F150" t="s">
        <v>245</v>
      </c>
      <c r="G150" t="s">
        <v>129</v>
      </c>
      <c r="H150" s="59">
        <v>3.97</v>
      </c>
      <c r="I150" t="s">
        <v>681</v>
      </c>
      <c r="J150" t="s">
        <v>100</v>
      </c>
      <c r="K150" s="60">
        <v>2.98E-2</v>
      </c>
      <c r="L150" s="60">
        <v>0.02</v>
      </c>
      <c r="M150" s="59">
        <v>4284850.12</v>
      </c>
      <c r="N150" s="59">
        <v>117.66</v>
      </c>
      <c r="O150" s="59">
        <v>5041.5546511920002</v>
      </c>
      <c r="P150" s="60">
        <v>1.8E-3</v>
      </c>
      <c r="Q150" s="60">
        <v>2.0000000000000001E-4</v>
      </c>
    </row>
    <row r="151" spans="1:17">
      <c r="A151" t="s">
        <v>4811</v>
      </c>
      <c r="B151" t="s">
        <v>2971</v>
      </c>
      <c r="C151" t="s">
        <v>3090</v>
      </c>
      <c r="D151" s="118" t="s">
        <v>4890</v>
      </c>
      <c r="E151" t="s">
        <v>478</v>
      </c>
      <c r="F151" t="s">
        <v>245</v>
      </c>
      <c r="G151" t="s">
        <v>179</v>
      </c>
      <c r="H151" s="59">
        <v>0.46</v>
      </c>
      <c r="I151" t="s">
        <v>115</v>
      </c>
      <c r="J151" t="s">
        <v>100</v>
      </c>
      <c r="K151" s="60">
        <v>0.04</v>
      </c>
      <c r="L151" s="60">
        <v>5.4800000000000001E-2</v>
      </c>
      <c r="M151" s="59">
        <v>3653722.01</v>
      </c>
      <c r="N151" s="59">
        <v>99.54</v>
      </c>
      <c r="O151" s="59">
        <v>3636.914888754</v>
      </c>
      <c r="P151" s="60">
        <v>1.2999999999999999E-3</v>
      </c>
      <c r="Q151" s="60">
        <v>1E-4</v>
      </c>
    </row>
    <row r="152" spans="1:17">
      <c r="A152" s="87" t="s">
        <v>4812</v>
      </c>
      <c r="B152" t="s">
        <v>2971</v>
      </c>
      <c r="C152" t="s">
        <v>3117</v>
      </c>
      <c r="D152" s="118" t="s">
        <v>4890</v>
      </c>
      <c r="E152" t="s">
        <v>300</v>
      </c>
      <c r="F152" t="s">
        <v>245</v>
      </c>
      <c r="G152" t="s">
        <v>2115</v>
      </c>
      <c r="H152" s="59">
        <v>3.28</v>
      </c>
      <c r="I152" t="s">
        <v>112</v>
      </c>
      <c r="J152" t="s">
        <v>100</v>
      </c>
      <c r="K152" s="60">
        <v>2.3900000000000001E-2</v>
      </c>
      <c r="L152" s="60">
        <v>4.7399999999999998E-2</v>
      </c>
      <c r="M152" s="59">
        <v>3513287.8</v>
      </c>
      <c r="N152" s="59">
        <v>92.77</v>
      </c>
      <c r="O152" s="59">
        <v>3259.2770920600001</v>
      </c>
      <c r="P152" s="60">
        <v>1.1000000000000001E-3</v>
      </c>
      <c r="Q152" s="60">
        <v>1E-4</v>
      </c>
    </row>
    <row r="153" spans="1:17">
      <c r="A153" s="87" t="s">
        <v>4812</v>
      </c>
      <c r="B153" t="s">
        <v>2971</v>
      </c>
      <c r="C153" t="s">
        <v>3116</v>
      </c>
      <c r="D153" s="118" t="s">
        <v>4890</v>
      </c>
      <c r="E153" t="s">
        <v>300</v>
      </c>
      <c r="F153" t="s">
        <v>245</v>
      </c>
      <c r="G153" t="s">
        <v>2115</v>
      </c>
      <c r="H153" s="59">
        <v>3.39</v>
      </c>
      <c r="I153" t="s">
        <v>112</v>
      </c>
      <c r="J153" t="s">
        <v>100</v>
      </c>
      <c r="K153" s="60">
        <v>1.2999999999999999E-2</v>
      </c>
      <c r="L153" s="60">
        <v>2.12E-2</v>
      </c>
      <c r="M153" s="59">
        <v>7534147.5300000003</v>
      </c>
      <c r="N153" s="59">
        <v>108.17</v>
      </c>
      <c r="O153" s="59">
        <v>8149.6873832009996</v>
      </c>
      <c r="P153" s="60">
        <v>2.8999999999999998E-3</v>
      </c>
      <c r="Q153" s="60">
        <v>2.9999999999999997E-4</v>
      </c>
    </row>
    <row r="154" spans="1:17">
      <c r="A154" t="s">
        <v>4821</v>
      </c>
      <c r="B154" t="s">
        <v>3013</v>
      </c>
      <c r="C154" t="s">
        <v>3165</v>
      </c>
      <c r="D154" s="118" t="s">
        <v>4890</v>
      </c>
      <c r="E154" t="s">
        <v>558</v>
      </c>
      <c r="F154" t="s">
        <v>245</v>
      </c>
      <c r="G154" t="s">
        <v>129</v>
      </c>
      <c r="H154" s="59">
        <v>11.07</v>
      </c>
      <c r="I154" t="s">
        <v>681</v>
      </c>
      <c r="J154" t="s">
        <v>100</v>
      </c>
      <c r="K154" s="60">
        <v>2.75E-2</v>
      </c>
      <c r="L154" s="60">
        <v>4.2500000000000003E-2</v>
      </c>
      <c r="M154" s="59">
        <v>2123475.3199999998</v>
      </c>
      <c r="N154" s="59">
        <v>85.68</v>
      </c>
      <c r="O154" s="59">
        <v>1819.3936541759999</v>
      </c>
      <c r="P154" s="60">
        <v>5.9999999999999995E-4</v>
      </c>
      <c r="Q154" s="60">
        <v>1E-4</v>
      </c>
    </row>
    <row r="155" spans="1:17">
      <c r="A155" t="s">
        <v>4813</v>
      </c>
      <c r="B155" t="s">
        <v>2971</v>
      </c>
      <c r="C155" t="s">
        <v>3185</v>
      </c>
      <c r="D155" s="118" t="s">
        <v>4890</v>
      </c>
      <c r="E155" t="s">
        <v>300</v>
      </c>
      <c r="F155" t="s">
        <v>245</v>
      </c>
      <c r="G155" t="s">
        <v>2115</v>
      </c>
      <c r="H155" s="59">
        <v>0.56000000000000005</v>
      </c>
      <c r="I155" t="s">
        <v>112</v>
      </c>
      <c r="J155" t="s">
        <v>100</v>
      </c>
      <c r="K155" s="60">
        <v>2.76E-2</v>
      </c>
      <c r="L155" s="60">
        <v>5.6899999999999999E-2</v>
      </c>
      <c r="M155" s="59">
        <v>1235549.31</v>
      </c>
      <c r="N155" s="59">
        <v>99.35</v>
      </c>
      <c r="O155" s="59">
        <v>1227.5182394850001</v>
      </c>
      <c r="P155" s="60">
        <v>4.0000000000000002E-4</v>
      </c>
      <c r="Q155" s="60">
        <v>0</v>
      </c>
    </row>
    <row r="156" spans="1:17">
      <c r="A156" t="s">
        <v>4814</v>
      </c>
      <c r="B156" t="s">
        <v>3013</v>
      </c>
      <c r="C156" t="s">
        <v>3193</v>
      </c>
      <c r="D156" s="118" t="s">
        <v>4890</v>
      </c>
      <c r="E156" t="s">
        <v>558</v>
      </c>
      <c r="F156" t="s">
        <v>245</v>
      </c>
      <c r="G156" t="s">
        <v>129</v>
      </c>
      <c r="H156" s="59">
        <v>6.83</v>
      </c>
      <c r="I156" t="s">
        <v>681</v>
      </c>
      <c r="J156" t="s">
        <v>100</v>
      </c>
      <c r="K156" s="60">
        <v>2.6200000000000001E-2</v>
      </c>
      <c r="L156" s="60">
        <v>3.5799999999999998E-2</v>
      </c>
      <c r="M156" s="59">
        <v>3296237.98</v>
      </c>
      <c r="N156" s="59">
        <v>106.14</v>
      </c>
      <c r="O156" s="59">
        <v>3498.6269919719998</v>
      </c>
      <c r="P156" s="60">
        <v>1.1999999999999999E-3</v>
      </c>
      <c r="Q156" s="60">
        <v>1E-4</v>
      </c>
    </row>
    <row r="157" spans="1:17">
      <c r="A157" t="s">
        <v>4814</v>
      </c>
      <c r="B157" t="s">
        <v>3013</v>
      </c>
      <c r="C157" t="s">
        <v>3194</v>
      </c>
      <c r="D157" s="118" t="s">
        <v>4890</v>
      </c>
      <c r="E157" t="s">
        <v>558</v>
      </c>
      <c r="F157" t="s">
        <v>245</v>
      </c>
      <c r="G157" t="s">
        <v>129</v>
      </c>
      <c r="H157" s="59">
        <v>6.88</v>
      </c>
      <c r="I157" t="s">
        <v>681</v>
      </c>
      <c r="J157" t="s">
        <v>100</v>
      </c>
      <c r="K157" s="60">
        <v>2.7799999999999998E-2</v>
      </c>
      <c r="L157" s="60">
        <v>3.1600000000000003E-2</v>
      </c>
      <c r="M157" s="59">
        <v>525703.09</v>
      </c>
      <c r="N157" s="59">
        <v>110.49</v>
      </c>
      <c r="O157" s="59">
        <v>580.84934414099996</v>
      </c>
      <c r="P157" s="60">
        <v>2.0000000000000001E-4</v>
      </c>
      <c r="Q157" s="60">
        <v>0</v>
      </c>
    </row>
    <row r="158" spans="1:17">
      <c r="A158" t="s">
        <v>4814</v>
      </c>
      <c r="B158" t="s">
        <v>3013</v>
      </c>
      <c r="C158" t="s">
        <v>3195</v>
      </c>
      <c r="D158" s="118" t="s">
        <v>4890</v>
      </c>
      <c r="E158" t="s">
        <v>558</v>
      </c>
      <c r="F158" t="s">
        <v>245</v>
      </c>
      <c r="G158" t="s">
        <v>129</v>
      </c>
      <c r="H158" s="59">
        <v>6.9</v>
      </c>
      <c r="I158" t="s">
        <v>681</v>
      </c>
      <c r="J158" t="s">
        <v>100</v>
      </c>
      <c r="K158" s="60">
        <v>2.7799999999999998E-2</v>
      </c>
      <c r="L158" s="60">
        <v>3.0700000000000002E-2</v>
      </c>
      <c r="M158" s="59">
        <v>614825.97</v>
      </c>
      <c r="N158" s="59">
        <v>110.19</v>
      </c>
      <c r="O158" s="59">
        <v>677.47673634299997</v>
      </c>
      <c r="P158" s="60">
        <v>2.0000000000000001E-4</v>
      </c>
      <c r="Q158" s="60">
        <v>0</v>
      </c>
    </row>
    <row r="159" spans="1:17">
      <c r="A159" t="s">
        <v>4814</v>
      </c>
      <c r="B159" t="s">
        <v>3013</v>
      </c>
      <c r="C159" t="s">
        <v>3197</v>
      </c>
      <c r="D159" s="118" t="s">
        <v>4890</v>
      </c>
      <c r="E159" t="s">
        <v>558</v>
      </c>
      <c r="F159" t="s">
        <v>245</v>
      </c>
      <c r="G159" t="s">
        <v>129</v>
      </c>
      <c r="H159" s="59">
        <v>6.85</v>
      </c>
      <c r="I159" t="s">
        <v>681</v>
      </c>
      <c r="J159" t="s">
        <v>100</v>
      </c>
      <c r="K159" s="60">
        <v>3.0800000000000001E-2</v>
      </c>
      <c r="L159" s="60">
        <v>3.1199999999999999E-2</v>
      </c>
      <c r="M159" s="59">
        <v>3921340.09</v>
      </c>
      <c r="N159" s="59">
        <v>111.79</v>
      </c>
      <c r="O159" s="59">
        <v>4383.6660866109996</v>
      </c>
      <c r="P159" s="60">
        <v>1.5E-3</v>
      </c>
      <c r="Q159" s="60">
        <v>2.0000000000000001E-4</v>
      </c>
    </row>
    <row r="160" spans="1:17">
      <c r="A160" t="s">
        <v>4814</v>
      </c>
      <c r="B160" t="s">
        <v>3013</v>
      </c>
      <c r="C160" t="s">
        <v>3196</v>
      </c>
      <c r="D160" s="118" t="s">
        <v>4890</v>
      </c>
      <c r="E160" t="s">
        <v>558</v>
      </c>
      <c r="F160" t="s">
        <v>245</v>
      </c>
      <c r="G160" t="s">
        <v>129</v>
      </c>
      <c r="H160" s="59">
        <v>6.9</v>
      </c>
      <c r="I160" t="s">
        <v>681</v>
      </c>
      <c r="J160" t="s">
        <v>100</v>
      </c>
      <c r="K160" s="60">
        <v>2.8500000000000001E-2</v>
      </c>
      <c r="L160" s="60">
        <v>3.04E-2</v>
      </c>
      <c r="M160" s="59">
        <v>3444166.74</v>
      </c>
      <c r="N160" s="59">
        <v>110.9</v>
      </c>
      <c r="O160" s="59">
        <v>3819.58091466</v>
      </c>
      <c r="P160" s="60">
        <v>1.2999999999999999E-3</v>
      </c>
      <c r="Q160" s="60">
        <v>1E-4</v>
      </c>
    </row>
    <row r="161" spans="1:17">
      <c r="A161" t="s">
        <v>4814</v>
      </c>
      <c r="B161" t="s">
        <v>3013</v>
      </c>
      <c r="C161" t="s">
        <v>3198</v>
      </c>
      <c r="D161" s="118" t="s">
        <v>4890</v>
      </c>
      <c r="E161" t="s">
        <v>558</v>
      </c>
      <c r="F161" t="s">
        <v>245</v>
      </c>
      <c r="G161" t="s">
        <v>129</v>
      </c>
      <c r="H161" s="59">
        <v>6.88</v>
      </c>
      <c r="I161" t="s">
        <v>681</v>
      </c>
      <c r="J161" t="s">
        <v>100</v>
      </c>
      <c r="K161" s="60">
        <v>3.0200000000000001E-2</v>
      </c>
      <c r="L161" s="60">
        <v>2.98E-2</v>
      </c>
      <c r="M161" s="59">
        <v>4955391.4000000004</v>
      </c>
      <c r="N161" s="59">
        <v>112.72</v>
      </c>
      <c r="O161" s="59">
        <v>5585.7171860799999</v>
      </c>
      <c r="P161" s="60">
        <v>2E-3</v>
      </c>
      <c r="Q161" s="60">
        <v>2.0000000000000001E-4</v>
      </c>
    </row>
    <row r="162" spans="1:17">
      <c r="A162" t="s">
        <v>4814</v>
      </c>
      <c r="B162" t="s">
        <v>3013</v>
      </c>
      <c r="C162" t="s">
        <v>3199</v>
      </c>
      <c r="D162" s="118" t="s">
        <v>4890</v>
      </c>
      <c r="E162" t="s">
        <v>558</v>
      </c>
      <c r="F162" t="s">
        <v>245</v>
      </c>
      <c r="G162" t="s">
        <v>129</v>
      </c>
      <c r="H162" s="59">
        <v>6.91</v>
      </c>
      <c r="I162" t="s">
        <v>681</v>
      </c>
      <c r="J162" t="s">
        <v>100</v>
      </c>
      <c r="K162" s="60">
        <v>2.7300000000000001E-2</v>
      </c>
      <c r="L162" s="60">
        <v>3.0800000000000001E-2</v>
      </c>
      <c r="M162" s="59">
        <v>425542.84</v>
      </c>
      <c r="N162" s="59">
        <v>109.73</v>
      </c>
      <c r="O162" s="59">
        <v>466.94815833199999</v>
      </c>
      <c r="P162" s="60">
        <v>2.0000000000000001E-4</v>
      </c>
      <c r="Q162" s="60">
        <v>0</v>
      </c>
    </row>
    <row r="163" spans="1:17">
      <c r="A163" t="s">
        <v>4814</v>
      </c>
      <c r="B163" t="s">
        <v>3013</v>
      </c>
      <c r="C163" t="s">
        <v>3200</v>
      </c>
      <c r="D163" s="118" t="s">
        <v>4890</v>
      </c>
      <c r="E163" t="s">
        <v>558</v>
      </c>
      <c r="F163" t="s">
        <v>245</v>
      </c>
      <c r="G163" t="s">
        <v>129</v>
      </c>
      <c r="H163" s="59">
        <v>6.92</v>
      </c>
      <c r="I163" t="s">
        <v>681</v>
      </c>
      <c r="J163" t="s">
        <v>100</v>
      </c>
      <c r="K163" s="60">
        <v>2.52E-2</v>
      </c>
      <c r="L163" s="60">
        <v>3.1699999999999999E-2</v>
      </c>
      <c r="M163" s="59">
        <v>1307899.1599999999</v>
      </c>
      <c r="N163" s="59">
        <v>106.56</v>
      </c>
      <c r="O163" s="59">
        <v>1393.697344896</v>
      </c>
      <c r="P163" s="60">
        <v>5.0000000000000001E-4</v>
      </c>
      <c r="Q163" s="60">
        <v>0</v>
      </c>
    </row>
    <row r="164" spans="1:17">
      <c r="A164" t="s">
        <v>4814</v>
      </c>
      <c r="B164" t="s">
        <v>3013</v>
      </c>
      <c r="C164" t="s">
        <v>3201</v>
      </c>
      <c r="D164" s="118" t="s">
        <v>4890</v>
      </c>
      <c r="E164" t="s">
        <v>558</v>
      </c>
      <c r="F164" t="s">
        <v>245</v>
      </c>
      <c r="G164" t="s">
        <v>129</v>
      </c>
      <c r="H164" s="59">
        <v>6.85</v>
      </c>
      <c r="I164" t="s">
        <v>681</v>
      </c>
      <c r="J164" t="s">
        <v>100</v>
      </c>
      <c r="K164" s="60">
        <v>2.52E-2</v>
      </c>
      <c r="L164" s="60">
        <v>3.5900000000000001E-2</v>
      </c>
      <c r="M164" s="59">
        <v>1290379.6000000001</v>
      </c>
      <c r="N164" s="59">
        <v>102.96</v>
      </c>
      <c r="O164" s="59">
        <v>1328.5748361599999</v>
      </c>
      <c r="P164" s="60">
        <v>5.0000000000000001E-4</v>
      </c>
      <c r="Q164" s="60">
        <v>0</v>
      </c>
    </row>
    <row r="165" spans="1:17">
      <c r="A165" t="s">
        <v>4814</v>
      </c>
      <c r="B165" t="s">
        <v>3013</v>
      </c>
      <c r="C165" t="s">
        <v>3191</v>
      </c>
      <c r="D165" s="118" t="s">
        <v>4890</v>
      </c>
      <c r="E165" t="s">
        <v>558</v>
      </c>
      <c r="F165" t="s">
        <v>245</v>
      </c>
      <c r="G165" t="s">
        <v>129</v>
      </c>
      <c r="H165" s="59">
        <v>6.85</v>
      </c>
      <c r="I165" t="s">
        <v>681</v>
      </c>
      <c r="J165" t="s">
        <v>100</v>
      </c>
      <c r="K165" s="60">
        <v>2.52E-2</v>
      </c>
      <c r="L165" s="60">
        <v>3.5400000000000001E-2</v>
      </c>
      <c r="M165" s="59">
        <v>1598266.54</v>
      </c>
      <c r="N165" s="59">
        <v>104.18</v>
      </c>
      <c r="O165" s="59">
        <v>1665.0740813719999</v>
      </c>
      <c r="P165" s="60">
        <v>5.9999999999999995E-4</v>
      </c>
      <c r="Q165" s="60">
        <v>1E-4</v>
      </c>
    </row>
    <row r="166" spans="1:17">
      <c r="A166" t="s">
        <v>4814</v>
      </c>
      <c r="B166" t="s">
        <v>3013</v>
      </c>
      <c r="C166" t="s">
        <v>3192</v>
      </c>
      <c r="D166" s="118" t="s">
        <v>4890</v>
      </c>
      <c r="E166" t="s">
        <v>558</v>
      </c>
      <c r="F166" t="s">
        <v>245</v>
      </c>
      <c r="G166" t="s">
        <v>129</v>
      </c>
      <c r="H166" s="59">
        <v>6.85</v>
      </c>
      <c r="I166" t="s">
        <v>681</v>
      </c>
      <c r="J166" t="s">
        <v>100</v>
      </c>
      <c r="K166" s="60">
        <v>2.52E-2</v>
      </c>
      <c r="L166" s="60">
        <v>3.5799999999999998E-2</v>
      </c>
      <c r="M166" s="59">
        <v>890009.46</v>
      </c>
      <c r="N166" s="59">
        <v>103.91</v>
      </c>
      <c r="O166" s="59">
        <v>924.80882988600001</v>
      </c>
      <c r="P166" s="60">
        <v>2.9999999999999997E-4</v>
      </c>
      <c r="Q166" s="60">
        <v>0</v>
      </c>
    </row>
    <row r="167" spans="1:17">
      <c r="A167" t="s">
        <v>4814</v>
      </c>
      <c r="B167" t="s">
        <v>3013</v>
      </c>
      <c r="C167" t="s">
        <v>3190</v>
      </c>
      <c r="D167" s="118" t="s">
        <v>4890</v>
      </c>
      <c r="E167" t="s">
        <v>558</v>
      </c>
      <c r="F167" t="s">
        <v>245</v>
      </c>
      <c r="G167" t="s">
        <v>129</v>
      </c>
      <c r="H167" s="59">
        <v>6.56</v>
      </c>
      <c r="I167" t="s">
        <v>681</v>
      </c>
      <c r="J167" t="s">
        <v>100</v>
      </c>
      <c r="K167" s="60">
        <v>2.52E-2</v>
      </c>
      <c r="L167" s="60">
        <v>3.1800000000000002E-2</v>
      </c>
      <c r="M167" s="59">
        <v>5026297.38</v>
      </c>
      <c r="N167" s="59">
        <v>107.73</v>
      </c>
      <c r="O167" s="59">
        <v>5414.8301674739996</v>
      </c>
      <c r="P167" s="60">
        <v>1.9E-3</v>
      </c>
      <c r="Q167" s="60">
        <v>2.0000000000000001E-4</v>
      </c>
    </row>
    <row r="168" spans="1:17">
      <c r="A168" t="s">
        <v>4814</v>
      </c>
      <c r="B168" t="s">
        <v>3013</v>
      </c>
      <c r="C168" t="s">
        <v>3186</v>
      </c>
      <c r="D168" s="118" t="s">
        <v>4890</v>
      </c>
      <c r="E168" t="s">
        <v>558</v>
      </c>
      <c r="F168" t="s">
        <v>245</v>
      </c>
      <c r="G168" t="s">
        <v>129</v>
      </c>
      <c r="H168" s="59">
        <v>9.3800000000000008</v>
      </c>
      <c r="I168" t="s">
        <v>681</v>
      </c>
      <c r="J168" t="s">
        <v>100</v>
      </c>
      <c r="K168" s="60">
        <v>2.63E-2</v>
      </c>
      <c r="L168" s="60">
        <v>3.1600000000000003E-2</v>
      </c>
      <c r="M168" s="59">
        <v>2207005.04</v>
      </c>
      <c r="N168" s="59">
        <v>101.28</v>
      </c>
      <c r="O168" s="59">
        <v>2235.254704512</v>
      </c>
      <c r="P168" s="60">
        <v>8.0000000000000004E-4</v>
      </c>
      <c r="Q168" s="60">
        <v>1E-4</v>
      </c>
    </row>
    <row r="169" spans="1:17">
      <c r="A169" t="s">
        <v>4814</v>
      </c>
      <c r="B169" t="s">
        <v>3013</v>
      </c>
      <c r="C169" t="s">
        <v>3187</v>
      </c>
      <c r="D169" s="118" t="s">
        <v>4890</v>
      </c>
      <c r="E169" t="s">
        <v>558</v>
      </c>
      <c r="F169" t="s">
        <v>245</v>
      </c>
      <c r="G169" t="s">
        <v>129</v>
      </c>
      <c r="H169" s="59">
        <v>9.09</v>
      </c>
      <c r="I169" t="s">
        <v>681</v>
      </c>
      <c r="J169" t="s">
        <v>100</v>
      </c>
      <c r="K169" s="60">
        <v>3.0800000000000001E-2</v>
      </c>
      <c r="L169" s="60">
        <v>3.6799999999999999E-2</v>
      </c>
      <c r="M169" s="59">
        <v>718256.38</v>
      </c>
      <c r="N169" s="59">
        <v>98.95</v>
      </c>
      <c r="O169" s="59">
        <v>710.71468801000003</v>
      </c>
      <c r="P169" s="60">
        <v>2.0000000000000001E-4</v>
      </c>
      <c r="Q169" s="60">
        <v>0</v>
      </c>
    </row>
    <row r="170" spans="1:17">
      <c r="A170" t="s">
        <v>4815</v>
      </c>
      <c r="B170" t="s">
        <v>3013</v>
      </c>
      <c r="C170" t="s">
        <v>3159</v>
      </c>
      <c r="D170" s="118" t="s">
        <v>4890</v>
      </c>
      <c r="E170" t="s">
        <v>558</v>
      </c>
      <c r="F170" t="s">
        <v>245</v>
      </c>
      <c r="G170" t="s">
        <v>129</v>
      </c>
      <c r="H170" s="59">
        <v>7.55</v>
      </c>
      <c r="I170" t="s">
        <v>681</v>
      </c>
      <c r="J170" t="s">
        <v>100</v>
      </c>
      <c r="K170" s="60">
        <v>3.73E-2</v>
      </c>
      <c r="L170" s="60">
        <v>3.5999999999999997E-2</v>
      </c>
      <c r="M170" s="59">
        <v>4969831.05</v>
      </c>
      <c r="N170" s="59">
        <v>114.27</v>
      </c>
      <c r="O170" s="59">
        <v>5679.0259408350003</v>
      </c>
      <c r="P170" s="60">
        <v>2E-3</v>
      </c>
      <c r="Q170" s="60">
        <v>2.0000000000000001E-4</v>
      </c>
    </row>
    <row r="171" spans="1:17">
      <c r="A171" t="s">
        <v>4815</v>
      </c>
      <c r="B171" t="s">
        <v>3013</v>
      </c>
      <c r="C171" t="s">
        <v>3160</v>
      </c>
      <c r="D171" s="118" t="s">
        <v>4890</v>
      </c>
      <c r="E171" t="s">
        <v>558</v>
      </c>
      <c r="F171" t="s">
        <v>245</v>
      </c>
      <c r="G171" t="s">
        <v>129</v>
      </c>
      <c r="H171" s="59">
        <v>7.57</v>
      </c>
      <c r="I171" t="s">
        <v>681</v>
      </c>
      <c r="J171" t="s">
        <v>100</v>
      </c>
      <c r="K171" s="60">
        <v>3.5499999999999997E-2</v>
      </c>
      <c r="L171" s="60">
        <v>3.6299999999999999E-2</v>
      </c>
      <c r="M171" s="59">
        <v>1061016.1599999999</v>
      </c>
      <c r="N171" s="59">
        <v>112.34</v>
      </c>
      <c r="O171" s="59">
        <v>1191.945554144</v>
      </c>
      <c r="P171" s="60">
        <v>4.0000000000000002E-4</v>
      </c>
      <c r="Q171" s="60">
        <v>0</v>
      </c>
    </row>
    <row r="172" spans="1:17">
      <c r="A172" t="s">
        <v>4815</v>
      </c>
      <c r="B172" t="s">
        <v>3013</v>
      </c>
      <c r="C172" t="s">
        <v>3161</v>
      </c>
      <c r="D172" s="118" t="s">
        <v>4890</v>
      </c>
      <c r="E172" t="s">
        <v>558</v>
      </c>
      <c r="F172" t="s">
        <v>245</v>
      </c>
      <c r="G172" t="s">
        <v>129</v>
      </c>
      <c r="H172" s="59">
        <v>7.41</v>
      </c>
      <c r="I172" t="s">
        <v>681</v>
      </c>
      <c r="J172" t="s">
        <v>100</v>
      </c>
      <c r="K172" s="60">
        <v>3.4700000000000002E-2</v>
      </c>
      <c r="L172" s="60">
        <v>4.3799999999999999E-2</v>
      </c>
      <c r="M172" s="59">
        <v>1885310.51</v>
      </c>
      <c r="N172" s="59">
        <v>105.64</v>
      </c>
      <c r="O172" s="59">
        <v>1991.6420227640001</v>
      </c>
      <c r="P172" s="60">
        <v>6.9999999999999999E-4</v>
      </c>
      <c r="Q172" s="60">
        <v>1E-4</v>
      </c>
    </row>
    <row r="173" spans="1:17">
      <c r="A173" t="s">
        <v>4815</v>
      </c>
      <c r="B173" t="s">
        <v>3013</v>
      </c>
      <c r="C173" t="s">
        <v>3155</v>
      </c>
      <c r="D173" s="118" t="s">
        <v>4890</v>
      </c>
      <c r="E173" t="s">
        <v>558</v>
      </c>
      <c r="F173" t="s">
        <v>245</v>
      </c>
      <c r="G173" t="s">
        <v>129</v>
      </c>
      <c r="H173" s="59">
        <v>7.57</v>
      </c>
      <c r="I173" t="s">
        <v>681</v>
      </c>
      <c r="J173" t="s">
        <v>100</v>
      </c>
      <c r="K173" s="60">
        <v>3.44E-2</v>
      </c>
      <c r="L173" s="60">
        <v>3.6900000000000002E-2</v>
      </c>
      <c r="M173" s="59">
        <v>1216397.56</v>
      </c>
      <c r="N173" s="59">
        <v>111.1</v>
      </c>
      <c r="O173" s="59">
        <v>1351.41768916</v>
      </c>
      <c r="P173" s="60">
        <v>5.0000000000000001E-4</v>
      </c>
      <c r="Q173" s="60">
        <v>0</v>
      </c>
    </row>
    <row r="174" spans="1:17">
      <c r="A174" t="s">
        <v>4815</v>
      </c>
      <c r="B174" t="s">
        <v>3013</v>
      </c>
      <c r="C174" t="s">
        <v>3156</v>
      </c>
      <c r="D174" s="118" t="s">
        <v>4890</v>
      </c>
      <c r="E174" t="s">
        <v>558</v>
      </c>
      <c r="F174" t="s">
        <v>245</v>
      </c>
      <c r="G174" t="s">
        <v>129</v>
      </c>
      <c r="H174" s="59">
        <v>7.53</v>
      </c>
      <c r="I174" t="s">
        <v>681</v>
      </c>
      <c r="J174" t="s">
        <v>100</v>
      </c>
      <c r="K174" s="60">
        <v>3.6600000000000001E-2</v>
      </c>
      <c r="L174" s="60">
        <v>3.6999999999999998E-2</v>
      </c>
      <c r="M174" s="59">
        <v>1622756.78</v>
      </c>
      <c r="N174" s="59">
        <v>111.56</v>
      </c>
      <c r="O174" s="59">
        <v>1810.3474637679999</v>
      </c>
      <c r="P174" s="60">
        <v>5.9999999999999995E-4</v>
      </c>
      <c r="Q174" s="60">
        <v>1E-4</v>
      </c>
    </row>
    <row r="175" spans="1:17">
      <c r="A175" t="s">
        <v>4815</v>
      </c>
      <c r="B175" t="s">
        <v>3013</v>
      </c>
      <c r="C175" t="s">
        <v>3158</v>
      </c>
      <c r="D175" s="118" t="s">
        <v>4890</v>
      </c>
      <c r="E175" t="s">
        <v>558</v>
      </c>
      <c r="F175" t="s">
        <v>245</v>
      </c>
      <c r="G175" t="s">
        <v>129</v>
      </c>
      <c r="H175" s="59">
        <v>7.5</v>
      </c>
      <c r="I175" t="s">
        <v>681</v>
      </c>
      <c r="J175" t="s">
        <v>100</v>
      </c>
      <c r="K175" s="60">
        <v>3.6200000000000003E-2</v>
      </c>
      <c r="L175" s="60">
        <v>3.8800000000000001E-2</v>
      </c>
      <c r="M175" s="59">
        <v>3244415.23</v>
      </c>
      <c r="N175" s="59">
        <v>109.59</v>
      </c>
      <c r="O175" s="59">
        <v>3555.5546505570001</v>
      </c>
      <c r="P175" s="60">
        <v>1.1999999999999999E-3</v>
      </c>
      <c r="Q175" s="60">
        <v>1E-4</v>
      </c>
    </row>
    <row r="176" spans="1:17">
      <c r="A176" t="s">
        <v>4815</v>
      </c>
      <c r="B176" t="s">
        <v>3013</v>
      </c>
      <c r="C176" t="s">
        <v>3162</v>
      </c>
      <c r="D176" s="118" t="s">
        <v>4890</v>
      </c>
      <c r="E176" t="s">
        <v>558</v>
      </c>
      <c r="F176" t="s">
        <v>245</v>
      </c>
      <c r="G176" t="s">
        <v>129</v>
      </c>
      <c r="H176" s="59">
        <v>7.58</v>
      </c>
      <c r="I176" t="s">
        <v>681</v>
      </c>
      <c r="J176" t="s">
        <v>100</v>
      </c>
      <c r="K176" s="60">
        <v>3.8199999999999998E-2</v>
      </c>
      <c r="L176" s="60">
        <v>3.3799999999999997E-2</v>
      </c>
      <c r="M176" s="59">
        <v>2291875.54</v>
      </c>
      <c r="N176" s="59">
        <v>115.23</v>
      </c>
      <c r="O176" s="59">
        <v>2640.9281847420002</v>
      </c>
      <c r="P176" s="60">
        <v>8.9999999999999998E-4</v>
      </c>
      <c r="Q176" s="60">
        <v>1E-4</v>
      </c>
    </row>
    <row r="177" spans="1:17">
      <c r="A177" t="s">
        <v>4815</v>
      </c>
      <c r="B177" t="s">
        <v>3013</v>
      </c>
      <c r="C177" t="s">
        <v>3151</v>
      </c>
      <c r="D177" s="118" t="s">
        <v>4890</v>
      </c>
      <c r="E177" t="s">
        <v>558</v>
      </c>
      <c r="F177" t="s">
        <v>245</v>
      </c>
      <c r="G177" t="s">
        <v>129</v>
      </c>
      <c r="H177" s="59">
        <v>7.6</v>
      </c>
      <c r="I177" t="s">
        <v>681</v>
      </c>
      <c r="J177" t="s">
        <v>100</v>
      </c>
      <c r="K177" s="60">
        <v>3.3700000000000001E-2</v>
      </c>
      <c r="L177" s="60">
        <v>3.6299999999999999E-2</v>
      </c>
      <c r="M177" s="59">
        <v>5442090.2400000002</v>
      </c>
      <c r="N177" s="59">
        <v>109.67</v>
      </c>
      <c r="O177" s="59">
        <v>5968.340366208</v>
      </c>
      <c r="P177" s="60">
        <v>2.0999999999999999E-3</v>
      </c>
      <c r="Q177" s="60">
        <v>2.0000000000000001E-4</v>
      </c>
    </row>
    <row r="178" spans="1:17">
      <c r="A178" t="s">
        <v>4815</v>
      </c>
      <c r="B178" t="s">
        <v>3013</v>
      </c>
      <c r="C178" t="s">
        <v>3157</v>
      </c>
      <c r="D178" s="118" t="s">
        <v>4890</v>
      </c>
      <c r="E178" t="s">
        <v>558</v>
      </c>
      <c r="F178" t="s">
        <v>245</v>
      </c>
      <c r="G178" t="s">
        <v>129</v>
      </c>
      <c r="H178" s="59">
        <v>7.47</v>
      </c>
      <c r="I178" t="s">
        <v>681</v>
      </c>
      <c r="J178" t="s">
        <v>100</v>
      </c>
      <c r="K178" s="60">
        <v>2.75E-2</v>
      </c>
      <c r="L178" s="60">
        <v>4.6399999999999997E-2</v>
      </c>
      <c r="M178" s="59">
        <v>6335750.4100000001</v>
      </c>
      <c r="N178" s="59">
        <v>96.34</v>
      </c>
      <c r="O178" s="59">
        <v>6103.8619449939997</v>
      </c>
      <c r="P178" s="60">
        <v>2.0999999999999999E-3</v>
      </c>
      <c r="Q178" s="60">
        <v>2.0000000000000001E-4</v>
      </c>
    </row>
    <row r="179" spans="1:17">
      <c r="A179" t="s">
        <v>4815</v>
      </c>
      <c r="B179" t="s">
        <v>3013</v>
      </c>
      <c r="C179" t="s">
        <v>3152</v>
      </c>
      <c r="D179" s="118" t="s">
        <v>4890</v>
      </c>
      <c r="E179" t="s">
        <v>558</v>
      </c>
      <c r="F179" t="s">
        <v>245</v>
      </c>
      <c r="G179" t="s">
        <v>129</v>
      </c>
      <c r="H179" s="59">
        <v>7.8</v>
      </c>
      <c r="I179" t="s">
        <v>681</v>
      </c>
      <c r="J179" t="s">
        <v>100</v>
      </c>
      <c r="K179" s="60">
        <v>2.7900000000000001E-2</v>
      </c>
      <c r="L179" s="60">
        <v>3.1899999999999998E-2</v>
      </c>
      <c r="M179" s="59">
        <v>1289029.1000000001</v>
      </c>
      <c r="N179" s="59">
        <v>108.25</v>
      </c>
      <c r="O179" s="59">
        <v>1395.3740007500001</v>
      </c>
      <c r="P179" s="60">
        <v>5.0000000000000001E-4</v>
      </c>
      <c r="Q179" s="60">
        <v>0</v>
      </c>
    </row>
    <row r="180" spans="1:17">
      <c r="A180" t="s">
        <v>4815</v>
      </c>
      <c r="B180" t="s">
        <v>3013</v>
      </c>
      <c r="C180" t="s">
        <v>3153</v>
      </c>
      <c r="D180" s="118" t="s">
        <v>4890</v>
      </c>
      <c r="E180" t="s">
        <v>558</v>
      </c>
      <c r="F180" t="s">
        <v>245</v>
      </c>
      <c r="G180" t="s">
        <v>129</v>
      </c>
      <c r="H180" s="59">
        <v>7.58</v>
      </c>
      <c r="I180" t="s">
        <v>681</v>
      </c>
      <c r="J180" t="s">
        <v>100</v>
      </c>
      <c r="K180" s="60">
        <v>2.75E-2</v>
      </c>
      <c r="L180" s="60">
        <v>4.1700000000000001E-2</v>
      </c>
      <c r="M180" s="59">
        <v>1062650.92</v>
      </c>
      <c r="N180" s="59">
        <v>100.5</v>
      </c>
      <c r="O180" s="59">
        <v>1067.9641746</v>
      </c>
      <c r="P180" s="60">
        <v>4.0000000000000002E-4</v>
      </c>
      <c r="Q180" s="60">
        <v>0</v>
      </c>
    </row>
    <row r="181" spans="1:17">
      <c r="A181" t="s">
        <v>4815</v>
      </c>
      <c r="B181" t="s">
        <v>3013</v>
      </c>
      <c r="C181" t="s">
        <v>3154</v>
      </c>
      <c r="D181" s="118" t="s">
        <v>4890</v>
      </c>
      <c r="E181" t="s">
        <v>558</v>
      </c>
      <c r="F181" t="s">
        <v>245</v>
      </c>
      <c r="G181" t="s">
        <v>129</v>
      </c>
      <c r="H181" s="59">
        <v>7.48</v>
      </c>
      <c r="I181" t="s">
        <v>681</v>
      </c>
      <c r="J181" t="s">
        <v>100</v>
      </c>
      <c r="K181" s="60">
        <v>2.75E-2</v>
      </c>
      <c r="L181" s="60">
        <v>4.5999999999999999E-2</v>
      </c>
      <c r="M181" s="59">
        <v>1723624.87</v>
      </c>
      <c r="N181" s="59">
        <v>97.38</v>
      </c>
      <c r="O181" s="59">
        <v>1678.465898406</v>
      </c>
      <c r="P181" s="60">
        <v>5.9999999999999995E-4</v>
      </c>
      <c r="Q181" s="60">
        <v>1E-4</v>
      </c>
    </row>
    <row r="182" spans="1:17">
      <c r="A182" t="s">
        <v>4815</v>
      </c>
      <c r="B182" t="s">
        <v>3013</v>
      </c>
      <c r="C182" t="s">
        <v>3143</v>
      </c>
      <c r="D182" s="118" t="s">
        <v>4890</v>
      </c>
      <c r="E182" t="s">
        <v>558</v>
      </c>
      <c r="F182" t="s">
        <v>245</v>
      </c>
      <c r="G182" t="s">
        <v>129</v>
      </c>
      <c r="H182" s="59">
        <v>7.35</v>
      </c>
      <c r="I182" t="s">
        <v>681</v>
      </c>
      <c r="J182" t="s">
        <v>100</v>
      </c>
      <c r="K182" s="60">
        <v>2.75E-2</v>
      </c>
      <c r="L182" s="60">
        <v>5.16E-2</v>
      </c>
      <c r="M182" s="59">
        <v>894239.77</v>
      </c>
      <c r="N182" s="59">
        <v>93.59</v>
      </c>
      <c r="O182" s="59">
        <v>836.91900074299997</v>
      </c>
      <c r="P182" s="60">
        <v>2.9999999999999997E-4</v>
      </c>
      <c r="Q182" s="60">
        <v>0</v>
      </c>
    </row>
    <row r="183" spans="1:17">
      <c r="A183" t="s">
        <v>4815</v>
      </c>
      <c r="B183" t="s">
        <v>3013</v>
      </c>
      <c r="C183" t="s">
        <v>3144</v>
      </c>
      <c r="D183" s="118" t="s">
        <v>4890</v>
      </c>
      <c r="E183" t="s">
        <v>558</v>
      </c>
      <c r="F183" t="s">
        <v>245</v>
      </c>
      <c r="G183" t="s">
        <v>129</v>
      </c>
      <c r="H183" s="59">
        <v>7.27</v>
      </c>
      <c r="I183" t="s">
        <v>681</v>
      </c>
      <c r="J183" t="s">
        <v>100</v>
      </c>
      <c r="K183" s="60">
        <v>2.75E-2</v>
      </c>
      <c r="L183" s="60">
        <v>5.5399999999999998E-2</v>
      </c>
      <c r="M183" s="59">
        <v>1717609.05</v>
      </c>
      <c r="N183" s="59">
        <v>91.05</v>
      </c>
      <c r="O183" s="59">
        <v>1563.8830400249999</v>
      </c>
      <c r="P183" s="60">
        <v>5.0000000000000001E-4</v>
      </c>
      <c r="Q183" s="60">
        <v>1E-4</v>
      </c>
    </row>
    <row r="184" spans="1:17">
      <c r="A184" t="s">
        <v>4815</v>
      </c>
      <c r="B184" t="s">
        <v>3013</v>
      </c>
      <c r="C184" t="s">
        <v>3145</v>
      </c>
      <c r="D184" s="118" t="s">
        <v>4890</v>
      </c>
      <c r="E184" t="s">
        <v>558</v>
      </c>
      <c r="F184" t="s">
        <v>245</v>
      </c>
      <c r="G184" t="s">
        <v>129</v>
      </c>
      <c r="H184" s="59">
        <v>6.71</v>
      </c>
      <c r="I184" t="s">
        <v>681</v>
      </c>
      <c r="J184" t="s">
        <v>100</v>
      </c>
      <c r="K184" s="60">
        <v>2.75E-2</v>
      </c>
      <c r="L184" s="60">
        <v>8.1600000000000006E-2</v>
      </c>
      <c r="M184" s="59">
        <v>1924089.56</v>
      </c>
      <c r="N184" s="59">
        <v>74.97</v>
      </c>
      <c r="O184" s="59">
        <v>1442.489943132</v>
      </c>
      <c r="P184" s="60">
        <v>5.0000000000000001E-4</v>
      </c>
      <c r="Q184" s="60">
        <v>0</v>
      </c>
    </row>
    <row r="185" spans="1:17">
      <c r="A185" t="s">
        <v>4815</v>
      </c>
      <c r="B185" t="s">
        <v>3013</v>
      </c>
      <c r="C185" t="s">
        <v>3146</v>
      </c>
      <c r="D185" s="118" t="s">
        <v>4890</v>
      </c>
      <c r="E185" t="s">
        <v>558</v>
      </c>
      <c r="F185" t="s">
        <v>245</v>
      </c>
      <c r="G185" t="s">
        <v>129</v>
      </c>
      <c r="H185" s="59">
        <v>6.95</v>
      </c>
      <c r="I185" t="s">
        <v>681</v>
      </c>
      <c r="J185" t="s">
        <v>100</v>
      </c>
      <c r="K185" s="60">
        <v>2.75E-2</v>
      </c>
      <c r="L185" s="60">
        <v>7.0199999999999999E-2</v>
      </c>
      <c r="M185" s="59">
        <v>2335669.14</v>
      </c>
      <c r="N185" s="59">
        <v>80.209999999999994</v>
      </c>
      <c r="O185" s="59">
        <v>1873.4402171940001</v>
      </c>
      <c r="P185" s="60">
        <v>6.9999999999999999E-4</v>
      </c>
      <c r="Q185" s="60">
        <v>1E-4</v>
      </c>
    </row>
    <row r="186" spans="1:17">
      <c r="A186" t="s">
        <v>4815</v>
      </c>
      <c r="B186" t="s">
        <v>3013</v>
      </c>
      <c r="C186" t="s">
        <v>3148</v>
      </c>
      <c r="D186" s="118" t="s">
        <v>4890</v>
      </c>
      <c r="E186" t="s">
        <v>558</v>
      </c>
      <c r="F186" t="s">
        <v>245</v>
      </c>
      <c r="G186" t="s">
        <v>129</v>
      </c>
      <c r="H186" s="59">
        <v>7.57</v>
      </c>
      <c r="I186" t="s">
        <v>681</v>
      </c>
      <c r="J186" t="s">
        <v>100</v>
      </c>
      <c r="K186" s="60">
        <v>2.9100000000000001E-2</v>
      </c>
      <c r="L186" s="60">
        <v>4.07E-2</v>
      </c>
      <c r="M186" s="59">
        <v>3447892.63</v>
      </c>
      <c r="N186" s="59">
        <v>97.05</v>
      </c>
      <c r="O186" s="59">
        <v>3346.1797974149999</v>
      </c>
      <c r="P186" s="60">
        <v>1.1999999999999999E-3</v>
      </c>
      <c r="Q186" s="60">
        <v>1E-4</v>
      </c>
    </row>
    <row r="187" spans="1:17">
      <c r="A187" t="s">
        <v>4815</v>
      </c>
      <c r="B187" t="s">
        <v>3013</v>
      </c>
      <c r="C187" t="s">
        <v>3149</v>
      </c>
      <c r="D187" s="118" t="s">
        <v>4890</v>
      </c>
      <c r="E187" t="s">
        <v>558</v>
      </c>
      <c r="F187" t="s">
        <v>245</v>
      </c>
      <c r="G187" t="s">
        <v>129</v>
      </c>
      <c r="H187" s="59">
        <v>7.45</v>
      </c>
      <c r="I187" t="s">
        <v>681</v>
      </c>
      <c r="J187" t="s">
        <v>100</v>
      </c>
      <c r="K187" s="60">
        <v>3.4599999999999999E-2</v>
      </c>
      <c r="L187" s="60">
        <v>4.2200000000000001E-2</v>
      </c>
      <c r="M187" s="59">
        <v>1668335.11</v>
      </c>
      <c r="N187" s="59">
        <v>97.91</v>
      </c>
      <c r="O187" s="59">
        <v>1633.466906201</v>
      </c>
      <c r="P187" s="60">
        <v>5.9999999999999995E-4</v>
      </c>
      <c r="Q187" s="60">
        <v>1E-4</v>
      </c>
    </row>
    <row r="188" spans="1:17">
      <c r="A188" t="s">
        <v>4815</v>
      </c>
      <c r="B188" t="s">
        <v>3013</v>
      </c>
      <c r="C188" t="s">
        <v>3150</v>
      </c>
      <c r="D188" s="118" t="s">
        <v>4890</v>
      </c>
      <c r="E188" t="s">
        <v>558</v>
      </c>
      <c r="F188" t="s">
        <v>245</v>
      </c>
      <c r="G188" t="s">
        <v>129</v>
      </c>
      <c r="H188" s="59">
        <v>7.33</v>
      </c>
      <c r="I188" t="s">
        <v>681</v>
      </c>
      <c r="J188" t="s">
        <v>100</v>
      </c>
      <c r="K188" s="60">
        <v>3.9699999999999999E-2</v>
      </c>
      <c r="L188" s="60">
        <v>4.3799999999999999E-2</v>
      </c>
      <c r="M188" s="59">
        <v>1895568.28</v>
      </c>
      <c r="N188" s="59">
        <v>98.41</v>
      </c>
      <c r="O188" s="59">
        <v>1865.428744348</v>
      </c>
      <c r="P188" s="60">
        <v>6.9999999999999999E-4</v>
      </c>
      <c r="Q188" s="60">
        <v>1E-4</v>
      </c>
    </row>
    <row r="189" spans="1:17">
      <c r="A189" t="s">
        <v>4815</v>
      </c>
      <c r="B189" t="s">
        <v>3013</v>
      </c>
      <c r="C189" t="s">
        <v>3147</v>
      </c>
      <c r="D189" s="118" t="s">
        <v>4890</v>
      </c>
      <c r="E189" t="s">
        <v>558</v>
      </c>
      <c r="F189" t="s">
        <v>245</v>
      </c>
      <c r="G189" t="s">
        <v>129</v>
      </c>
      <c r="H189" s="59">
        <v>7.2</v>
      </c>
      <c r="I189" t="s">
        <v>681</v>
      </c>
      <c r="J189" t="s">
        <v>100</v>
      </c>
      <c r="K189" s="60">
        <v>4.4499999999999998E-2</v>
      </c>
      <c r="L189" s="60">
        <v>4.6899999999999997E-2</v>
      </c>
      <c r="M189" s="59">
        <v>1368396.8</v>
      </c>
      <c r="N189" s="59">
        <v>98.94</v>
      </c>
      <c r="O189" s="59">
        <v>1353.8917939200001</v>
      </c>
      <c r="P189" s="60">
        <v>5.0000000000000001E-4</v>
      </c>
      <c r="Q189" s="60">
        <v>0</v>
      </c>
    </row>
    <row r="190" spans="1:17">
      <c r="A190" t="s">
        <v>4816</v>
      </c>
      <c r="B190" t="s">
        <v>3013</v>
      </c>
      <c r="C190" t="s">
        <v>3122</v>
      </c>
      <c r="D190" s="118" t="s">
        <v>4890</v>
      </c>
      <c r="E190" t="s">
        <v>558</v>
      </c>
      <c r="F190" t="s">
        <v>245</v>
      </c>
      <c r="G190" t="s">
        <v>129</v>
      </c>
      <c r="H190" s="59">
        <v>4.97</v>
      </c>
      <c r="I190" t="s">
        <v>334</v>
      </c>
      <c r="J190" t="s">
        <v>100</v>
      </c>
      <c r="K190" s="60">
        <v>4.4999999999999998E-2</v>
      </c>
      <c r="L190" s="60">
        <v>3.7100000000000001E-2</v>
      </c>
      <c r="M190" s="59">
        <v>7885077.0099999998</v>
      </c>
      <c r="N190" s="59">
        <v>106.49</v>
      </c>
      <c r="O190" s="59">
        <v>8396.8185079489995</v>
      </c>
      <c r="P190" s="60">
        <v>2.8999999999999998E-3</v>
      </c>
      <c r="Q190" s="60">
        <v>2.9999999999999997E-4</v>
      </c>
    </row>
    <row r="191" spans="1:17">
      <c r="A191" t="s">
        <v>4817</v>
      </c>
      <c r="B191" t="s">
        <v>3013</v>
      </c>
      <c r="C191" t="s">
        <v>3189</v>
      </c>
      <c r="D191" s="118" t="s">
        <v>4890</v>
      </c>
      <c r="E191" t="s">
        <v>558</v>
      </c>
      <c r="F191" t="s">
        <v>245</v>
      </c>
      <c r="G191" t="s">
        <v>129</v>
      </c>
      <c r="H191" s="59">
        <v>5.1100000000000003</v>
      </c>
      <c r="I191" t="s">
        <v>334</v>
      </c>
      <c r="J191" t="s">
        <v>100</v>
      </c>
      <c r="K191" s="60">
        <v>4.5499999999999999E-2</v>
      </c>
      <c r="L191" s="60">
        <v>3.7699999999999997E-2</v>
      </c>
      <c r="M191" s="59">
        <v>16689449.26</v>
      </c>
      <c r="N191" s="59">
        <v>106.58</v>
      </c>
      <c r="O191" s="59">
        <v>17787.615021308</v>
      </c>
      <c r="P191" s="60">
        <v>6.1999999999999998E-3</v>
      </c>
      <c r="Q191" s="60">
        <v>5.9999999999999995E-4</v>
      </c>
    </row>
    <row r="192" spans="1:17">
      <c r="A192" t="s">
        <v>4818</v>
      </c>
      <c r="B192" t="s">
        <v>3013</v>
      </c>
      <c r="C192" t="s">
        <v>3118</v>
      </c>
      <c r="D192" s="118" t="s">
        <v>4890</v>
      </c>
      <c r="E192" t="s">
        <v>553</v>
      </c>
      <c r="F192" t="s">
        <v>245</v>
      </c>
      <c r="G192" t="s">
        <v>179</v>
      </c>
      <c r="H192" s="59">
        <v>4.57</v>
      </c>
      <c r="I192" t="s">
        <v>334</v>
      </c>
      <c r="J192" t="s">
        <v>104</v>
      </c>
      <c r="K192" s="60">
        <v>2.3599999999999999E-2</v>
      </c>
      <c r="L192" s="60">
        <v>5.4199999999999998E-2</v>
      </c>
      <c r="M192" s="59">
        <v>9274567.4100000001</v>
      </c>
      <c r="N192" s="59">
        <v>87.31</v>
      </c>
      <c r="O192" s="59">
        <v>32484.4316704298</v>
      </c>
      <c r="P192" s="60">
        <v>1.14E-2</v>
      </c>
      <c r="Q192" s="60">
        <v>1.1000000000000001E-3</v>
      </c>
    </row>
    <row r="193" spans="1:17">
      <c r="A193" t="s">
        <v>4819</v>
      </c>
      <c r="B193" t="s">
        <v>3013</v>
      </c>
      <c r="C193" t="s">
        <v>3129</v>
      </c>
      <c r="D193" s="118" t="s">
        <v>4890</v>
      </c>
      <c r="E193" t="s">
        <v>558</v>
      </c>
      <c r="F193" t="s">
        <v>245</v>
      </c>
      <c r="G193" t="s">
        <v>129</v>
      </c>
      <c r="H193" s="59">
        <v>8.6</v>
      </c>
      <c r="I193" t="s">
        <v>681</v>
      </c>
      <c r="J193" t="s">
        <v>100</v>
      </c>
      <c r="K193" s="60">
        <v>2.35E-2</v>
      </c>
      <c r="L193" s="60">
        <v>4.0899999999999999E-2</v>
      </c>
      <c r="M193" s="59">
        <v>9742206.0099999998</v>
      </c>
      <c r="N193" s="59">
        <v>96.18</v>
      </c>
      <c r="O193" s="59">
        <v>9370.0537404179995</v>
      </c>
      <c r="P193" s="60">
        <v>3.3E-3</v>
      </c>
      <c r="Q193" s="60">
        <v>2.9999999999999997E-4</v>
      </c>
    </row>
    <row r="194" spans="1:17">
      <c r="A194" t="s">
        <v>4819</v>
      </c>
      <c r="B194" t="s">
        <v>3013</v>
      </c>
      <c r="C194" t="s">
        <v>3130</v>
      </c>
      <c r="D194" s="118" t="s">
        <v>4890</v>
      </c>
      <c r="E194" t="s">
        <v>558</v>
      </c>
      <c r="F194" t="s">
        <v>245</v>
      </c>
      <c r="G194" t="s">
        <v>129</v>
      </c>
      <c r="H194" s="59">
        <v>8.5</v>
      </c>
      <c r="I194" t="s">
        <v>681</v>
      </c>
      <c r="J194" t="s">
        <v>100</v>
      </c>
      <c r="K194" s="60">
        <v>2.47E-2</v>
      </c>
      <c r="L194" s="60">
        <v>4.3299999999999998E-2</v>
      </c>
      <c r="M194" s="59">
        <v>1218803.3799999999</v>
      </c>
      <c r="N194" s="59">
        <v>95.37</v>
      </c>
      <c r="O194" s="59">
        <v>1162.3727835059999</v>
      </c>
      <c r="P194" s="60">
        <v>4.0000000000000002E-4</v>
      </c>
      <c r="Q194" s="60">
        <v>0</v>
      </c>
    </row>
    <row r="195" spans="1:17">
      <c r="A195" t="s">
        <v>4819</v>
      </c>
      <c r="B195" t="s">
        <v>3013</v>
      </c>
      <c r="C195" t="s">
        <v>3123</v>
      </c>
      <c r="D195" s="118" t="s">
        <v>4890</v>
      </c>
      <c r="E195" t="s">
        <v>558</v>
      </c>
      <c r="F195" t="s">
        <v>245</v>
      </c>
      <c r="G195" t="s">
        <v>129</v>
      </c>
      <c r="H195" s="59">
        <v>8.41</v>
      </c>
      <c r="I195" t="s">
        <v>681</v>
      </c>
      <c r="J195" t="s">
        <v>100</v>
      </c>
      <c r="K195" s="60">
        <v>2.5600000000000001E-2</v>
      </c>
      <c r="L195" s="60">
        <v>4.5900000000000003E-2</v>
      </c>
      <c r="M195" s="59">
        <v>5610640.8099999996</v>
      </c>
      <c r="N195" s="59">
        <v>93.5</v>
      </c>
      <c r="O195" s="59">
        <v>5245.94915735</v>
      </c>
      <c r="P195" s="60">
        <v>1.8E-3</v>
      </c>
      <c r="Q195" s="60">
        <v>2.0000000000000001E-4</v>
      </c>
    </row>
    <row r="196" spans="1:17">
      <c r="A196" t="s">
        <v>4819</v>
      </c>
      <c r="B196" t="s">
        <v>3013</v>
      </c>
      <c r="C196" t="s">
        <v>3124</v>
      </c>
      <c r="D196" s="118" t="s">
        <v>4890</v>
      </c>
      <c r="E196" t="s">
        <v>558</v>
      </c>
      <c r="F196" t="s">
        <v>245</v>
      </c>
      <c r="G196" t="s">
        <v>129</v>
      </c>
      <c r="H196" s="59">
        <v>8.5299999999999994</v>
      </c>
      <c r="I196" t="s">
        <v>681</v>
      </c>
      <c r="J196" t="s">
        <v>100</v>
      </c>
      <c r="K196" s="60">
        <v>2.2700000000000001E-2</v>
      </c>
      <c r="L196" s="60">
        <v>4.4299999999999999E-2</v>
      </c>
      <c r="M196" s="59">
        <v>5591416.8399999999</v>
      </c>
      <c r="N196" s="59">
        <v>91.47</v>
      </c>
      <c r="O196" s="59">
        <v>5114.4689835480003</v>
      </c>
      <c r="P196" s="60">
        <v>1.8E-3</v>
      </c>
      <c r="Q196" s="60">
        <v>2.0000000000000001E-4</v>
      </c>
    </row>
    <row r="197" spans="1:17">
      <c r="A197" t="s">
        <v>4819</v>
      </c>
      <c r="B197" t="s">
        <v>3013</v>
      </c>
      <c r="C197" t="s">
        <v>3125</v>
      </c>
      <c r="D197" s="118" t="s">
        <v>4890</v>
      </c>
      <c r="E197" t="s">
        <v>558</v>
      </c>
      <c r="F197" t="s">
        <v>245</v>
      </c>
      <c r="G197" t="s">
        <v>129</v>
      </c>
      <c r="H197" s="59">
        <v>8.57</v>
      </c>
      <c r="I197" t="s">
        <v>681</v>
      </c>
      <c r="J197" t="s">
        <v>100</v>
      </c>
      <c r="K197" s="60">
        <v>1.7899999999999999E-2</v>
      </c>
      <c r="L197" s="60">
        <v>4.7100000000000003E-2</v>
      </c>
      <c r="M197" s="59">
        <v>4607391.82</v>
      </c>
      <c r="N197" s="59">
        <v>84.42</v>
      </c>
      <c r="O197" s="59">
        <v>3889.560174444</v>
      </c>
      <c r="P197" s="60">
        <v>1.4E-3</v>
      </c>
      <c r="Q197" s="60">
        <v>1E-4</v>
      </c>
    </row>
    <row r="198" spans="1:17">
      <c r="A198" t="s">
        <v>4819</v>
      </c>
      <c r="B198" t="s">
        <v>3013</v>
      </c>
      <c r="C198" t="s">
        <v>3126</v>
      </c>
      <c r="D198" s="118" t="s">
        <v>4890</v>
      </c>
      <c r="E198" t="s">
        <v>558</v>
      </c>
      <c r="F198" t="s">
        <v>245</v>
      </c>
      <c r="G198" t="s">
        <v>129</v>
      </c>
      <c r="H198" s="59">
        <v>8.41</v>
      </c>
      <c r="I198" t="s">
        <v>681</v>
      </c>
      <c r="J198" t="s">
        <v>100</v>
      </c>
      <c r="K198" s="60">
        <v>2.3599999999999999E-2</v>
      </c>
      <c r="L198" s="60">
        <v>4.7800000000000002E-2</v>
      </c>
      <c r="M198" s="59">
        <v>5403241.0700000003</v>
      </c>
      <c r="N198" s="59">
        <v>88.43</v>
      </c>
      <c r="O198" s="59">
        <v>4778.0860782010004</v>
      </c>
      <c r="P198" s="60">
        <v>1.6999999999999999E-3</v>
      </c>
      <c r="Q198" s="60">
        <v>2.0000000000000001E-4</v>
      </c>
    </row>
    <row r="199" spans="1:17">
      <c r="A199" t="s">
        <v>4819</v>
      </c>
      <c r="B199" t="s">
        <v>3013</v>
      </c>
      <c r="C199" t="s">
        <v>3127</v>
      </c>
      <c r="D199" s="118" t="s">
        <v>4890</v>
      </c>
      <c r="E199" t="s">
        <v>558</v>
      </c>
      <c r="F199" t="s">
        <v>245</v>
      </c>
      <c r="G199" t="s">
        <v>129</v>
      </c>
      <c r="H199" s="59">
        <v>8.4499999999999993</v>
      </c>
      <c r="I199" t="s">
        <v>681</v>
      </c>
      <c r="J199" t="s">
        <v>100</v>
      </c>
      <c r="K199" s="60">
        <v>2.4E-2</v>
      </c>
      <c r="L199" s="60">
        <v>4.5699999999999998E-2</v>
      </c>
      <c r="M199" s="59">
        <v>6153868.25</v>
      </c>
      <c r="N199" s="59">
        <v>89.67</v>
      </c>
      <c r="O199" s="59">
        <v>5518.1736597749996</v>
      </c>
      <c r="P199" s="60">
        <v>1.9E-3</v>
      </c>
      <c r="Q199" s="60">
        <v>2.0000000000000001E-4</v>
      </c>
    </row>
    <row r="200" spans="1:17">
      <c r="A200" t="s">
        <v>4819</v>
      </c>
      <c r="B200" t="s">
        <v>3013</v>
      </c>
      <c r="C200" t="s">
        <v>3131</v>
      </c>
      <c r="D200" s="118" t="s">
        <v>4890</v>
      </c>
      <c r="E200" t="s">
        <v>558</v>
      </c>
      <c r="F200" t="s">
        <v>245</v>
      </c>
      <c r="G200" t="s">
        <v>129</v>
      </c>
      <c r="H200" s="59">
        <v>8.1999999999999993</v>
      </c>
      <c r="I200" t="s">
        <v>681</v>
      </c>
      <c r="J200" t="s">
        <v>100</v>
      </c>
      <c r="K200" s="60">
        <v>4.1200000000000001E-2</v>
      </c>
      <c r="L200" s="60">
        <v>4.1399999999999999E-2</v>
      </c>
      <c r="M200" s="59">
        <v>95080.63</v>
      </c>
      <c r="N200" s="59">
        <v>100.49</v>
      </c>
      <c r="O200" s="59">
        <v>95.546525087000006</v>
      </c>
      <c r="P200" s="60">
        <v>0</v>
      </c>
      <c r="Q200" s="60">
        <v>0</v>
      </c>
    </row>
    <row r="201" spans="1:17">
      <c r="A201" t="s">
        <v>4819</v>
      </c>
      <c r="B201" t="s">
        <v>3013</v>
      </c>
      <c r="C201" t="s">
        <v>3128</v>
      </c>
      <c r="D201" s="118" t="s">
        <v>4890</v>
      </c>
      <c r="E201" t="s">
        <v>558</v>
      </c>
      <c r="F201" t="s">
        <v>245</v>
      </c>
      <c r="G201" t="s">
        <v>129</v>
      </c>
      <c r="H201" s="59">
        <v>8.1999999999999993</v>
      </c>
      <c r="I201" t="s">
        <v>681</v>
      </c>
      <c r="J201" t="s">
        <v>100</v>
      </c>
      <c r="K201" s="60">
        <v>4.1200000000000001E-2</v>
      </c>
      <c r="L201" s="60">
        <v>4.1399999999999999E-2</v>
      </c>
      <c r="M201" s="59">
        <v>2892036.2</v>
      </c>
      <c r="N201" s="59">
        <v>100.49</v>
      </c>
      <c r="O201" s="59">
        <v>2906.2071773799998</v>
      </c>
      <c r="P201" s="60">
        <v>1E-3</v>
      </c>
      <c r="Q201" s="60">
        <v>1E-4</v>
      </c>
    </row>
    <row r="202" spans="1:17">
      <c r="A202" t="s">
        <v>4820</v>
      </c>
      <c r="B202" t="s">
        <v>3013</v>
      </c>
      <c r="C202" t="s">
        <v>3181</v>
      </c>
      <c r="D202" s="118" t="s">
        <v>4890</v>
      </c>
      <c r="E202" t="s">
        <v>553</v>
      </c>
      <c r="F202" t="s">
        <v>245</v>
      </c>
      <c r="G202" t="s">
        <v>179</v>
      </c>
      <c r="H202" s="59">
        <v>4.24</v>
      </c>
      <c r="I202" t="s">
        <v>112</v>
      </c>
      <c r="J202" t="s">
        <v>100</v>
      </c>
      <c r="K202" s="60">
        <v>7.3999999999999996E-2</v>
      </c>
      <c r="L202" s="60">
        <v>7.2800000000000004E-2</v>
      </c>
      <c r="M202" s="59">
        <v>39737411.969999999</v>
      </c>
      <c r="N202" s="59">
        <v>99.42</v>
      </c>
      <c r="O202" s="59">
        <v>39506.934980573998</v>
      </c>
      <c r="P202" s="60">
        <v>1.38E-2</v>
      </c>
      <c r="Q202" s="60">
        <v>1.4E-3</v>
      </c>
    </row>
    <row r="203" spans="1:17">
      <c r="A203" t="s">
        <v>4820</v>
      </c>
      <c r="B203" t="s">
        <v>3013</v>
      </c>
      <c r="C203" t="s">
        <v>3182</v>
      </c>
      <c r="D203" s="118" t="s">
        <v>4890</v>
      </c>
      <c r="E203" t="s">
        <v>553</v>
      </c>
      <c r="F203" t="s">
        <v>245</v>
      </c>
      <c r="G203" t="s">
        <v>179</v>
      </c>
      <c r="H203" s="59">
        <v>4.24</v>
      </c>
      <c r="I203" t="s">
        <v>112</v>
      </c>
      <c r="J203" t="s">
        <v>100</v>
      </c>
      <c r="K203" s="60">
        <v>7.3999999999999996E-2</v>
      </c>
      <c r="L203" s="60">
        <v>7.2700000000000001E-2</v>
      </c>
      <c r="M203" s="59">
        <v>6859003.5700000003</v>
      </c>
      <c r="N203" s="59">
        <v>99.46</v>
      </c>
      <c r="O203" s="59">
        <v>6821.9649507220001</v>
      </c>
      <c r="P203" s="60">
        <v>2.3999999999999998E-3</v>
      </c>
      <c r="Q203" s="60">
        <v>2.0000000000000001E-4</v>
      </c>
    </row>
    <row r="204" spans="1:17">
      <c r="A204" t="s">
        <v>4820</v>
      </c>
      <c r="B204" t="s">
        <v>3013</v>
      </c>
      <c r="C204" t="s">
        <v>3183</v>
      </c>
      <c r="D204" s="118" t="s">
        <v>4890</v>
      </c>
      <c r="E204" t="s">
        <v>553</v>
      </c>
      <c r="F204" t="s">
        <v>245</v>
      </c>
      <c r="G204" t="s">
        <v>179</v>
      </c>
      <c r="H204" s="59">
        <v>4.25</v>
      </c>
      <c r="I204" t="s">
        <v>112</v>
      </c>
      <c r="J204" t="s">
        <v>100</v>
      </c>
      <c r="K204" s="60">
        <v>7.3999999999999996E-2</v>
      </c>
      <c r="L204" s="60">
        <v>6.7100000000000007E-2</v>
      </c>
      <c r="M204" s="59">
        <v>20878031.059999999</v>
      </c>
      <c r="N204" s="59">
        <v>101.74</v>
      </c>
      <c r="O204" s="59">
        <v>21241.308800444</v>
      </c>
      <c r="P204" s="60">
        <v>7.4000000000000003E-3</v>
      </c>
      <c r="Q204" s="60">
        <v>6.9999999999999999E-4</v>
      </c>
    </row>
    <row r="205" spans="1:17">
      <c r="A205" t="s">
        <v>4821</v>
      </c>
      <c r="B205" t="s">
        <v>3013</v>
      </c>
      <c r="C205" t="s">
        <v>3166</v>
      </c>
      <c r="D205" s="118" t="s">
        <v>4890</v>
      </c>
      <c r="E205" t="s">
        <v>558</v>
      </c>
      <c r="F205" t="s">
        <v>245</v>
      </c>
      <c r="G205" t="s">
        <v>129</v>
      </c>
      <c r="H205" s="59">
        <v>10.9</v>
      </c>
      <c r="I205" t="s">
        <v>681</v>
      </c>
      <c r="J205" t="s">
        <v>100</v>
      </c>
      <c r="K205" s="60">
        <v>3.9600000000000003E-2</v>
      </c>
      <c r="L205" s="60">
        <v>3.9E-2</v>
      </c>
      <c r="M205" s="59">
        <v>1876217.66</v>
      </c>
      <c r="N205" s="59">
        <v>98.47</v>
      </c>
      <c r="O205" s="59">
        <v>1847.511529802</v>
      </c>
      <c r="P205" s="60">
        <v>5.9999999999999995E-4</v>
      </c>
      <c r="Q205" s="60">
        <v>1E-4</v>
      </c>
    </row>
    <row r="206" spans="1:17">
      <c r="A206" t="s">
        <v>4821</v>
      </c>
      <c r="B206" t="s">
        <v>3013</v>
      </c>
      <c r="C206" t="s">
        <v>3167</v>
      </c>
      <c r="D206" s="118" t="s">
        <v>4890</v>
      </c>
      <c r="E206" t="s">
        <v>558</v>
      </c>
      <c r="F206" t="s">
        <v>245</v>
      </c>
      <c r="G206" t="s">
        <v>129</v>
      </c>
      <c r="H206" s="59">
        <v>10.73</v>
      </c>
      <c r="I206" t="s">
        <v>681</v>
      </c>
      <c r="J206" t="s">
        <v>100</v>
      </c>
      <c r="K206" s="60">
        <v>4.4900000000000002E-2</v>
      </c>
      <c r="L206" s="60">
        <v>4.1700000000000001E-2</v>
      </c>
      <c r="M206" s="59">
        <v>2288915.09</v>
      </c>
      <c r="N206" s="59">
        <v>98.42</v>
      </c>
      <c r="O206" s="59">
        <v>2252.7502315779998</v>
      </c>
      <c r="P206" s="60">
        <v>8.0000000000000004E-4</v>
      </c>
      <c r="Q206" s="60">
        <v>1E-4</v>
      </c>
    </row>
    <row r="207" spans="1:17">
      <c r="A207" t="s">
        <v>4821</v>
      </c>
      <c r="B207" t="s">
        <v>3013</v>
      </c>
      <c r="C207" t="s">
        <v>3168</v>
      </c>
      <c r="D207" s="118" t="s">
        <v>4890</v>
      </c>
      <c r="E207" t="s">
        <v>558</v>
      </c>
      <c r="F207" t="s">
        <v>245</v>
      </c>
      <c r="G207" t="s">
        <v>129</v>
      </c>
      <c r="H207" s="59">
        <v>10.65</v>
      </c>
      <c r="I207" t="s">
        <v>681</v>
      </c>
      <c r="J207" t="s">
        <v>100</v>
      </c>
      <c r="K207" s="60">
        <v>4.7800000000000002E-2</v>
      </c>
      <c r="L207" s="60">
        <v>4.24E-2</v>
      </c>
      <c r="M207" s="59">
        <v>1129219.26</v>
      </c>
      <c r="N207" s="59">
        <v>99.75</v>
      </c>
      <c r="O207" s="59">
        <v>1126.3962118500001</v>
      </c>
      <c r="P207" s="60">
        <v>4.0000000000000002E-4</v>
      </c>
      <c r="Q207" s="60">
        <v>0</v>
      </c>
    </row>
    <row r="208" spans="1:17">
      <c r="A208" t="s">
        <v>4822</v>
      </c>
      <c r="B208" t="s">
        <v>3013</v>
      </c>
      <c r="C208" t="s">
        <v>3121</v>
      </c>
      <c r="D208" s="118" t="s">
        <v>4890</v>
      </c>
      <c r="E208" t="s">
        <v>300</v>
      </c>
      <c r="F208" t="s">
        <v>245</v>
      </c>
      <c r="G208" t="s">
        <v>2115</v>
      </c>
      <c r="H208" s="59">
        <v>1.76</v>
      </c>
      <c r="I208" t="s">
        <v>352</v>
      </c>
      <c r="J208" t="s">
        <v>100</v>
      </c>
      <c r="K208" s="60">
        <v>7.6799999999999993E-2</v>
      </c>
      <c r="L208" s="60">
        <v>8.09E-2</v>
      </c>
      <c r="M208" s="59">
        <v>11448044.640000001</v>
      </c>
      <c r="N208" s="59">
        <v>99.97</v>
      </c>
      <c r="O208" s="59">
        <v>11444.610226608</v>
      </c>
      <c r="P208" s="60">
        <v>4.0000000000000001E-3</v>
      </c>
      <c r="Q208" s="60">
        <v>4.0000000000000002E-4</v>
      </c>
    </row>
    <row r="209" spans="1:17">
      <c r="A209" t="s">
        <v>4822</v>
      </c>
      <c r="B209" t="s">
        <v>3013</v>
      </c>
      <c r="C209" t="s">
        <v>3119</v>
      </c>
      <c r="D209" s="118" t="s">
        <v>4890</v>
      </c>
      <c r="E209" t="s">
        <v>300</v>
      </c>
      <c r="F209" t="s">
        <v>245</v>
      </c>
      <c r="G209" t="s">
        <v>2115</v>
      </c>
      <c r="H209" s="59">
        <v>1.77</v>
      </c>
      <c r="I209" t="s">
        <v>352</v>
      </c>
      <c r="J209" t="s">
        <v>100</v>
      </c>
      <c r="K209" s="60">
        <v>7.6799999999999993E-2</v>
      </c>
      <c r="L209" s="60">
        <v>7.6799999999999993E-2</v>
      </c>
      <c r="M209" s="59">
        <v>29589.32</v>
      </c>
      <c r="N209" s="59">
        <v>100.64</v>
      </c>
      <c r="O209" s="59">
        <v>29.778691647999999</v>
      </c>
      <c r="P209" s="60">
        <v>0</v>
      </c>
      <c r="Q209" s="60">
        <v>0</v>
      </c>
    </row>
    <row r="210" spans="1:17">
      <c r="A210" t="s">
        <v>4822</v>
      </c>
      <c r="B210" t="s">
        <v>3013</v>
      </c>
      <c r="C210" t="s">
        <v>3120</v>
      </c>
      <c r="D210" s="118" t="s">
        <v>4890</v>
      </c>
      <c r="E210" t="s">
        <v>300</v>
      </c>
      <c r="F210" t="s">
        <v>245</v>
      </c>
      <c r="G210" t="s">
        <v>2115</v>
      </c>
      <c r="H210" s="59">
        <v>1.77</v>
      </c>
      <c r="I210" t="s">
        <v>352</v>
      </c>
      <c r="J210" t="s">
        <v>100</v>
      </c>
      <c r="K210" s="60">
        <v>7.6799999999999993E-2</v>
      </c>
      <c r="L210" s="60">
        <v>7.3099999999999998E-2</v>
      </c>
      <c r="M210" s="59">
        <v>1463361.93</v>
      </c>
      <c r="N210" s="59">
        <v>101.26</v>
      </c>
      <c r="O210" s="59">
        <v>1481.800290318</v>
      </c>
      <c r="P210" s="60">
        <v>5.0000000000000001E-4</v>
      </c>
      <c r="Q210" s="60">
        <v>1E-4</v>
      </c>
    </row>
    <row r="211" spans="1:17">
      <c r="A211" t="s">
        <v>4796</v>
      </c>
      <c r="B211" t="s">
        <v>3013</v>
      </c>
      <c r="C211" t="s">
        <v>3164</v>
      </c>
      <c r="D211" s="118" t="s">
        <v>4890</v>
      </c>
      <c r="E211" t="s">
        <v>300</v>
      </c>
      <c r="F211" t="s">
        <v>245</v>
      </c>
      <c r="G211" t="s">
        <v>2115</v>
      </c>
      <c r="H211" s="59">
        <v>4.9400000000000004</v>
      </c>
      <c r="I211" t="s">
        <v>352</v>
      </c>
      <c r="J211" t="s">
        <v>100</v>
      </c>
      <c r="K211" s="60">
        <v>0.06</v>
      </c>
      <c r="L211" s="60">
        <v>1.9099999999999999E-2</v>
      </c>
      <c r="M211" s="59">
        <v>18512033.149999999</v>
      </c>
      <c r="N211" s="59">
        <v>141.91999999999999</v>
      </c>
      <c r="O211" s="59">
        <v>26272.277446479999</v>
      </c>
      <c r="P211" s="60">
        <v>9.1999999999999998E-3</v>
      </c>
      <c r="Q211" s="60">
        <v>8.9999999999999998E-4</v>
      </c>
    </row>
    <row r="212" spans="1:17">
      <c r="A212" t="s">
        <v>4796</v>
      </c>
      <c r="B212" t="s">
        <v>3013</v>
      </c>
      <c r="C212" t="s">
        <v>3163</v>
      </c>
      <c r="D212" s="118" t="s">
        <v>4890</v>
      </c>
      <c r="E212" t="s">
        <v>300</v>
      </c>
      <c r="F212" t="s">
        <v>245</v>
      </c>
      <c r="G212" t="s">
        <v>2115</v>
      </c>
      <c r="H212" s="59">
        <v>4.57</v>
      </c>
      <c r="I212" t="s">
        <v>352</v>
      </c>
      <c r="J212" t="s">
        <v>100</v>
      </c>
      <c r="K212" s="60">
        <v>4.2000000000000003E-2</v>
      </c>
      <c r="L212" s="60">
        <v>2.9899999999999999E-2</v>
      </c>
      <c r="M212" s="59">
        <v>1284835.1499999999</v>
      </c>
      <c r="N212" s="59">
        <v>118.95</v>
      </c>
      <c r="O212" s="59">
        <v>1528.311410925</v>
      </c>
      <c r="P212" s="60">
        <v>5.0000000000000001E-4</v>
      </c>
      <c r="Q212" s="60">
        <v>1E-4</v>
      </c>
    </row>
    <row r="213" spans="1:17">
      <c r="A213" t="s">
        <v>4823</v>
      </c>
      <c r="B213" t="s">
        <v>3013</v>
      </c>
      <c r="C213" t="s">
        <v>3169</v>
      </c>
      <c r="D213" s="118" t="s">
        <v>4890</v>
      </c>
      <c r="E213" t="s">
        <v>558</v>
      </c>
      <c r="F213" t="s">
        <v>245</v>
      </c>
      <c r="G213" t="s">
        <v>129</v>
      </c>
      <c r="H213" s="59">
        <v>2.92</v>
      </c>
      <c r="I213" t="s">
        <v>105</v>
      </c>
      <c r="J213" t="s">
        <v>100</v>
      </c>
      <c r="K213" s="60">
        <v>2.3599999999999999E-2</v>
      </c>
      <c r="L213" s="60">
        <v>2.7799999999999998E-2</v>
      </c>
      <c r="M213" s="59">
        <v>10064723.73</v>
      </c>
      <c r="N213" s="59">
        <v>110.13</v>
      </c>
      <c r="O213" s="59">
        <v>11084.280243849</v>
      </c>
      <c r="P213" s="60">
        <v>3.8999999999999998E-3</v>
      </c>
      <c r="Q213" s="60">
        <v>4.0000000000000002E-4</v>
      </c>
    </row>
    <row r="214" spans="1:17">
      <c r="A214" t="s">
        <v>4824</v>
      </c>
      <c r="B214" t="s">
        <v>3013</v>
      </c>
      <c r="C214" t="s">
        <v>3137</v>
      </c>
      <c r="D214" s="118" t="s">
        <v>4890</v>
      </c>
      <c r="E214" t="s">
        <v>300</v>
      </c>
      <c r="F214" t="s">
        <v>245</v>
      </c>
      <c r="G214" t="s">
        <v>2115</v>
      </c>
      <c r="H214" s="59">
        <v>0.19</v>
      </c>
      <c r="I214" t="s">
        <v>112</v>
      </c>
      <c r="J214" t="s">
        <v>100</v>
      </c>
      <c r="K214" s="60">
        <v>3.1800000000000002E-2</v>
      </c>
      <c r="L214" s="60">
        <v>6.5699999999999995E-2</v>
      </c>
      <c r="M214" s="59">
        <v>601239.49</v>
      </c>
      <c r="N214" s="59">
        <v>99.54</v>
      </c>
      <c r="O214" s="59">
        <v>598.47378834599999</v>
      </c>
      <c r="P214" s="60">
        <v>2.0000000000000001E-4</v>
      </c>
      <c r="Q214" s="60">
        <v>0</v>
      </c>
    </row>
    <row r="215" spans="1:17">
      <c r="A215" t="s">
        <v>4824</v>
      </c>
      <c r="B215" t="s">
        <v>3013</v>
      </c>
      <c r="C215" t="s">
        <v>3139</v>
      </c>
      <c r="D215" s="118" t="s">
        <v>4890</v>
      </c>
      <c r="E215" t="s">
        <v>300</v>
      </c>
      <c r="F215" t="s">
        <v>245</v>
      </c>
      <c r="G215" t="s">
        <v>2115</v>
      </c>
      <c r="H215" s="59">
        <v>1.2</v>
      </c>
      <c r="I215" t="s">
        <v>112</v>
      </c>
      <c r="J215" t="s">
        <v>100</v>
      </c>
      <c r="K215" s="60">
        <v>3.3700000000000001E-2</v>
      </c>
      <c r="L215" s="60">
        <v>6.0299999999999999E-2</v>
      </c>
      <c r="M215" s="59">
        <v>460213.83</v>
      </c>
      <c r="N215" s="59">
        <v>97.17</v>
      </c>
      <c r="O215" s="59">
        <v>447.18977861100001</v>
      </c>
      <c r="P215" s="60">
        <v>2.0000000000000001E-4</v>
      </c>
      <c r="Q215" s="60">
        <v>0</v>
      </c>
    </row>
    <row r="216" spans="1:17">
      <c r="A216" t="s">
        <v>4824</v>
      </c>
      <c r="B216" t="s">
        <v>3013</v>
      </c>
      <c r="C216" t="s">
        <v>3138</v>
      </c>
      <c r="D216" s="118" t="s">
        <v>4890</v>
      </c>
      <c r="E216" t="s">
        <v>300</v>
      </c>
      <c r="F216" t="s">
        <v>245</v>
      </c>
      <c r="G216" t="s">
        <v>2115</v>
      </c>
      <c r="H216" s="59">
        <v>0.19</v>
      </c>
      <c r="I216" t="s">
        <v>112</v>
      </c>
      <c r="J216" t="s">
        <v>100</v>
      </c>
      <c r="K216" s="60">
        <v>6.8500000000000005E-2</v>
      </c>
      <c r="L216" s="60">
        <v>6.3100000000000003E-2</v>
      </c>
      <c r="M216" s="59">
        <v>589210.57999999996</v>
      </c>
      <c r="N216" s="59">
        <v>100.43</v>
      </c>
      <c r="O216" s="59">
        <v>591.74418549400002</v>
      </c>
      <c r="P216" s="60">
        <v>2.0000000000000001E-4</v>
      </c>
      <c r="Q216" s="60">
        <v>0</v>
      </c>
    </row>
    <row r="217" spans="1:17">
      <c r="A217" t="s">
        <v>4824</v>
      </c>
      <c r="B217" t="s">
        <v>3013</v>
      </c>
      <c r="C217" t="s">
        <v>3136</v>
      </c>
      <c r="D217" s="118" t="s">
        <v>4890</v>
      </c>
      <c r="E217" t="s">
        <v>300</v>
      </c>
      <c r="F217" t="s">
        <v>245</v>
      </c>
      <c r="G217" t="s">
        <v>2115</v>
      </c>
      <c r="H217" s="59">
        <v>1.21</v>
      </c>
      <c r="I217" t="s">
        <v>112</v>
      </c>
      <c r="J217" t="s">
        <v>100</v>
      </c>
      <c r="K217" s="60">
        <v>2.3E-2</v>
      </c>
      <c r="L217" s="60">
        <v>3.2500000000000001E-2</v>
      </c>
      <c r="M217" s="59">
        <v>949535.2</v>
      </c>
      <c r="N217" s="59">
        <v>112.08</v>
      </c>
      <c r="O217" s="59">
        <v>1064.23905216</v>
      </c>
      <c r="P217" s="60">
        <v>4.0000000000000002E-4</v>
      </c>
      <c r="Q217" s="60">
        <v>0</v>
      </c>
    </row>
    <row r="218" spans="1:17">
      <c r="A218" t="s">
        <v>4824</v>
      </c>
      <c r="B218" t="s">
        <v>3013</v>
      </c>
      <c r="C218" t="s">
        <v>3140</v>
      </c>
      <c r="D218" s="118" t="s">
        <v>4890</v>
      </c>
      <c r="E218" t="s">
        <v>300</v>
      </c>
      <c r="F218" t="s">
        <v>245</v>
      </c>
      <c r="G218" t="s">
        <v>2115</v>
      </c>
      <c r="H218" s="59">
        <v>1.43</v>
      </c>
      <c r="I218" t="s">
        <v>112</v>
      </c>
      <c r="J218" t="s">
        <v>100</v>
      </c>
      <c r="K218" s="60">
        <v>3.8399999999999997E-2</v>
      </c>
      <c r="L218" s="60">
        <v>5.96E-2</v>
      </c>
      <c r="M218" s="59">
        <v>295844.19</v>
      </c>
      <c r="N218" s="59">
        <v>97.39</v>
      </c>
      <c r="O218" s="59">
        <v>288.12265664099999</v>
      </c>
      <c r="P218" s="60">
        <v>1E-4</v>
      </c>
      <c r="Q218" s="60">
        <v>0</v>
      </c>
    </row>
    <row r="219" spans="1:17">
      <c r="A219" t="s">
        <v>4824</v>
      </c>
      <c r="B219" t="s">
        <v>3013</v>
      </c>
      <c r="C219" t="s">
        <v>3141</v>
      </c>
      <c r="D219" s="118" t="s">
        <v>4890</v>
      </c>
      <c r="E219" t="s">
        <v>300</v>
      </c>
      <c r="F219" t="s">
        <v>245</v>
      </c>
      <c r="G219" t="s">
        <v>2115</v>
      </c>
      <c r="H219" s="59">
        <v>1.43</v>
      </c>
      <c r="I219" t="s">
        <v>112</v>
      </c>
      <c r="J219" t="s">
        <v>100</v>
      </c>
      <c r="K219" s="60">
        <v>3.85E-2</v>
      </c>
      <c r="L219" s="60">
        <v>5.9499999999999997E-2</v>
      </c>
      <c r="M219" s="59">
        <v>98953.71</v>
      </c>
      <c r="N219" s="59">
        <v>97.41</v>
      </c>
      <c r="O219" s="59">
        <v>96.390808910999993</v>
      </c>
      <c r="P219" s="60">
        <v>0</v>
      </c>
      <c r="Q219" s="60">
        <v>0</v>
      </c>
    </row>
    <row r="220" spans="1:17">
      <c r="A220" t="s">
        <v>4825</v>
      </c>
      <c r="B220" t="s">
        <v>2971</v>
      </c>
      <c r="C220" t="s">
        <v>3132</v>
      </c>
      <c r="D220" s="118" t="s">
        <v>4890</v>
      </c>
      <c r="E220" t="s">
        <v>553</v>
      </c>
      <c r="F220" t="s">
        <v>245</v>
      </c>
      <c r="G220" t="s">
        <v>179</v>
      </c>
      <c r="H220" s="59">
        <v>0</v>
      </c>
      <c r="I220" t="s">
        <v>739</v>
      </c>
      <c r="J220" t="s">
        <v>100</v>
      </c>
      <c r="K220" s="60">
        <v>3.6999999999999998E-2</v>
      </c>
      <c r="L220" s="60">
        <v>5.3400000000000003E-2</v>
      </c>
      <c r="M220" s="59">
        <v>2047078.11</v>
      </c>
      <c r="N220" s="59">
        <v>113.34</v>
      </c>
      <c r="O220" s="59">
        <v>2320.1583298740002</v>
      </c>
      <c r="P220" s="60">
        <v>8.0000000000000004E-4</v>
      </c>
      <c r="Q220" s="60">
        <v>1E-4</v>
      </c>
    </row>
    <row r="221" spans="1:17">
      <c r="A221" t="s">
        <v>4825</v>
      </c>
      <c r="B221" t="s">
        <v>2971</v>
      </c>
      <c r="C221" t="s">
        <v>3135</v>
      </c>
      <c r="D221" s="118" t="s">
        <v>4890</v>
      </c>
      <c r="E221" t="s">
        <v>553</v>
      </c>
      <c r="F221" t="s">
        <v>245</v>
      </c>
      <c r="G221" t="s">
        <v>179</v>
      </c>
      <c r="H221" s="59">
        <v>0.48</v>
      </c>
      <c r="I221" t="s">
        <v>739</v>
      </c>
      <c r="J221" t="s">
        <v>100</v>
      </c>
      <c r="K221" s="60">
        <v>3.6999999999999998E-2</v>
      </c>
      <c r="L221" s="60">
        <v>0.10489999999999999</v>
      </c>
      <c r="M221" s="59">
        <v>2047078.11</v>
      </c>
      <c r="N221" s="59">
        <v>110.03</v>
      </c>
      <c r="O221" s="59">
        <v>2252.4000444329999</v>
      </c>
      <c r="P221" s="60">
        <v>8.0000000000000004E-4</v>
      </c>
      <c r="Q221" s="60">
        <v>1E-4</v>
      </c>
    </row>
    <row r="222" spans="1:17">
      <c r="A222" t="s">
        <v>4825</v>
      </c>
      <c r="B222" t="s">
        <v>2971</v>
      </c>
      <c r="C222" t="s">
        <v>3133</v>
      </c>
      <c r="D222" s="118" t="s">
        <v>4890</v>
      </c>
      <c r="E222" t="s">
        <v>553</v>
      </c>
      <c r="F222" t="s">
        <v>245</v>
      </c>
      <c r="G222" t="s">
        <v>179</v>
      </c>
      <c r="H222" s="59">
        <v>1.48</v>
      </c>
      <c r="I222" t="s">
        <v>739</v>
      </c>
      <c r="J222" t="s">
        <v>100</v>
      </c>
      <c r="K222" s="60">
        <v>3.8800000000000001E-2</v>
      </c>
      <c r="L222" s="60">
        <v>5.0299999999999997E-2</v>
      </c>
      <c r="M222" s="59">
        <v>2408460.66</v>
      </c>
      <c r="N222" s="59">
        <v>100.09</v>
      </c>
      <c r="O222" s="59">
        <v>2410.6282745939998</v>
      </c>
      <c r="P222" s="60">
        <v>8.0000000000000004E-4</v>
      </c>
      <c r="Q222" s="60">
        <v>1E-4</v>
      </c>
    </row>
    <row r="223" spans="1:17">
      <c r="A223" t="s">
        <v>4825</v>
      </c>
      <c r="B223" t="s">
        <v>2971</v>
      </c>
      <c r="C223" t="s">
        <v>3134</v>
      </c>
      <c r="D223" s="118" t="s">
        <v>4890</v>
      </c>
      <c r="E223" t="s">
        <v>553</v>
      </c>
      <c r="F223" t="s">
        <v>245</v>
      </c>
      <c r="G223" t="s">
        <v>179</v>
      </c>
      <c r="H223" s="59">
        <v>1.43</v>
      </c>
      <c r="I223" t="s">
        <v>739</v>
      </c>
      <c r="J223" t="s">
        <v>100</v>
      </c>
      <c r="K223" s="60">
        <v>7.0499999999999993E-2</v>
      </c>
      <c r="L223" s="60">
        <v>7.17E-2</v>
      </c>
      <c r="M223" s="59">
        <v>2408460.66</v>
      </c>
      <c r="N223" s="59">
        <v>103.07</v>
      </c>
      <c r="O223" s="59">
        <v>2482.4004022620002</v>
      </c>
      <c r="P223" s="60">
        <v>8.9999999999999998E-4</v>
      </c>
      <c r="Q223" s="60">
        <v>1E-4</v>
      </c>
    </row>
    <row r="224" spans="1:17">
      <c r="A224" t="s">
        <v>4826</v>
      </c>
      <c r="B224" t="s">
        <v>2971</v>
      </c>
      <c r="C224" t="s">
        <v>3171</v>
      </c>
      <c r="D224" s="118" t="s">
        <v>4890</v>
      </c>
      <c r="E224" t="s">
        <v>558</v>
      </c>
      <c r="F224" t="s">
        <v>245</v>
      </c>
      <c r="G224" t="s">
        <v>129</v>
      </c>
      <c r="H224" s="59">
        <v>5.19</v>
      </c>
      <c r="I224" t="s">
        <v>681</v>
      </c>
      <c r="J224" t="s">
        <v>100</v>
      </c>
      <c r="K224" s="60">
        <v>0.04</v>
      </c>
      <c r="L224" s="60">
        <v>3.4099999999999998E-2</v>
      </c>
      <c r="M224" s="59">
        <v>10404744.5</v>
      </c>
      <c r="N224" s="59">
        <v>115.56</v>
      </c>
      <c r="O224" s="59">
        <v>12023.7227442</v>
      </c>
      <c r="P224" s="60">
        <v>4.1999999999999997E-3</v>
      </c>
      <c r="Q224" s="60">
        <v>4.0000000000000002E-4</v>
      </c>
    </row>
    <row r="225" spans="1:17">
      <c r="A225" t="s">
        <v>4826</v>
      </c>
      <c r="B225" t="s">
        <v>2971</v>
      </c>
      <c r="C225" t="s">
        <v>3170</v>
      </c>
      <c r="D225" s="118" t="s">
        <v>4890</v>
      </c>
      <c r="E225" t="s">
        <v>558</v>
      </c>
      <c r="F225" t="s">
        <v>245</v>
      </c>
      <c r="G225" t="s">
        <v>129</v>
      </c>
      <c r="H225" s="59">
        <v>5.18</v>
      </c>
      <c r="I225" t="s">
        <v>681</v>
      </c>
      <c r="J225" t="s">
        <v>100</v>
      </c>
      <c r="K225" s="60">
        <v>0.04</v>
      </c>
      <c r="L225" s="60">
        <v>3.4700000000000002E-2</v>
      </c>
      <c r="M225" s="59">
        <v>633280.49</v>
      </c>
      <c r="N225" s="59">
        <v>113.93</v>
      </c>
      <c r="O225" s="59">
        <v>721.49646225699996</v>
      </c>
      <c r="P225" s="60">
        <v>2.9999999999999997E-4</v>
      </c>
      <c r="Q225" s="60">
        <v>0</v>
      </c>
    </row>
    <row r="226" spans="1:17">
      <c r="A226" t="s">
        <v>4827</v>
      </c>
      <c r="B226" t="s">
        <v>2971</v>
      </c>
      <c r="C226" t="s">
        <v>3180</v>
      </c>
      <c r="D226" s="118" t="s">
        <v>4890</v>
      </c>
      <c r="E226" t="s">
        <v>558</v>
      </c>
      <c r="F226" t="s">
        <v>245</v>
      </c>
      <c r="G226" t="s">
        <v>129</v>
      </c>
      <c r="H226" s="59">
        <v>4.37</v>
      </c>
      <c r="I226" t="s">
        <v>681</v>
      </c>
      <c r="J226" t="s">
        <v>100</v>
      </c>
      <c r="K226" s="60">
        <v>2.5399999999999999E-2</v>
      </c>
      <c r="L226" s="60">
        <v>2.12E-2</v>
      </c>
      <c r="M226" s="59">
        <v>6281633.2599999998</v>
      </c>
      <c r="N226" s="59">
        <v>115.92</v>
      </c>
      <c r="O226" s="59">
        <v>7281.6692749920003</v>
      </c>
      <c r="P226" s="60">
        <v>2.5999999999999999E-3</v>
      </c>
      <c r="Q226" s="60">
        <v>2.9999999999999997E-4</v>
      </c>
    </row>
    <row r="227" spans="1:17">
      <c r="A227" t="s">
        <v>4828</v>
      </c>
      <c r="B227" t="s">
        <v>3013</v>
      </c>
      <c r="C227" t="s">
        <v>3174</v>
      </c>
      <c r="D227" s="118" t="s">
        <v>4890</v>
      </c>
      <c r="E227" t="s">
        <v>558</v>
      </c>
      <c r="F227" t="s">
        <v>245</v>
      </c>
      <c r="G227" t="s">
        <v>129</v>
      </c>
      <c r="H227" s="59">
        <v>6.19</v>
      </c>
      <c r="I227" t="s">
        <v>681</v>
      </c>
      <c r="J227" t="s">
        <v>100</v>
      </c>
      <c r="K227" s="60">
        <v>8.0500000000000002E-2</v>
      </c>
      <c r="L227" s="60">
        <v>7.3700000000000002E-2</v>
      </c>
      <c r="M227" s="59">
        <v>2363936.89</v>
      </c>
      <c r="N227" s="59">
        <v>107.27</v>
      </c>
      <c r="O227" s="59">
        <v>2535.7951019030002</v>
      </c>
      <c r="P227" s="60">
        <v>8.9999999999999998E-4</v>
      </c>
      <c r="Q227" s="60">
        <v>1E-4</v>
      </c>
    </row>
    <row r="228" spans="1:17">
      <c r="A228" t="s">
        <v>4828</v>
      </c>
      <c r="B228" t="s">
        <v>3013</v>
      </c>
      <c r="C228" t="s">
        <v>3175</v>
      </c>
      <c r="D228" s="118" t="s">
        <v>4890</v>
      </c>
      <c r="E228" t="s">
        <v>558</v>
      </c>
      <c r="F228" t="s">
        <v>245</v>
      </c>
      <c r="G228" t="s">
        <v>129</v>
      </c>
      <c r="H228" s="59">
        <v>6.19</v>
      </c>
      <c r="I228" t="s">
        <v>681</v>
      </c>
      <c r="J228" t="s">
        <v>100</v>
      </c>
      <c r="K228" s="60">
        <v>8.0500000000000002E-2</v>
      </c>
      <c r="L228" s="60">
        <v>7.3700000000000002E-2</v>
      </c>
      <c r="M228" s="59">
        <v>2168452.84</v>
      </c>
      <c r="N228" s="59">
        <v>107.27</v>
      </c>
      <c r="O228" s="59">
        <v>2326.0993614680001</v>
      </c>
      <c r="P228" s="60">
        <v>8.0000000000000004E-4</v>
      </c>
      <c r="Q228" s="60">
        <v>1E-4</v>
      </c>
    </row>
    <row r="229" spans="1:17">
      <c r="A229" t="s">
        <v>4828</v>
      </c>
      <c r="B229" t="s">
        <v>3013</v>
      </c>
      <c r="C229" t="s">
        <v>3176</v>
      </c>
      <c r="D229" s="118" t="s">
        <v>4890</v>
      </c>
      <c r="E229" t="s">
        <v>558</v>
      </c>
      <c r="F229" t="s">
        <v>245</v>
      </c>
      <c r="G229" t="s">
        <v>129</v>
      </c>
      <c r="H229" s="59">
        <v>6.19</v>
      </c>
      <c r="I229" t="s">
        <v>681</v>
      </c>
      <c r="J229" t="s">
        <v>100</v>
      </c>
      <c r="K229" s="60">
        <v>8.0500000000000002E-2</v>
      </c>
      <c r="L229" s="60">
        <v>7.3700000000000002E-2</v>
      </c>
      <c r="M229" s="59">
        <v>1515043.44</v>
      </c>
      <c r="N229" s="59">
        <v>107.27</v>
      </c>
      <c r="O229" s="59">
        <v>1625.1870980880001</v>
      </c>
      <c r="P229" s="60">
        <v>5.9999999999999995E-4</v>
      </c>
      <c r="Q229" s="60">
        <v>1E-4</v>
      </c>
    </row>
    <row r="230" spans="1:17">
      <c r="A230" t="s">
        <v>4828</v>
      </c>
      <c r="B230" t="s">
        <v>3013</v>
      </c>
      <c r="C230" t="s">
        <v>3172</v>
      </c>
      <c r="D230" s="118" t="s">
        <v>4890</v>
      </c>
      <c r="E230" t="s">
        <v>558</v>
      </c>
      <c r="F230" t="s">
        <v>245</v>
      </c>
      <c r="G230" t="s">
        <v>129</v>
      </c>
      <c r="H230" s="59">
        <v>6.19</v>
      </c>
      <c r="I230" t="s">
        <v>681</v>
      </c>
      <c r="J230" t="s">
        <v>100</v>
      </c>
      <c r="K230" s="60">
        <v>8.0500000000000002E-2</v>
      </c>
      <c r="L230" s="60">
        <v>7.3700000000000002E-2</v>
      </c>
      <c r="M230" s="59">
        <v>562002.09</v>
      </c>
      <c r="N230" s="59">
        <v>107.27</v>
      </c>
      <c r="O230" s="59">
        <v>602.85964194300004</v>
      </c>
      <c r="P230" s="60">
        <v>2.0000000000000001E-4</v>
      </c>
      <c r="Q230" s="60">
        <v>0</v>
      </c>
    </row>
    <row r="231" spans="1:17">
      <c r="A231" t="s">
        <v>4828</v>
      </c>
      <c r="B231" t="s">
        <v>3013</v>
      </c>
      <c r="C231" t="s">
        <v>3177</v>
      </c>
      <c r="D231" s="118" t="s">
        <v>4890</v>
      </c>
      <c r="E231" t="s">
        <v>558</v>
      </c>
      <c r="F231" t="s">
        <v>245</v>
      </c>
      <c r="G231" t="s">
        <v>129</v>
      </c>
      <c r="H231" s="59">
        <v>6.19</v>
      </c>
      <c r="I231" t="s">
        <v>681</v>
      </c>
      <c r="J231" t="s">
        <v>100</v>
      </c>
      <c r="K231" s="60">
        <v>8.0500000000000002E-2</v>
      </c>
      <c r="L231" s="60">
        <v>7.3700000000000002E-2</v>
      </c>
      <c r="M231" s="59">
        <v>1794626.52</v>
      </c>
      <c r="N231" s="59">
        <v>107.27</v>
      </c>
      <c r="O231" s="59">
        <v>1925.0958680040001</v>
      </c>
      <c r="P231" s="60">
        <v>6.9999999999999999E-4</v>
      </c>
      <c r="Q231" s="60">
        <v>1E-4</v>
      </c>
    </row>
    <row r="232" spans="1:17">
      <c r="A232" t="s">
        <v>4828</v>
      </c>
      <c r="B232" t="s">
        <v>3013</v>
      </c>
      <c r="C232" t="s">
        <v>3178</v>
      </c>
      <c r="D232" s="118" t="s">
        <v>4890</v>
      </c>
      <c r="E232" t="s">
        <v>558</v>
      </c>
      <c r="F232" t="s">
        <v>245</v>
      </c>
      <c r="G232" t="s">
        <v>129</v>
      </c>
      <c r="H232" s="59">
        <v>6.19</v>
      </c>
      <c r="I232" t="s">
        <v>681</v>
      </c>
      <c r="J232" t="s">
        <v>100</v>
      </c>
      <c r="K232" s="60">
        <v>8.0500000000000002E-2</v>
      </c>
      <c r="L232" s="60">
        <v>7.3700000000000002E-2</v>
      </c>
      <c r="M232" s="59">
        <v>1113575.93</v>
      </c>
      <c r="N232" s="59">
        <v>107.27</v>
      </c>
      <c r="O232" s="59">
        <v>1194.5329001109999</v>
      </c>
      <c r="P232" s="60">
        <v>4.0000000000000002E-4</v>
      </c>
      <c r="Q232" s="60">
        <v>0</v>
      </c>
    </row>
    <row r="233" spans="1:17">
      <c r="A233" t="s">
        <v>4828</v>
      </c>
      <c r="B233" t="s">
        <v>3013</v>
      </c>
      <c r="C233" t="s">
        <v>3179</v>
      </c>
      <c r="D233" s="118" t="s">
        <v>4890</v>
      </c>
      <c r="E233" t="s">
        <v>558</v>
      </c>
      <c r="F233" t="s">
        <v>245</v>
      </c>
      <c r="G233" t="s">
        <v>129</v>
      </c>
      <c r="H233" s="59">
        <v>6.19</v>
      </c>
      <c r="I233" t="s">
        <v>681</v>
      </c>
      <c r="J233" t="s">
        <v>100</v>
      </c>
      <c r="K233" s="60">
        <v>8.0500000000000002E-2</v>
      </c>
      <c r="L233" s="60">
        <v>7.3700000000000002E-2</v>
      </c>
      <c r="M233" s="59">
        <v>3036468.39</v>
      </c>
      <c r="N233" s="59">
        <v>107.27</v>
      </c>
      <c r="O233" s="59">
        <v>3257.2196419530001</v>
      </c>
      <c r="P233" s="60">
        <v>1.1000000000000001E-3</v>
      </c>
      <c r="Q233" s="60">
        <v>1E-4</v>
      </c>
    </row>
    <row r="234" spans="1:17">
      <c r="A234" t="s">
        <v>4828</v>
      </c>
      <c r="B234" t="s">
        <v>3013</v>
      </c>
      <c r="C234" t="s">
        <v>3173</v>
      </c>
      <c r="D234" s="118" t="s">
        <v>4890</v>
      </c>
      <c r="E234" t="s">
        <v>558</v>
      </c>
      <c r="F234" t="s">
        <v>245</v>
      </c>
      <c r="G234" t="s">
        <v>129</v>
      </c>
      <c r="H234" s="59">
        <v>7.51</v>
      </c>
      <c r="I234" t="s">
        <v>681</v>
      </c>
      <c r="J234" t="s">
        <v>100</v>
      </c>
      <c r="K234" s="60">
        <v>0.03</v>
      </c>
      <c r="L234" s="60">
        <v>4.2799999999999998E-2</v>
      </c>
      <c r="M234" s="59">
        <v>6047679.6600000001</v>
      </c>
      <c r="N234" s="59">
        <v>102.2</v>
      </c>
      <c r="O234" s="59">
        <v>6180.7286125199998</v>
      </c>
      <c r="P234" s="60">
        <v>2.2000000000000001E-3</v>
      </c>
      <c r="Q234" s="60">
        <v>2.0000000000000001E-4</v>
      </c>
    </row>
    <row r="235" spans="1:17">
      <c r="A235" t="s">
        <v>4829</v>
      </c>
      <c r="B235" t="s">
        <v>3013</v>
      </c>
      <c r="C235" t="s">
        <v>3184</v>
      </c>
      <c r="D235" s="118" t="s">
        <v>4890</v>
      </c>
      <c r="E235" t="s">
        <v>553</v>
      </c>
      <c r="F235" t="s">
        <v>245</v>
      </c>
      <c r="G235" t="s">
        <v>179</v>
      </c>
      <c r="H235" s="59">
        <v>3.38</v>
      </c>
      <c r="I235" t="s">
        <v>334</v>
      </c>
      <c r="J235" t="s">
        <v>100</v>
      </c>
      <c r="K235" s="60">
        <v>2.3300000000000001E-2</v>
      </c>
      <c r="L235" s="60">
        <v>3.0800000000000001E-2</v>
      </c>
      <c r="M235" s="59">
        <v>7646540.1399999997</v>
      </c>
      <c r="N235" s="59">
        <v>110.49</v>
      </c>
      <c r="O235" s="59">
        <v>8448.6622006859998</v>
      </c>
      <c r="P235" s="60">
        <v>3.0000000000000001E-3</v>
      </c>
      <c r="Q235" s="60">
        <v>2.9999999999999997E-4</v>
      </c>
    </row>
    <row r="236" spans="1:17">
      <c r="A236" t="s">
        <v>4830</v>
      </c>
      <c r="B236" t="s">
        <v>3013</v>
      </c>
      <c r="C236" t="s">
        <v>3142</v>
      </c>
      <c r="D236" s="118" t="s">
        <v>4890</v>
      </c>
      <c r="E236" t="s">
        <v>558</v>
      </c>
      <c r="F236" t="s">
        <v>245</v>
      </c>
      <c r="G236" t="s">
        <v>129</v>
      </c>
      <c r="H236" s="59">
        <v>5.17</v>
      </c>
      <c r="I236" t="s">
        <v>681</v>
      </c>
      <c r="J236" t="s">
        <v>100</v>
      </c>
      <c r="K236" s="60">
        <v>2.9000000000000001E-2</v>
      </c>
      <c r="L236" s="60">
        <v>2.4299999999999999E-2</v>
      </c>
      <c r="M236" s="59">
        <v>16576330.08</v>
      </c>
      <c r="N236" s="59">
        <v>116.59</v>
      </c>
      <c r="O236" s="59">
        <v>19326.343240271999</v>
      </c>
      <c r="P236" s="60">
        <v>6.7999999999999996E-3</v>
      </c>
      <c r="Q236" s="60">
        <v>6.9999999999999999E-4</v>
      </c>
    </row>
    <row r="237" spans="1:17">
      <c r="A237" t="s">
        <v>4831</v>
      </c>
      <c r="B237" t="s">
        <v>2971</v>
      </c>
      <c r="C237" t="s">
        <v>3188</v>
      </c>
      <c r="D237" s="118" t="s">
        <v>4890</v>
      </c>
      <c r="E237" t="s">
        <v>300</v>
      </c>
      <c r="F237" t="s">
        <v>245</v>
      </c>
      <c r="G237" t="s">
        <v>2115</v>
      </c>
      <c r="H237" s="59">
        <v>0.03</v>
      </c>
      <c r="I237" t="s">
        <v>112</v>
      </c>
      <c r="J237" t="s">
        <v>100</v>
      </c>
      <c r="K237" s="60">
        <v>2.0799999999999999E-2</v>
      </c>
      <c r="L237" s="60">
        <v>6.0900000000000003E-2</v>
      </c>
      <c r="M237" s="59">
        <v>365967.49</v>
      </c>
      <c r="N237" s="59">
        <v>100.33</v>
      </c>
      <c r="O237" s="59">
        <v>367.17518271699998</v>
      </c>
      <c r="P237" s="60">
        <v>1E-4</v>
      </c>
      <c r="Q237" s="60">
        <v>0</v>
      </c>
    </row>
    <row r="238" spans="1:17">
      <c r="A238" t="s">
        <v>4832</v>
      </c>
      <c r="B238" t="s">
        <v>2971</v>
      </c>
      <c r="C238" t="s">
        <v>3212</v>
      </c>
      <c r="D238" s="118" t="s">
        <v>4890</v>
      </c>
      <c r="E238" t="s">
        <v>870</v>
      </c>
      <c r="F238" t="s">
        <v>245</v>
      </c>
      <c r="G238" t="s">
        <v>2115</v>
      </c>
      <c r="H238" s="59">
        <v>4.8899999999999997</v>
      </c>
      <c r="I238" t="s">
        <v>352</v>
      </c>
      <c r="J238" t="s">
        <v>100</v>
      </c>
      <c r="K238" s="60">
        <v>7.85E-2</v>
      </c>
      <c r="L238" s="60">
        <v>7.9500000000000001E-2</v>
      </c>
      <c r="M238" s="59">
        <v>10222949.51</v>
      </c>
      <c r="N238" s="59">
        <v>100.43</v>
      </c>
      <c r="O238" s="59">
        <v>10266.908192893001</v>
      </c>
      <c r="P238" s="60">
        <v>3.5999999999999999E-3</v>
      </c>
      <c r="Q238" s="60">
        <v>4.0000000000000002E-4</v>
      </c>
    </row>
    <row r="239" spans="1:17">
      <c r="A239" t="s">
        <v>4833</v>
      </c>
      <c r="B239" t="s">
        <v>2971</v>
      </c>
      <c r="C239" t="s">
        <v>3202</v>
      </c>
      <c r="D239" s="118" t="s">
        <v>4890</v>
      </c>
      <c r="E239" t="s">
        <v>624</v>
      </c>
      <c r="F239" t="s">
        <v>245</v>
      </c>
      <c r="G239" t="s">
        <v>129</v>
      </c>
      <c r="H239" s="59">
        <v>4.03</v>
      </c>
      <c r="I239" t="s">
        <v>115</v>
      </c>
      <c r="J239" t="s">
        <v>100</v>
      </c>
      <c r="K239" s="60">
        <v>4.8899999999999999E-2</v>
      </c>
      <c r="L239" s="60">
        <v>5.3699999999999998E-2</v>
      </c>
      <c r="M239" s="59">
        <v>6752517.7999999998</v>
      </c>
      <c r="N239" s="59">
        <v>99.52</v>
      </c>
      <c r="O239" s="59">
        <v>6720.1057145599998</v>
      </c>
      <c r="P239" s="60">
        <v>2.3999999999999998E-3</v>
      </c>
      <c r="Q239" s="60">
        <v>2.0000000000000001E-4</v>
      </c>
    </row>
    <row r="240" spans="1:17">
      <c r="A240" t="s">
        <v>4833</v>
      </c>
      <c r="B240" t="s">
        <v>2971</v>
      </c>
      <c r="C240" t="s">
        <v>3209</v>
      </c>
      <c r="D240" s="118" t="s">
        <v>4890</v>
      </c>
      <c r="E240" t="s">
        <v>624</v>
      </c>
      <c r="F240" t="s">
        <v>245</v>
      </c>
      <c r="G240" t="s">
        <v>129</v>
      </c>
      <c r="H240" s="59">
        <v>3.99</v>
      </c>
      <c r="I240" t="s">
        <v>115</v>
      </c>
      <c r="J240" t="s">
        <v>100</v>
      </c>
      <c r="K240" s="60">
        <v>4.5100000000000001E-2</v>
      </c>
      <c r="L240" s="60">
        <v>6.3500000000000001E-2</v>
      </c>
      <c r="M240" s="59">
        <v>8368550.3499999996</v>
      </c>
      <c r="N240" s="59">
        <v>94.34</v>
      </c>
      <c r="O240" s="59">
        <v>7894.89040019</v>
      </c>
      <c r="P240" s="60">
        <v>2.8E-3</v>
      </c>
      <c r="Q240" s="60">
        <v>2.9999999999999997E-4</v>
      </c>
    </row>
    <row r="241" spans="1:17">
      <c r="A241" t="s">
        <v>4833</v>
      </c>
      <c r="B241" t="s">
        <v>2971</v>
      </c>
      <c r="C241" t="s">
        <v>3210</v>
      </c>
      <c r="D241" s="118" t="s">
        <v>4890</v>
      </c>
      <c r="E241" t="s">
        <v>624</v>
      </c>
      <c r="F241" t="s">
        <v>245</v>
      </c>
      <c r="G241" t="s">
        <v>129</v>
      </c>
      <c r="H241" s="59">
        <v>3.84</v>
      </c>
      <c r="I241" t="s">
        <v>115</v>
      </c>
      <c r="J241" t="s">
        <v>100</v>
      </c>
      <c r="K241" s="60">
        <v>4.5499999999999999E-2</v>
      </c>
      <c r="L241" s="60">
        <v>9.06E-2</v>
      </c>
      <c r="M241" s="59">
        <v>7686133.9800000004</v>
      </c>
      <c r="N241" s="59">
        <v>85.62</v>
      </c>
      <c r="O241" s="59">
        <v>6580.8679136760002</v>
      </c>
      <c r="P241" s="60">
        <v>2.3E-3</v>
      </c>
      <c r="Q241" s="60">
        <v>2.0000000000000001E-4</v>
      </c>
    </row>
    <row r="242" spans="1:17">
      <c r="A242" t="s">
        <v>4833</v>
      </c>
      <c r="B242" t="s">
        <v>2971</v>
      </c>
      <c r="C242" t="s">
        <v>3204</v>
      </c>
      <c r="D242" s="118" t="s">
        <v>4890</v>
      </c>
      <c r="E242" t="s">
        <v>624</v>
      </c>
      <c r="F242" t="s">
        <v>245</v>
      </c>
      <c r="G242" t="s">
        <v>129</v>
      </c>
      <c r="H242" s="59">
        <v>4.25</v>
      </c>
      <c r="I242" t="s">
        <v>115</v>
      </c>
      <c r="J242" t="s">
        <v>100</v>
      </c>
      <c r="K242" s="60">
        <v>4.2799999999999998E-2</v>
      </c>
      <c r="L242" s="60">
        <v>7.1300000000000002E-2</v>
      </c>
      <c r="M242" s="59">
        <v>6264157.1799999997</v>
      </c>
      <c r="N242" s="59">
        <v>90.07</v>
      </c>
      <c r="O242" s="59">
        <v>5642.1263720260004</v>
      </c>
      <c r="P242" s="60">
        <v>2E-3</v>
      </c>
      <c r="Q242" s="60">
        <v>2.0000000000000001E-4</v>
      </c>
    </row>
    <row r="243" spans="1:17">
      <c r="A243" t="s">
        <v>4833</v>
      </c>
      <c r="B243" t="s">
        <v>2971</v>
      </c>
      <c r="C243" t="s">
        <v>3205</v>
      </c>
      <c r="D243" s="118" t="s">
        <v>4890</v>
      </c>
      <c r="E243" t="s">
        <v>624</v>
      </c>
      <c r="F243" t="s">
        <v>245</v>
      </c>
      <c r="G243" t="s">
        <v>129</v>
      </c>
      <c r="H243" s="59">
        <v>4.21</v>
      </c>
      <c r="I243" t="s">
        <v>115</v>
      </c>
      <c r="J243" t="s">
        <v>100</v>
      </c>
      <c r="K243" s="60">
        <v>5.28E-2</v>
      </c>
      <c r="L243" s="60">
        <v>6.5699999999999995E-2</v>
      </c>
      <c r="M243" s="59">
        <v>10054704.17</v>
      </c>
      <c r="N243" s="59">
        <v>96.4</v>
      </c>
      <c r="O243" s="59">
        <v>9692.7348198799991</v>
      </c>
      <c r="P243" s="60">
        <v>3.3999999999999998E-3</v>
      </c>
      <c r="Q243" s="60">
        <v>2.9999999999999997E-4</v>
      </c>
    </row>
    <row r="244" spans="1:17">
      <c r="A244" t="s">
        <v>4833</v>
      </c>
      <c r="B244" t="s">
        <v>2971</v>
      </c>
      <c r="C244" t="s">
        <v>3206</v>
      </c>
      <c r="D244" s="118" t="s">
        <v>4890</v>
      </c>
      <c r="E244" t="s">
        <v>624</v>
      </c>
      <c r="F244" t="s">
        <v>245</v>
      </c>
      <c r="G244" t="s">
        <v>129</v>
      </c>
      <c r="H244" s="59">
        <v>4.12</v>
      </c>
      <c r="I244" t="s">
        <v>115</v>
      </c>
      <c r="J244" t="s">
        <v>100</v>
      </c>
      <c r="K244" s="60">
        <v>5.6000000000000001E-2</v>
      </c>
      <c r="L244" s="60">
        <v>7.8299999999999995E-2</v>
      </c>
      <c r="M244" s="59">
        <v>12443852.710000001</v>
      </c>
      <c r="N244" s="59">
        <v>93.15</v>
      </c>
      <c r="O244" s="59">
        <v>11591.448799365</v>
      </c>
      <c r="P244" s="60">
        <v>4.1000000000000003E-3</v>
      </c>
      <c r="Q244" s="60">
        <v>4.0000000000000002E-4</v>
      </c>
    </row>
    <row r="245" spans="1:17">
      <c r="A245" t="s">
        <v>4833</v>
      </c>
      <c r="B245" t="s">
        <v>2971</v>
      </c>
      <c r="C245" t="s">
        <v>3211</v>
      </c>
      <c r="D245" s="118" t="s">
        <v>4890</v>
      </c>
      <c r="E245" t="s">
        <v>624</v>
      </c>
      <c r="F245" t="s">
        <v>245</v>
      </c>
      <c r="G245" t="s">
        <v>129</v>
      </c>
      <c r="H245" s="59">
        <v>3.66</v>
      </c>
      <c r="I245" t="s">
        <v>115</v>
      </c>
      <c r="J245" t="s">
        <v>100</v>
      </c>
      <c r="K245" s="60">
        <v>7.2700000000000001E-2</v>
      </c>
      <c r="L245" s="60">
        <v>9.7100000000000006E-2</v>
      </c>
      <c r="M245" s="59">
        <v>6815778.3399999999</v>
      </c>
      <c r="N245" s="59">
        <v>93.99</v>
      </c>
      <c r="O245" s="59">
        <v>6406.1500617660004</v>
      </c>
      <c r="P245" s="60">
        <v>2.2000000000000001E-3</v>
      </c>
      <c r="Q245" s="60">
        <v>2.0000000000000001E-4</v>
      </c>
    </row>
    <row r="246" spans="1:17">
      <c r="A246" t="s">
        <v>4833</v>
      </c>
      <c r="B246" t="s">
        <v>2971</v>
      </c>
      <c r="C246" t="s">
        <v>3207</v>
      </c>
      <c r="D246" s="118" t="s">
        <v>4890</v>
      </c>
      <c r="E246" t="s">
        <v>624</v>
      </c>
      <c r="F246" t="s">
        <v>245</v>
      </c>
      <c r="G246" t="s">
        <v>129</v>
      </c>
      <c r="H246" s="59">
        <v>4.1500000000000004</v>
      </c>
      <c r="I246" t="s">
        <v>115</v>
      </c>
      <c r="J246" t="s">
        <v>100</v>
      </c>
      <c r="K246" s="60">
        <v>6.2E-2</v>
      </c>
      <c r="L246" s="60">
        <v>6.1800000000000001E-2</v>
      </c>
      <c r="M246" s="59">
        <v>12190651.390000001</v>
      </c>
      <c r="N246" s="59">
        <v>101.95</v>
      </c>
      <c r="O246" s="59">
        <v>12428.369092105</v>
      </c>
      <c r="P246" s="60">
        <v>4.4000000000000003E-3</v>
      </c>
      <c r="Q246" s="60">
        <v>4.0000000000000002E-4</v>
      </c>
    </row>
    <row r="247" spans="1:17">
      <c r="A247" t="s">
        <v>4833</v>
      </c>
      <c r="B247" t="s">
        <v>2971</v>
      </c>
      <c r="C247" t="s">
        <v>3208</v>
      </c>
      <c r="D247" s="118" t="s">
        <v>4890</v>
      </c>
      <c r="E247" t="s">
        <v>624</v>
      </c>
      <c r="F247" t="s">
        <v>245</v>
      </c>
      <c r="G247" t="s">
        <v>129</v>
      </c>
      <c r="H247" s="59">
        <v>4.1399999999999997</v>
      </c>
      <c r="I247" t="s">
        <v>115</v>
      </c>
      <c r="J247" t="s">
        <v>100</v>
      </c>
      <c r="K247" s="60">
        <v>6.3399999999999998E-2</v>
      </c>
      <c r="L247" s="60">
        <v>6.2E-2</v>
      </c>
      <c r="M247" s="59">
        <v>13238023.1</v>
      </c>
      <c r="N247" s="59">
        <v>102.47</v>
      </c>
      <c r="O247" s="59">
        <v>13565.002270569999</v>
      </c>
      <c r="P247" s="60">
        <v>4.7999999999999996E-3</v>
      </c>
      <c r="Q247" s="60">
        <v>5.0000000000000001E-4</v>
      </c>
    </row>
    <row r="248" spans="1:17">
      <c r="A248" t="s">
        <v>4833</v>
      </c>
      <c r="B248" t="s">
        <v>3013</v>
      </c>
      <c r="C248" t="s">
        <v>3203</v>
      </c>
      <c r="D248" s="118" t="s">
        <v>4890</v>
      </c>
      <c r="E248" t="s">
        <v>624</v>
      </c>
      <c r="F248" t="s">
        <v>245</v>
      </c>
      <c r="G248" t="s">
        <v>129</v>
      </c>
      <c r="H248" s="59">
        <v>5.82</v>
      </c>
      <c r="I248" t="s">
        <v>115</v>
      </c>
      <c r="J248" t="s">
        <v>100</v>
      </c>
      <c r="K248" s="60">
        <v>7.3599999999999999E-2</v>
      </c>
      <c r="L248" s="60">
        <v>6.6000000000000003E-2</v>
      </c>
      <c r="M248" s="59">
        <v>5297949.58</v>
      </c>
      <c r="N248" s="59">
        <v>106.9</v>
      </c>
      <c r="O248" s="59">
        <v>5663.5081010200001</v>
      </c>
      <c r="P248" s="60">
        <v>2E-3</v>
      </c>
      <c r="Q248" s="60">
        <v>2.0000000000000001E-4</v>
      </c>
    </row>
    <row r="249" spans="1:17">
      <c r="A249" t="s">
        <v>4805</v>
      </c>
      <c r="B249" t="s">
        <v>3013</v>
      </c>
      <c r="C249" t="s">
        <v>3222</v>
      </c>
      <c r="D249" s="118" t="s">
        <v>4890</v>
      </c>
      <c r="E249" t="s">
        <v>624</v>
      </c>
      <c r="F249" t="s">
        <v>245</v>
      </c>
      <c r="G249" t="s">
        <v>129</v>
      </c>
      <c r="H249" s="59">
        <v>1.73</v>
      </c>
      <c r="I249" t="s">
        <v>112</v>
      </c>
      <c r="J249" t="s">
        <v>100</v>
      </c>
      <c r="K249" s="60">
        <v>6.7500000000000004E-2</v>
      </c>
      <c r="L249" s="60">
        <v>7.1800000000000003E-2</v>
      </c>
      <c r="M249" s="59">
        <v>5218435.26</v>
      </c>
      <c r="N249" s="59">
        <v>99.67</v>
      </c>
      <c r="O249" s="59">
        <v>5201.2144236419999</v>
      </c>
      <c r="P249" s="60">
        <v>1.8E-3</v>
      </c>
      <c r="Q249" s="60">
        <v>2.0000000000000001E-4</v>
      </c>
    </row>
    <row r="250" spans="1:17">
      <c r="A250" t="s">
        <v>4805</v>
      </c>
      <c r="B250" t="s">
        <v>3013</v>
      </c>
      <c r="C250" t="s">
        <v>3221</v>
      </c>
      <c r="D250" s="118" t="s">
        <v>4890</v>
      </c>
      <c r="E250" t="s">
        <v>624</v>
      </c>
      <c r="F250" t="s">
        <v>245</v>
      </c>
      <c r="G250" t="s">
        <v>129</v>
      </c>
      <c r="H250" s="59">
        <v>1.73</v>
      </c>
      <c r="I250" t="s">
        <v>112</v>
      </c>
      <c r="J250" t="s">
        <v>100</v>
      </c>
      <c r="K250" s="60">
        <v>6.7500000000000004E-2</v>
      </c>
      <c r="L250" s="60">
        <v>7.17E-2</v>
      </c>
      <c r="M250" s="59">
        <v>1671426.76</v>
      </c>
      <c r="N250" s="59">
        <v>99.67</v>
      </c>
      <c r="O250" s="59">
        <v>1665.911051692</v>
      </c>
      <c r="P250" s="60">
        <v>5.9999999999999995E-4</v>
      </c>
      <c r="Q250" s="60">
        <v>1E-4</v>
      </c>
    </row>
    <row r="251" spans="1:17">
      <c r="A251" t="s">
        <v>4805</v>
      </c>
      <c r="B251" t="s">
        <v>3013</v>
      </c>
      <c r="C251" t="s">
        <v>3223</v>
      </c>
      <c r="D251" s="118" t="s">
        <v>4890</v>
      </c>
      <c r="E251" t="s">
        <v>624</v>
      </c>
      <c r="F251" t="s">
        <v>245</v>
      </c>
      <c r="G251" t="s">
        <v>129</v>
      </c>
      <c r="H251" s="59">
        <v>1.73</v>
      </c>
      <c r="I251" t="s">
        <v>112</v>
      </c>
      <c r="J251" t="s">
        <v>100</v>
      </c>
      <c r="K251" s="60">
        <v>6.7500000000000004E-2</v>
      </c>
      <c r="L251" s="60">
        <v>7.17E-2</v>
      </c>
      <c r="M251" s="59">
        <v>2401827.4</v>
      </c>
      <c r="N251" s="59">
        <v>99.67</v>
      </c>
      <c r="O251" s="59">
        <v>2393.9013695799999</v>
      </c>
      <c r="P251" s="60">
        <v>8.0000000000000004E-4</v>
      </c>
      <c r="Q251" s="60">
        <v>1E-4</v>
      </c>
    </row>
    <row r="252" spans="1:17">
      <c r="A252" t="s">
        <v>4805</v>
      </c>
      <c r="B252" t="s">
        <v>3013</v>
      </c>
      <c r="C252" t="s">
        <v>3224</v>
      </c>
      <c r="D252" s="118" t="s">
        <v>4890</v>
      </c>
      <c r="E252" t="s">
        <v>624</v>
      </c>
      <c r="F252" t="s">
        <v>245</v>
      </c>
      <c r="G252" t="s">
        <v>129</v>
      </c>
      <c r="H252" s="59">
        <v>1.73</v>
      </c>
      <c r="I252" t="s">
        <v>112</v>
      </c>
      <c r="J252" t="s">
        <v>100</v>
      </c>
      <c r="K252" s="60">
        <v>6.7500000000000004E-2</v>
      </c>
      <c r="L252" s="60">
        <v>7.17E-2</v>
      </c>
      <c r="M252" s="59">
        <v>2431571.4500000002</v>
      </c>
      <c r="N252" s="59">
        <v>99.67</v>
      </c>
      <c r="O252" s="59">
        <v>2423.5472642149998</v>
      </c>
      <c r="P252" s="60">
        <v>8.0000000000000004E-4</v>
      </c>
      <c r="Q252" s="60">
        <v>1E-4</v>
      </c>
    </row>
    <row r="253" spans="1:17">
      <c r="A253" t="s">
        <v>4805</v>
      </c>
      <c r="B253" t="s">
        <v>3013</v>
      </c>
      <c r="C253" t="s">
        <v>3225</v>
      </c>
      <c r="D253" s="118" t="s">
        <v>4890</v>
      </c>
      <c r="E253" t="s">
        <v>624</v>
      </c>
      <c r="F253" t="s">
        <v>245</v>
      </c>
      <c r="G253" t="s">
        <v>129</v>
      </c>
      <c r="H253" s="59">
        <v>1.73</v>
      </c>
      <c r="I253" t="s">
        <v>112</v>
      </c>
      <c r="J253" t="s">
        <v>100</v>
      </c>
      <c r="K253" s="60">
        <v>6.7500000000000004E-2</v>
      </c>
      <c r="L253" s="60">
        <v>7.17E-2</v>
      </c>
      <c r="M253" s="59">
        <v>1426311.23</v>
      </c>
      <c r="N253" s="59">
        <v>99.67</v>
      </c>
      <c r="O253" s="59">
        <v>1421.604402941</v>
      </c>
      <c r="P253" s="60">
        <v>5.0000000000000001E-4</v>
      </c>
      <c r="Q253" s="60">
        <v>0</v>
      </c>
    </row>
    <row r="254" spans="1:17">
      <c r="A254" t="s">
        <v>4805</v>
      </c>
      <c r="B254" t="s">
        <v>3013</v>
      </c>
      <c r="C254" t="s">
        <v>3219</v>
      </c>
      <c r="D254" s="118" t="s">
        <v>4890</v>
      </c>
      <c r="E254" t="s">
        <v>624</v>
      </c>
      <c r="F254" t="s">
        <v>245</v>
      </c>
      <c r="G254" t="s">
        <v>129</v>
      </c>
      <c r="H254" s="59">
        <v>1.73</v>
      </c>
      <c r="I254" t="s">
        <v>112</v>
      </c>
      <c r="J254" t="s">
        <v>100</v>
      </c>
      <c r="K254" s="60">
        <v>6.7500000000000004E-2</v>
      </c>
      <c r="L254" s="60">
        <v>7.17E-2</v>
      </c>
      <c r="M254" s="59">
        <v>3519120.88</v>
      </c>
      <c r="N254" s="59">
        <v>99.67</v>
      </c>
      <c r="O254" s="59">
        <v>3507.5077810960001</v>
      </c>
      <c r="P254" s="60">
        <v>1.1999999999999999E-3</v>
      </c>
      <c r="Q254" s="60">
        <v>1E-4</v>
      </c>
    </row>
    <row r="255" spans="1:17">
      <c r="A255" t="s">
        <v>4805</v>
      </c>
      <c r="B255" t="s">
        <v>3013</v>
      </c>
      <c r="C255" t="s">
        <v>3226</v>
      </c>
      <c r="D255" s="118" t="s">
        <v>4890</v>
      </c>
      <c r="E255" t="s">
        <v>624</v>
      </c>
      <c r="F255" t="s">
        <v>245</v>
      </c>
      <c r="G255" t="s">
        <v>129</v>
      </c>
      <c r="H255" s="59">
        <v>1.73</v>
      </c>
      <c r="I255" t="s">
        <v>112</v>
      </c>
      <c r="J255" t="s">
        <v>100</v>
      </c>
      <c r="K255" s="60">
        <v>6.7500000000000004E-2</v>
      </c>
      <c r="L255" s="60">
        <v>7.17E-2</v>
      </c>
      <c r="M255" s="59">
        <v>2274442.3199999998</v>
      </c>
      <c r="N255" s="59">
        <v>99.67</v>
      </c>
      <c r="O255" s="59">
        <v>2266.9366603439998</v>
      </c>
      <c r="P255" s="60">
        <v>8.0000000000000004E-4</v>
      </c>
      <c r="Q255" s="60">
        <v>1E-4</v>
      </c>
    </row>
    <row r="256" spans="1:17">
      <c r="A256" t="s">
        <v>4805</v>
      </c>
      <c r="B256" t="s">
        <v>3013</v>
      </c>
      <c r="C256" t="s">
        <v>3227</v>
      </c>
      <c r="D256" s="118" t="s">
        <v>4890</v>
      </c>
      <c r="E256" t="s">
        <v>624</v>
      </c>
      <c r="F256" t="s">
        <v>245</v>
      </c>
      <c r="G256" t="s">
        <v>129</v>
      </c>
      <c r="H256" s="59">
        <v>1.73</v>
      </c>
      <c r="I256" t="s">
        <v>112</v>
      </c>
      <c r="J256" t="s">
        <v>100</v>
      </c>
      <c r="K256" s="60">
        <v>6.7500000000000004E-2</v>
      </c>
      <c r="L256" s="60">
        <v>7.17E-2</v>
      </c>
      <c r="M256" s="59">
        <v>1228592.19</v>
      </c>
      <c r="N256" s="59">
        <v>99.67</v>
      </c>
      <c r="O256" s="59">
        <v>1224.5378357730001</v>
      </c>
      <c r="P256" s="60">
        <v>4.0000000000000002E-4</v>
      </c>
      <c r="Q256" s="60">
        <v>0</v>
      </c>
    </row>
    <row r="257" spans="1:17">
      <c r="A257" t="s">
        <v>4805</v>
      </c>
      <c r="B257" t="s">
        <v>3013</v>
      </c>
      <c r="C257" t="s">
        <v>3228</v>
      </c>
      <c r="D257" s="118" t="s">
        <v>4890</v>
      </c>
      <c r="E257" t="s">
        <v>624</v>
      </c>
      <c r="F257" t="s">
        <v>245</v>
      </c>
      <c r="G257" t="s">
        <v>129</v>
      </c>
      <c r="H257" s="59">
        <v>1.73</v>
      </c>
      <c r="I257" t="s">
        <v>112</v>
      </c>
      <c r="J257" t="s">
        <v>100</v>
      </c>
      <c r="K257" s="60">
        <v>6.7500000000000004E-2</v>
      </c>
      <c r="L257" s="60">
        <v>7.17E-2</v>
      </c>
      <c r="M257" s="59">
        <v>1703691.15</v>
      </c>
      <c r="N257" s="59">
        <v>99.67</v>
      </c>
      <c r="O257" s="59">
        <v>1698.068969205</v>
      </c>
      <c r="P257" s="60">
        <v>5.9999999999999995E-4</v>
      </c>
      <c r="Q257" s="60">
        <v>1E-4</v>
      </c>
    </row>
    <row r="258" spans="1:17">
      <c r="A258" t="s">
        <v>4805</v>
      </c>
      <c r="B258" t="s">
        <v>3013</v>
      </c>
      <c r="C258" t="s">
        <v>3229</v>
      </c>
      <c r="D258" s="118" t="s">
        <v>4890</v>
      </c>
      <c r="E258" t="s">
        <v>624</v>
      </c>
      <c r="F258" t="s">
        <v>245</v>
      </c>
      <c r="G258" t="s">
        <v>129</v>
      </c>
      <c r="H258" s="59">
        <v>1.73</v>
      </c>
      <c r="I258" t="s">
        <v>112</v>
      </c>
      <c r="J258" t="s">
        <v>100</v>
      </c>
      <c r="K258" s="60">
        <v>6.7500000000000004E-2</v>
      </c>
      <c r="L258" s="60">
        <v>7.17E-2</v>
      </c>
      <c r="M258" s="59">
        <v>3189662.88</v>
      </c>
      <c r="N258" s="59">
        <v>99.67</v>
      </c>
      <c r="O258" s="59">
        <v>3179.1369924959999</v>
      </c>
      <c r="P258" s="60">
        <v>1.1000000000000001E-3</v>
      </c>
      <c r="Q258" s="60">
        <v>1E-4</v>
      </c>
    </row>
    <row r="259" spans="1:17">
      <c r="A259" t="s">
        <v>4805</v>
      </c>
      <c r="B259" t="s">
        <v>3013</v>
      </c>
      <c r="C259" t="s">
        <v>3230</v>
      </c>
      <c r="D259" s="118" t="s">
        <v>4890</v>
      </c>
      <c r="E259" t="s">
        <v>624</v>
      </c>
      <c r="F259" t="s">
        <v>245</v>
      </c>
      <c r="G259" t="s">
        <v>129</v>
      </c>
      <c r="H259" s="59">
        <v>1.73</v>
      </c>
      <c r="I259" t="s">
        <v>112</v>
      </c>
      <c r="J259" t="s">
        <v>100</v>
      </c>
      <c r="K259" s="60">
        <v>6.7500000000000004E-2</v>
      </c>
      <c r="L259" s="60">
        <v>7.17E-2</v>
      </c>
      <c r="M259" s="59">
        <v>2318073.58</v>
      </c>
      <c r="N259" s="59">
        <v>99.67</v>
      </c>
      <c r="O259" s="59">
        <v>2310.4239371859999</v>
      </c>
      <c r="P259" s="60">
        <v>8.0000000000000004E-4</v>
      </c>
      <c r="Q259" s="60">
        <v>1E-4</v>
      </c>
    </row>
    <row r="260" spans="1:17">
      <c r="A260" t="s">
        <v>4805</v>
      </c>
      <c r="B260" t="s">
        <v>3013</v>
      </c>
      <c r="C260" t="s">
        <v>3231</v>
      </c>
      <c r="D260" s="118" t="s">
        <v>4890</v>
      </c>
      <c r="E260" t="s">
        <v>624</v>
      </c>
      <c r="F260" t="s">
        <v>245</v>
      </c>
      <c r="G260" t="s">
        <v>129</v>
      </c>
      <c r="H260" s="59">
        <v>1.73</v>
      </c>
      <c r="I260" t="s">
        <v>112</v>
      </c>
      <c r="J260" t="s">
        <v>100</v>
      </c>
      <c r="K260" s="60">
        <v>6.7500000000000004E-2</v>
      </c>
      <c r="L260" s="60">
        <v>7.17E-2</v>
      </c>
      <c r="M260" s="59">
        <v>1626812.28</v>
      </c>
      <c r="N260" s="59">
        <v>99.67</v>
      </c>
      <c r="O260" s="59">
        <v>1621.4437994760001</v>
      </c>
      <c r="P260" s="60">
        <v>5.9999999999999995E-4</v>
      </c>
      <c r="Q260" s="60">
        <v>1E-4</v>
      </c>
    </row>
    <row r="261" spans="1:17">
      <c r="A261" t="s">
        <v>4805</v>
      </c>
      <c r="B261" t="s">
        <v>3013</v>
      </c>
      <c r="C261" t="s">
        <v>3232</v>
      </c>
      <c r="D261" s="118" t="s">
        <v>4890</v>
      </c>
      <c r="E261" t="s">
        <v>624</v>
      </c>
      <c r="F261" t="s">
        <v>245</v>
      </c>
      <c r="G261" t="s">
        <v>129</v>
      </c>
      <c r="H261" s="59">
        <v>1.73</v>
      </c>
      <c r="I261" t="s">
        <v>112</v>
      </c>
      <c r="J261" t="s">
        <v>100</v>
      </c>
      <c r="K261" s="60">
        <v>6.7500000000000004E-2</v>
      </c>
      <c r="L261" s="60">
        <v>7.17E-2</v>
      </c>
      <c r="M261" s="59">
        <v>2464439.37</v>
      </c>
      <c r="N261" s="59">
        <v>99.67</v>
      </c>
      <c r="O261" s="59">
        <v>2456.3067200790001</v>
      </c>
      <c r="P261" s="60">
        <v>8.9999999999999998E-4</v>
      </c>
      <c r="Q261" s="60">
        <v>1E-4</v>
      </c>
    </row>
    <row r="262" spans="1:17">
      <c r="A262" t="s">
        <v>4805</v>
      </c>
      <c r="B262" t="s">
        <v>3013</v>
      </c>
      <c r="C262" t="s">
        <v>3233</v>
      </c>
      <c r="D262" s="118" t="s">
        <v>4890</v>
      </c>
      <c r="E262" t="s">
        <v>624</v>
      </c>
      <c r="F262" t="s">
        <v>245</v>
      </c>
      <c r="G262" t="s">
        <v>129</v>
      </c>
      <c r="H262" s="59">
        <v>1.73</v>
      </c>
      <c r="I262" t="s">
        <v>112</v>
      </c>
      <c r="J262" t="s">
        <v>100</v>
      </c>
      <c r="K262" s="60">
        <v>6.7500000000000004E-2</v>
      </c>
      <c r="L262" s="60">
        <v>7.17E-2</v>
      </c>
      <c r="M262" s="59">
        <v>1843029.54</v>
      </c>
      <c r="N262" s="59">
        <v>99.67</v>
      </c>
      <c r="O262" s="59">
        <v>1836.9475425180001</v>
      </c>
      <c r="P262" s="60">
        <v>5.9999999999999995E-4</v>
      </c>
      <c r="Q262" s="60">
        <v>1E-4</v>
      </c>
    </row>
    <row r="263" spans="1:17">
      <c r="A263" t="s">
        <v>4805</v>
      </c>
      <c r="B263" t="s">
        <v>3013</v>
      </c>
      <c r="C263" t="s">
        <v>3215</v>
      </c>
      <c r="D263" s="118" t="s">
        <v>4890</v>
      </c>
      <c r="E263" t="s">
        <v>624</v>
      </c>
      <c r="F263" t="s">
        <v>245</v>
      </c>
      <c r="G263" t="s">
        <v>129</v>
      </c>
      <c r="H263" s="59">
        <v>1.82</v>
      </c>
      <c r="I263" t="s">
        <v>112</v>
      </c>
      <c r="J263" t="s">
        <v>100</v>
      </c>
      <c r="K263" s="60">
        <v>6.9500000000000006E-2</v>
      </c>
      <c r="L263" s="60">
        <v>7.1400000000000005E-2</v>
      </c>
      <c r="M263" s="59">
        <v>2369607.0499999998</v>
      </c>
      <c r="N263" s="59">
        <v>100.05</v>
      </c>
      <c r="O263" s="59">
        <v>2370.7918535250001</v>
      </c>
      <c r="P263" s="60">
        <v>8.0000000000000004E-4</v>
      </c>
      <c r="Q263" s="60">
        <v>1E-4</v>
      </c>
    </row>
    <row r="264" spans="1:17">
      <c r="A264" t="s">
        <v>4805</v>
      </c>
      <c r="B264" t="s">
        <v>3013</v>
      </c>
      <c r="C264" t="s">
        <v>3216</v>
      </c>
      <c r="D264" s="118" t="s">
        <v>4890</v>
      </c>
      <c r="E264" t="s">
        <v>624</v>
      </c>
      <c r="F264" t="s">
        <v>245</v>
      </c>
      <c r="G264" t="s">
        <v>129</v>
      </c>
      <c r="H264" s="59">
        <v>1.82</v>
      </c>
      <c r="I264" t="s">
        <v>112</v>
      </c>
      <c r="J264" t="s">
        <v>100</v>
      </c>
      <c r="K264" s="60">
        <v>6.9500000000000006E-2</v>
      </c>
      <c r="L264" s="60">
        <v>7.1400000000000005E-2</v>
      </c>
      <c r="M264" s="59">
        <v>1249344.8</v>
      </c>
      <c r="N264" s="59">
        <v>100.06</v>
      </c>
      <c r="O264" s="59">
        <v>1250.09440688</v>
      </c>
      <c r="P264" s="60">
        <v>4.0000000000000002E-4</v>
      </c>
      <c r="Q264" s="60">
        <v>0</v>
      </c>
    </row>
    <row r="265" spans="1:17">
      <c r="A265" t="s">
        <v>4805</v>
      </c>
      <c r="B265" t="s">
        <v>3013</v>
      </c>
      <c r="C265" t="s">
        <v>3217</v>
      </c>
      <c r="D265" s="118" t="s">
        <v>4890</v>
      </c>
      <c r="E265" t="s">
        <v>624</v>
      </c>
      <c r="F265" t="s">
        <v>245</v>
      </c>
      <c r="G265" t="s">
        <v>129</v>
      </c>
      <c r="H265" s="59">
        <v>1.82</v>
      </c>
      <c r="I265" t="s">
        <v>112</v>
      </c>
      <c r="J265" t="s">
        <v>100</v>
      </c>
      <c r="K265" s="60">
        <v>6.9500000000000006E-2</v>
      </c>
      <c r="L265" s="60">
        <v>6.3500000000000001E-2</v>
      </c>
      <c r="M265" s="59">
        <v>2434305.83</v>
      </c>
      <c r="N265" s="59">
        <v>101.41</v>
      </c>
      <c r="O265" s="59">
        <v>2468.6295422029998</v>
      </c>
      <c r="P265" s="60">
        <v>8.9999999999999998E-4</v>
      </c>
      <c r="Q265" s="60">
        <v>1E-4</v>
      </c>
    </row>
    <row r="266" spans="1:17">
      <c r="A266" t="s">
        <v>4805</v>
      </c>
      <c r="B266" t="s">
        <v>3013</v>
      </c>
      <c r="C266" t="s">
        <v>3218</v>
      </c>
      <c r="D266" s="118" t="s">
        <v>4890</v>
      </c>
      <c r="E266" t="s">
        <v>624</v>
      </c>
      <c r="F266" t="s">
        <v>245</v>
      </c>
      <c r="G266" t="s">
        <v>129</v>
      </c>
      <c r="H266" s="59">
        <v>1.82</v>
      </c>
      <c r="I266" t="s">
        <v>112</v>
      </c>
      <c r="J266" t="s">
        <v>100</v>
      </c>
      <c r="K266" s="60">
        <v>6.9500000000000006E-2</v>
      </c>
      <c r="L266" s="60">
        <v>6.8099999999999994E-2</v>
      </c>
      <c r="M266" s="59">
        <v>1533418.59</v>
      </c>
      <c r="N266" s="59">
        <v>100.62</v>
      </c>
      <c r="O266" s="59">
        <v>1542.9257852579999</v>
      </c>
      <c r="P266" s="60">
        <v>5.0000000000000001E-4</v>
      </c>
      <c r="Q266" s="60">
        <v>1E-4</v>
      </c>
    </row>
    <row r="267" spans="1:17">
      <c r="A267" t="s">
        <v>4805</v>
      </c>
      <c r="B267" t="s">
        <v>3013</v>
      </c>
      <c r="C267" t="s">
        <v>3214</v>
      </c>
      <c r="D267" s="118" t="s">
        <v>4890</v>
      </c>
      <c r="E267" t="s">
        <v>624</v>
      </c>
      <c r="F267" t="s">
        <v>245</v>
      </c>
      <c r="G267" t="s">
        <v>129</v>
      </c>
      <c r="H267" s="59">
        <v>1.73</v>
      </c>
      <c r="I267" t="s">
        <v>112</v>
      </c>
      <c r="J267" t="s">
        <v>100</v>
      </c>
      <c r="K267" s="60">
        <v>6.7500000000000004E-2</v>
      </c>
      <c r="L267" s="60">
        <v>7.17E-2</v>
      </c>
      <c r="M267" s="59">
        <v>1402194.48</v>
      </c>
      <c r="N267" s="59">
        <v>99.67</v>
      </c>
      <c r="O267" s="59">
        <v>1397.5672382160001</v>
      </c>
      <c r="P267" s="60">
        <v>5.0000000000000001E-4</v>
      </c>
      <c r="Q267" s="60">
        <v>0</v>
      </c>
    </row>
    <row r="268" spans="1:17">
      <c r="A268" t="s">
        <v>4834</v>
      </c>
      <c r="B268" t="s">
        <v>2971</v>
      </c>
      <c r="C268" t="s">
        <v>3220</v>
      </c>
      <c r="D268" s="118" t="s">
        <v>4890</v>
      </c>
      <c r="E268" t="s">
        <v>640</v>
      </c>
      <c r="F268" t="s">
        <v>245</v>
      </c>
      <c r="G268" t="s">
        <v>179</v>
      </c>
      <c r="H268" s="59">
        <v>3.8</v>
      </c>
      <c r="I268" t="s">
        <v>557</v>
      </c>
      <c r="J268" t="s">
        <v>100</v>
      </c>
      <c r="K268" s="60">
        <v>3.3599999999999998E-2</v>
      </c>
      <c r="L268" s="60">
        <v>2.98E-2</v>
      </c>
      <c r="M268" s="59">
        <v>12306719.92</v>
      </c>
      <c r="N268" s="59">
        <v>103.78</v>
      </c>
      <c r="O268" s="59">
        <v>12771.913932976</v>
      </c>
      <c r="P268" s="60">
        <v>4.4999999999999997E-3</v>
      </c>
      <c r="Q268" s="60">
        <v>4.0000000000000002E-4</v>
      </c>
    </row>
    <row r="269" spans="1:17">
      <c r="A269" t="s">
        <v>4835</v>
      </c>
      <c r="B269" t="s">
        <v>3013</v>
      </c>
      <c r="C269" t="s">
        <v>3213</v>
      </c>
      <c r="D269" s="118" t="s">
        <v>4890</v>
      </c>
      <c r="E269" t="s">
        <v>870</v>
      </c>
      <c r="F269" t="s">
        <v>245</v>
      </c>
      <c r="G269" t="s">
        <v>2115</v>
      </c>
      <c r="H269" s="59">
        <v>2.29</v>
      </c>
      <c r="I269" t="s">
        <v>112</v>
      </c>
      <c r="J269" t="s">
        <v>100</v>
      </c>
      <c r="K269" s="60">
        <v>2.1600000000000001E-2</v>
      </c>
      <c r="L269" s="60">
        <v>2.3699999999999999E-2</v>
      </c>
      <c r="M269" s="59">
        <v>5150227.8899999997</v>
      </c>
      <c r="N269" s="59">
        <v>112.3</v>
      </c>
      <c r="O269" s="59">
        <v>5783.7059204699999</v>
      </c>
      <c r="P269" s="60">
        <v>2E-3</v>
      </c>
      <c r="Q269" s="60">
        <v>2.0000000000000001E-4</v>
      </c>
    </row>
    <row r="270" spans="1:17">
      <c r="A270" s="87" t="s">
        <v>4836</v>
      </c>
      <c r="B270" t="s">
        <v>3013</v>
      </c>
      <c r="C270" t="s">
        <v>3234</v>
      </c>
      <c r="D270" s="118" t="s">
        <v>4890</v>
      </c>
      <c r="E270" t="s">
        <v>658</v>
      </c>
      <c r="F270" t="s">
        <v>245</v>
      </c>
      <c r="G270" t="s">
        <v>129</v>
      </c>
      <c r="H270" s="59">
        <v>9.36</v>
      </c>
      <c r="I270" t="s">
        <v>112</v>
      </c>
      <c r="J270" t="s">
        <v>100</v>
      </c>
      <c r="K270" s="60">
        <v>6.7000000000000004E-2</v>
      </c>
      <c r="L270" s="60">
        <v>3.4099999999999998E-2</v>
      </c>
      <c r="M270" s="59">
        <v>7599098.8899999997</v>
      </c>
      <c r="N270" s="59">
        <v>151.47999999999999</v>
      </c>
      <c r="O270" s="59">
        <v>11511.114998572</v>
      </c>
      <c r="P270" s="60">
        <v>4.0000000000000001E-3</v>
      </c>
      <c r="Q270" s="60">
        <v>4.0000000000000002E-4</v>
      </c>
    </row>
    <row r="271" spans="1:17">
      <c r="A271" t="s">
        <v>4837</v>
      </c>
      <c r="B271" t="s">
        <v>2971</v>
      </c>
      <c r="C271" t="s">
        <v>3241</v>
      </c>
      <c r="D271" s="118" t="s">
        <v>4890</v>
      </c>
      <c r="E271" t="s">
        <v>658</v>
      </c>
      <c r="F271" t="s">
        <v>245</v>
      </c>
      <c r="G271" t="s">
        <v>129</v>
      </c>
      <c r="H271" s="59">
        <v>3.37</v>
      </c>
      <c r="I271" t="s">
        <v>352</v>
      </c>
      <c r="J271" t="s">
        <v>100</v>
      </c>
      <c r="K271" s="60">
        <v>4.4299999999999999E-2</v>
      </c>
      <c r="L271" s="60">
        <v>4.19E-2</v>
      </c>
      <c r="M271" s="59">
        <v>9417684.4000000004</v>
      </c>
      <c r="N271" s="59">
        <v>102.62</v>
      </c>
      <c r="O271" s="59">
        <v>9664.4277312800004</v>
      </c>
      <c r="P271" s="60">
        <v>3.3999999999999998E-3</v>
      </c>
      <c r="Q271" s="60">
        <v>2.9999999999999997E-4</v>
      </c>
    </row>
    <row r="272" spans="1:17">
      <c r="A272" t="s">
        <v>4838</v>
      </c>
      <c r="B272" t="s">
        <v>2971</v>
      </c>
      <c r="C272" t="s">
        <v>3240</v>
      </c>
      <c r="D272" s="118" t="s">
        <v>4890</v>
      </c>
      <c r="E272" t="s">
        <v>658</v>
      </c>
      <c r="F272" t="s">
        <v>245</v>
      </c>
      <c r="G272" t="s">
        <v>129</v>
      </c>
      <c r="H272" s="59">
        <v>2.2999999999999998</v>
      </c>
      <c r="I272" t="s">
        <v>352</v>
      </c>
      <c r="J272" t="s">
        <v>100</v>
      </c>
      <c r="K272" s="60">
        <v>5.2200000000000003E-2</v>
      </c>
      <c r="L272" s="60">
        <v>5.79E-2</v>
      </c>
      <c r="M272" s="59">
        <v>6278456.25</v>
      </c>
      <c r="N272" s="59">
        <v>99.81</v>
      </c>
      <c r="O272" s="59">
        <v>6266.5271831250002</v>
      </c>
      <c r="P272" s="60">
        <v>2.2000000000000001E-3</v>
      </c>
      <c r="Q272" s="60">
        <v>2.0000000000000001E-4</v>
      </c>
    </row>
    <row r="273" spans="1:17">
      <c r="A273" t="s">
        <v>4809</v>
      </c>
      <c r="B273" t="s">
        <v>3013</v>
      </c>
      <c r="C273" t="s">
        <v>3237</v>
      </c>
      <c r="D273" s="118" t="s">
        <v>4890</v>
      </c>
      <c r="E273" t="s">
        <v>658</v>
      </c>
      <c r="F273" t="s">
        <v>245</v>
      </c>
      <c r="G273" t="s">
        <v>129</v>
      </c>
      <c r="H273" s="59">
        <v>5.32</v>
      </c>
      <c r="I273" t="s">
        <v>681</v>
      </c>
      <c r="J273" t="s">
        <v>100</v>
      </c>
      <c r="K273" s="60">
        <v>3.49E-2</v>
      </c>
      <c r="L273" s="60">
        <v>4.4699999999999997E-2</v>
      </c>
      <c r="M273" s="59">
        <v>805631.53</v>
      </c>
      <c r="N273" s="59">
        <v>99.98</v>
      </c>
      <c r="O273" s="59">
        <v>805.47040369399997</v>
      </c>
      <c r="P273" s="60">
        <v>2.9999999999999997E-4</v>
      </c>
      <c r="Q273" s="60">
        <v>0</v>
      </c>
    </row>
    <row r="274" spans="1:17">
      <c r="A274" t="s">
        <v>4809</v>
      </c>
      <c r="B274" t="s">
        <v>3013</v>
      </c>
      <c r="C274" t="s">
        <v>3238</v>
      </c>
      <c r="D274" s="118" t="s">
        <v>4890</v>
      </c>
      <c r="E274" t="s">
        <v>658</v>
      </c>
      <c r="F274" t="s">
        <v>245</v>
      </c>
      <c r="G274" t="s">
        <v>129</v>
      </c>
      <c r="H274" s="59">
        <v>5.36</v>
      </c>
      <c r="I274" t="s">
        <v>681</v>
      </c>
      <c r="J274" t="s">
        <v>100</v>
      </c>
      <c r="K274" s="60">
        <v>3.49E-2</v>
      </c>
      <c r="L274" s="60">
        <v>4.4699999999999997E-2</v>
      </c>
      <c r="M274" s="59">
        <v>980263.99</v>
      </c>
      <c r="N274" s="59">
        <v>99.97</v>
      </c>
      <c r="O274" s="59">
        <v>979.96991080299995</v>
      </c>
      <c r="P274" s="60">
        <v>2.9999999999999997E-4</v>
      </c>
      <c r="Q274" s="60">
        <v>0</v>
      </c>
    </row>
    <row r="275" spans="1:17">
      <c r="A275" t="s">
        <v>4809</v>
      </c>
      <c r="B275" t="s">
        <v>3013</v>
      </c>
      <c r="C275" t="s">
        <v>3239</v>
      </c>
      <c r="D275" s="118" t="s">
        <v>4890</v>
      </c>
      <c r="E275" t="s">
        <v>658</v>
      </c>
      <c r="F275" t="s">
        <v>245</v>
      </c>
      <c r="G275" t="s">
        <v>129</v>
      </c>
      <c r="H275" s="59">
        <v>5.52</v>
      </c>
      <c r="I275" t="s">
        <v>681</v>
      </c>
      <c r="J275" t="s">
        <v>100</v>
      </c>
      <c r="K275" s="60">
        <v>3.49E-2</v>
      </c>
      <c r="L275" s="60">
        <v>4.4499999999999998E-2</v>
      </c>
      <c r="M275" s="59">
        <v>583048.66</v>
      </c>
      <c r="N275" s="59">
        <v>99.9</v>
      </c>
      <c r="O275" s="59">
        <v>582.46561134000001</v>
      </c>
      <c r="P275" s="60">
        <v>2.0000000000000001E-4</v>
      </c>
      <c r="Q275" s="60">
        <v>0</v>
      </c>
    </row>
    <row r="276" spans="1:17">
      <c r="A276" t="s">
        <v>4809</v>
      </c>
      <c r="B276" t="s">
        <v>3013</v>
      </c>
      <c r="C276" t="s">
        <v>3235</v>
      </c>
      <c r="D276" s="118" t="s">
        <v>4890</v>
      </c>
      <c r="E276" t="s">
        <v>658</v>
      </c>
      <c r="F276" t="s">
        <v>245</v>
      </c>
      <c r="G276" t="s">
        <v>129</v>
      </c>
      <c r="H276" s="59">
        <v>5.4</v>
      </c>
      <c r="I276" t="s">
        <v>681</v>
      </c>
      <c r="J276" t="s">
        <v>100</v>
      </c>
      <c r="K276" s="60">
        <v>3.49E-2</v>
      </c>
      <c r="L276" s="60">
        <v>4.4699999999999997E-2</v>
      </c>
      <c r="M276" s="59">
        <v>778017.51</v>
      </c>
      <c r="N276" s="59">
        <v>99.93</v>
      </c>
      <c r="O276" s="59">
        <v>777.47289774299998</v>
      </c>
      <c r="P276" s="60">
        <v>2.9999999999999997E-4</v>
      </c>
      <c r="Q276" s="60">
        <v>0</v>
      </c>
    </row>
    <row r="277" spans="1:17">
      <c r="A277" t="s">
        <v>4809</v>
      </c>
      <c r="B277" t="s">
        <v>3013</v>
      </c>
      <c r="C277" t="s">
        <v>3236</v>
      </c>
      <c r="D277" s="118" t="s">
        <v>4890</v>
      </c>
      <c r="E277" t="s">
        <v>658</v>
      </c>
      <c r="F277" t="s">
        <v>245</v>
      </c>
      <c r="G277" t="s">
        <v>129</v>
      </c>
      <c r="H277" s="59">
        <v>5.43</v>
      </c>
      <c r="I277" t="s">
        <v>681</v>
      </c>
      <c r="J277" t="s">
        <v>100</v>
      </c>
      <c r="K277" s="60">
        <v>3.49E-2</v>
      </c>
      <c r="L277" s="60">
        <v>4.4600000000000001E-2</v>
      </c>
      <c r="M277" s="59">
        <v>644160.59</v>
      </c>
      <c r="N277" s="59">
        <v>99.94</v>
      </c>
      <c r="O277" s="59">
        <v>643.77409364599998</v>
      </c>
      <c r="P277" s="60">
        <v>2.0000000000000001E-4</v>
      </c>
      <c r="Q277" s="60">
        <v>0</v>
      </c>
    </row>
    <row r="278" spans="1:17">
      <c r="A278" t="s">
        <v>4806</v>
      </c>
      <c r="B278" t="s">
        <v>3013</v>
      </c>
      <c r="C278" t="s">
        <v>3109</v>
      </c>
      <c r="D278" s="118" t="s">
        <v>4890</v>
      </c>
      <c r="E278" t="s">
        <v>4787</v>
      </c>
      <c r="F278" t="s">
        <v>245</v>
      </c>
      <c r="G278" s="118" t="s">
        <v>4890</v>
      </c>
      <c r="H278" s="59">
        <v>1.42</v>
      </c>
      <c r="I278" t="s">
        <v>352</v>
      </c>
      <c r="J278" t="s">
        <v>100</v>
      </c>
      <c r="K278" s="60">
        <v>7.5700000000000003E-2</v>
      </c>
      <c r="L278" s="60">
        <v>7.8399999999999997E-2</v>
      </c>
      <c r="M278" s="59">
        <v>37758731.329999998</v>
      </c>
      <c r="N278" s="59">
        <v>101.68</v>
      </c>
      <c r="O278" s="59">
        <v>38393.078016343999</v>
      </c>
      <c r="P278" s="60">
        <v>1.34E-2</v>
      </c>
      <c r="Q278" s="60">
        <v>1.2999999999999999E-3</v>
      </c>
    </row>
    <row r="279" spans="1:17">
      <c r="A279" t="s">
        <v>4789</v>
      </c>
      <c r="B279" t="s">
        <v>2971</v>
      </c>
      <c r="C279" t="s">
        <v>3250</v>
      </c>
      <c r="D279" s="118" t="s">
        <v>4890</v>
      </c>
      <c r="E279" t="s">
        <v>4787</v>
      </c>
      <c r="F279" t="s">
        <v>4839</v>
      </c>
      <c r="G279" s="118" t="s">
        <v>4890</v>
      </c>
      <c r="H279" s="59">
        <v>0.01</v>
      </c>
      <c r="I279" t="s">
        <v>739</v>
      </c>
      <c r="J279" t="s">
        <v>100</v>
      </c>
      <c r="K279" s="60">
        <v>0</v>
      </c>
      <c r="L279" s="60">
        <v>1E-4</v>
      </c>
      <c r="M279" s="59">
        <v>-48199.89</v>
      </c>
      <c r="N279" s="59">
        <v>166.88372100000001</v>
      </c>
      <c r="O279" s="59">
        <v>-80.437769949906894</v>
      </c>
      <c r="P279" s="60">
        <v>0</v>
      </c>
      <c r="Q279" s="60">
        <v>0</v>
      </c>
    </row>
    <row r="280" spans="1:17">
      <c r="A280" t="s">
        <v>4790</v>
      </c>
      <c r="B280" t="s">
        <v>2971</v>
      </c>
      <c r="C280" t="s">
        <v>3256</v>
      </c>
      <c r="D280" s="118" t="s">
        <v>4890</v>
      </c>
      <c r="E280" t="s">
        <v>4787</v>
      </c>
      <c r="F280" t="s">
        <v>245</v>
      </c>
      <c r="G280" s="118" t="s">
        <v>4890</v>
      </c>
      <c r="H280" s="59">
        <v>3</v>
      </c>
      <c r="I280" t="s">
        <v>605</v>
      </c>
      <c r="J280" t="s">
        <v>100</v>
      </c>
      <c r="K280" s="60">
        <v>6.5000000000000002E-2</v>
      </c>
      <c r="L280" s="60">
        <v>6.5000000000000002E-2</v>
      </c>
      <c r="M280" s="59">
        <v>41454131.969999999</v>
      </c>
      <c r="N280" s="59">
        <v>107.70966199999995</v>
      </c>
      <c r="O280" s="59">
        <v>44650.105429920899</v>
      </c>
      <c r="P280" s="60">
        <v>1.5599999999999999E-2</v>
      </c>
      <c r="Q280" s="60">
        <v>1.5E-3</v>
      </c>
    </row>
    <row r="281" spans="1:17">
      <c r="A281" t="s">
        <v>4840</v>
      </c>
      <c r="B281" t="s">
        <v>3013</v>
      </c>
      <c r="C281" t="s">
        <v>3251</v>
      </c>
      <c r="D281" s="118" t="s">
        <v>4890</v>
      </c>
      <c r="E281" t="s">
        <v>4787</v>
      </c>
      <c r="F281" t="s">
        <v>245</v>
      </c>
      <c r="G281" s="118" t="s">
        <v>4890</v>
      </c>
      <c r="H281" s="59">
        <v>4.6900000000000004</v>
      </c>
      <c r="I281" t="s">
        <v>352</v>
      </c>
      <c r="J281" t="s">
        <v>100</v>
      </c>
      <c r="K281" s="60">
        <v>0.05</v>
      </c>
      <c r="L281" s="60">
        <v>6.9900000000000004E-2</v>
      </c>
      <c r="M281" s="59">
        <v>9404736.6099999994</v>
      </c>
      <c r="N281" s="59">
        <v>95.84</v>
      </c>
      <c r="O281" s="59">
        <v>9013.4995670240005</v>
      </c>
      <c r="P281" s="60">
        <v>3.2000000000000002E-3</v>
      </c>
      <c r="Q281" s="60">
        <v>2.9999999999999997E-4</v>
      </c>
    </row>
    <row r="282" spans="1:17">
      <c r="A282" t="s">
        <v>4840</v>
      </c>
      <c r="B282" t="s">
        <v>3013</v>
      </c>
      <c r="C282" t="s">
        <v>3252</v>
      </c>
      <c r="D282" s="118" t="s">
        <v>4890</v>
      </c>
      <c r="E282" t="s">
        <v>4787</v>
      </c>
      <c r="F282" t="s">
        <v>245</v>
      </c>
      <c r="G282" s="118" t="s">
        <v>4890</v>
      </c>
      <c r="H282" s="59">
        <v>4.6900000000000004</v>
      </c>
      <c r="I282" t="s">
        <v>352</v>
      </c>
      <c r="J282" t="s">
        <v>100</v>
      </c>
      <c r="K282" s="60">
        <v>0.05</v>
      </c>
      <c r="L282" s="60">
        <v>6.7100000000000007E-2</v>
      </c>
      <c r="M282" s="59">
        <v>6818422.2000000002</v>
      </c>
      <c r="N282" s="59">
        <v>96.56</v>
      </c>
      <c r="O282" s="59">
        <v>6583.8684763199999</v>
      </c>
      <c r="P282" s="60">
        <v>2.3E-3</v>
      </c>
      <c r="Q282" s="60">
        <v>2.0000000000000001E-4</v>
      </c>
    </row>
    <row r="283" spans="1:17">
      <c r="A283" t="s">
        <v>4840</v>
      </c>
      <c r="B283" t="s">
        <v>3013</v>
      </c>
      <c r="C283" t="s">
        <v>3253</v>
      </c>
      <c r="D283" s="118" t="s">
        <v>4890</v>
      </c>
      <c r="E283" t="s">
        <v>4787</v>
      </c>
      <c r="F283" t="s">
        <v>245</v>
      </c>
      <c r="G283" s="118" t="s">
        <v>4890</v>
      </c>
      <c r="H283" s="59">
        <v>4.6900000000000004</v>
      </c>
      <c r="I283" t="s">
        <v>352</v>
      </c>
      <c r="J283" t="s">
        <v>100</v>
      </c>
      <c r="K283" s="60">
        <v>0.05</v>
      </c>
      <c r="L283" s="60">
        <v>4.1799999999999997E-2</v>
      </c>
      <c r="M283" s="59">
        <v>3251639.8</v>
      </c>
      <c r="N283" s="59">
        <v>107.78</v>
      </c>
      <c r="O283" s="59">
        <v>3504.61737644</v>
      </c>
      <c r="P283" s="60">
        <v>1.1999999999999999E-3</v>
      </c>
      <c r="Q283" s="60">
        <v>1E-4</v>
      </c>
    </row>
    <row r="284" spans="1:17">
      <c r="A284" t="s">
        <v>4840</v>
      </c>
      <c r="B284" t="s">
        <v>3013</v>
      </c>
      <c r="C284" t="s">
        <v>3254</v>
      </c>
      <c r="D284" s="118" t="s">
        <v>4890</v>
      </c>
      <c r="E284" t="s">
        <v>4787</v>
      </c>
      <c r="F284" t="s">
        <v>245</v>
      </c>
      <c r="G284" s="118" t="s">
        <v>4890</v>
      </c>
      <c r="H284" s="59">
        <v>4.6900000000000004</v>
      </c>
      <c r="I284" t="s">
        <v>352</v>
      </c>
      <c r="J284" t="s">
        <v>100</v>
      </c>
      <c r="K284" s="60">
        <v>0.05</v>
      </c>
      <c r="L284" s="60">
        <v>5.2499999999999998E-2</v>
      </c>
      <c r="M284" s="59">
        <v>2936267.66</v>
      </c>
      <c r="N284" s="59">
        <v>101.37</v>
      </c>
      <c r="O284" s="59">
        <v>2976.494526942</v>
      </c>
      <c r="P284" s="60">
        <v>1E-3</v>
      </c>
      <c r="Q284" s="60">
        <v>1E-4</v>
      </c>
    </row>
    <row r="285" spans="1:17">
      <c r="A285" t="s">
        <v>4840</v>
      </c>
      <c r="B285" t="s">
        <v>3013</v>
      </c>
      <c r="C285" t="s">
        <v>3255</v>
      </c>
      <c r="D285" s="118" t="s">
        <v>4890</v>
      </c>
      <c r="E285" t="s">
        <v>4787</v>
      </c>
      <c r="F285" t="s">
        <v>245</v>
      </c>
      <c r="G285" s="118" t="s">
        <v>4890</v>
      </c>
      <c r="H285" s="59">
        <v>4.6900000000000004</v>
      </c>
      <c r="I285" t="s">
        <v>352</v>
      </c>
      <c r="J285" t="s">
        <v>100</v>
      </c>
      <c r="K285" s="60">
        <v>0.05</v>
      </c>
      <c r="L285" s="60">
        <v>4.9200000000000001E-2</v>
      </c>
      <c r="M285" s="59">
        <v>3508647.39</v>
      </c>
      <c r="N285" s="59">
        <v>101.61</v>
      </c>
      <c r="O285" s="59">
        <v>3565.1366129789999</v>
      </c>
      <c r="P285" s="60">
        <v>1.1999999999999999E-3</v>
      </c>
      <c r="Q285" s="60">
        <v>1E-4</v>
      </c>
    </row>
    <row r="286" spans="1:17">
      <c r="A286" t="s">
        <v>4841</v>
      </c>
      <c r="B286" t="s">
        <v>3013</v>
      </c>
      <c r="C286" t="s">
        <v>3274</v>
      </c>
      <c r="D286" s="118" t="s">
        <v>4890</v>
      </c>
      <c r="E286" t="s">
        <v>4787</v>
      </c>
      <c r="F286" t="s">
        <v>245</v>
      </c>
      <c r="G286" s="118" t="s">
        <v>4890</v>
      </c>
      <c r="H286" s="59">
        <v>5.54</v>
      </c>
      <c r="I286" t="s">
        <v>681</v>
      </c>
      <c r="J286" t="s">
        <v>100</v>
      </c>
      <c r="K286" s="60">
        <v>4.4999999999999998E-2</v>
      </c>
      <c r="L286" s="60">
        <v>9.0700000000000003E-2</v>
      </c>
      <c r="M286" s="59">
        <v>2337785.63</v>
      </c>
      <c r="N286" s="59">
        <v>87.22</v>
      </c>
      <c r="O286" s="59">
        <v>2039.016626486</v>
      </c>
      <c r="P286" s="60">
        <v>6.9999999999999999E-4</v>
      </c>
      <c r="Q286" s="60">
        <v>1E-4</v>
      </c>
    </row>
    <row r="287" spans="1:17">
      <c r="A287" t="s">
        <v>4841</v>
      </c>
      <c r="B287" t="s">
        <v>3013</v>
      </c>
      <c r="C287" t="s">
        <v>3261</v>
      </c>
      <c r="D287" s="118" t="s">
        <v>4890</v>
      </c>
      <c r="E287" t="s">
        <v>4787</v>
      </c>
      <c r="F287" t="s">
        <v>245</v>
      </c>
      <c r="G287" s="118" t="s">
        <v>4890</v>
      </c>
      <c r="H287" s="59">
        <v>5.54</v>
      </c>
      <c r="I287" t="s">
        <v>681</v>
      </c>
      <c r="J287" t="s">
        <v>100</v>
      </c>
      <c r="K287" s="60">
        <v>4.4999999999999998E-2</v>
      </c>
      <c r="L287" s="60">
        <v>9.0700000000000003E-2</v>
      </c>
      <c r="M287" s="59">
        <v>1580370.14</v>
      </c>
      <c r="N287" s="59">
        <v>87.75</v>
      </c>
      <c r="O287" s="59">
        <v>1386.7747978499999</v>
      </c>
      <c r="P287" s="60">
        <v>5.0000000000000001E-4</v>
      </c>
      <c r="Q287" s="60">
        <v>0</v>
      </c>
    </row>
    <row r="288" spans="1:17">
      <c r="A288" t="s">
        <v>4841</v>
      </c>
      <c r="B288" t="s">
        <v>3013</v>
      </c>
      <c r="C288" t="s">
        <v>3262</v>
      </c>
      <c r="D288" s="118" t="s">
        <v>4890</v>
      </c>
      <c r="E288" t="s">
        <v>4787</v>
      </c>
      <c r="F288" t="s">
        <v>245</v>
      </c>
      <c r="G288" s="118" t="s">
        <v>4890</v>
      </c>
      <c r="H288" s="59">
        <v>5.54</v>
      </c>
      <c r="I288" t="s">
        <v>681</v>
      </c>
      <c r="J288" t="s">
        <v>100</v>
      </c>
      <c r="K288" s="60">
        <v>4.4999999999999998E-2</v>
      </c>
      <c r="L288" s="60">
        <v>9.0700000000000003E-2</v>
      </c>
      <c r="M288" s="59">
        <v>1454298.41</v>
      </c>
      <c r="N288" s="59">
        <v>87.57</v>
      </c>
      <c r="O288" s="59">
        <v>1273.5291176369999</v>
      </c>
      <c r="P288" s="60">
        <v>4.0000000000000002E-4</v>
      </c>
      <c r="Q288" s="60">
        <v>0</v>
      </c>
    </row>
    <row r="289" spans="1:17">
      <c r="A289" t="s">
        <v>4841</v>
      </c>
      <c r="B289" t="s">
        <v>3013</v>
      </c>
      <c r="C289" t="s">
        <v>3263</v>
      </c>
      <c r="D289" s="118" t="s">
        <v>4890</v>
      </c>
      <c r="E289" t="s">
        <v>4787</v>
      </c>
      <c r="F289" t="s">
        <v>245</v>
      </c>
      <c r="G289" s="118" t="s">
        <v>4890</v>
      </c>
      <c r="H289" s="59">
        <v>5.54</v>
      </c>
      <c r="I289" t="s">
        <v>681</v>
      </c>
      <c r="J289" t="s">
        <v>100</v>
      </c>
      <c r="K289" s="60">
        <v>4.4999999999999998E-2</v>
      </c>
      <c r="L289" s="60">
        <v>9.0700000000000003E-2</v>
      </c>
      <c r="M289" s="59">
        <v>1727248.91</v>
      </c>
      <c r="N289" s="59">
        <v>88.46</v>
      </c>
      <c r="O289" s="59">
        <v>1527.9243857859999</v>
      </c>
      <c r="P289" s="60">
        <v>5.0000000000000001E-4</v>
      </c>
      <c r="Q289" s="60">
        <v>1E-4</v>
      </c>
    </row>
    <row r="290" spans="1:17">
      <c r="A290" t="s">
        <v>4841</v>
      </c>
      <c r="B290" t="s">
        <v>3013</v>
      </c>
      <c r="C290" t="s">
        <v>3258</v>
      </c>
      <c r="D290" s="118" t="s">
        <v>4890</v>
      </c>
      <c r="E290" t="s">
        <v>4787</v>
      </c>
      <c r="F290" t="s">
        <v>245</v>
      </c>
      <c r="G290" s="118" t="s">
        <v>4890</v>
      </c>
      <c r="H290" s="59">
        <v>5.54</v>
      </c>
      <c r="I290" t="s">
        <v>681</v>
      </c>
      <c r="J290" t="s">
        <v>100</v>
      </c>
      <c r="K290" s="60">
        <v>4.4999999999999998E-2</v>
      </c>
      <c r="L290" s="60">
        <v>9.0700000000000003E-2</v>
      </c>
      <c r="M290" s="59">
        <v>1679654.38</v>
      </c>
      <c r="N290" s="59">
        <v>87.75</v>
      </c>
      <c r="O290" s="59">
        <v>1473.89671845</v>
      </c>
      <c r="P290" s="60">
        <v>5.0000000000000001E-4</v>
      </c>
      <c r="Q290" s="60">
        <v>1E-4</v>
      </c>
    </row>
    <row r="291" spans="1:17">
      <c r="A291" t="s">
        <v>4841</v>
      </c>
      <c r="B291" t="s">
        <v>3013</v>
      </c>
      <c r="C291" t="s">
        <v>3264</v>
      </c>
      <c r="D291" s="118" t="s">
        <v>4890</v>
      </c>
      <c r="E291" t="s">
        <v>4787</v>
      </c>
      <c r="F291" t="s">
        <v>245</v>
      </c>
      <c r="G291" s="118" t="s">
        <v>4890</v>
      </c>
      <c r="H291" s="59">
        <v>5.56</v>
      </c>
      <c r="I291" t="s">
        <v>681</v>
      </c>
      <c r="J291" t="s">
        <v>100</v>
      </c>
      <c r="K291" s="60">
        <v>4.4999999999999998E-2</v>
      </c>
      <c r="L291" s="60">
        <v>8.9399999999999993E-2</v>
      </c>
      <c r="M291" s="59">
        <v>1214926.73</v>
      </c>
      <c r="N291" s="59">
        <v>88.86</v>
      </c>
      <c r="O291" s="59">
        <v>1079.5838922779999</v>
      </c>
      <c r="P291" s="60">
        <v>4.0000000000000002E-4</v>
      </c>
      <c r="Q291" s="60">
        <v>0</v>
      </c>
    </row>
    <row r="292" spans="1:17">
      <c r="A292" t="s">
        <v>4841</v>
      </c>
      <c r="B292" t="s">
        <v>3013</v>
      </c>
      <c r="C292" t="s">
        <v>3273</v>
      </c>
      <c r="D292" s="118" t="s">
        <v>4890</v>
      </c>
      <c r="E292" t="s">
        <v>4787</v>
      </c>
      <c r="F292" t="s">
        <v>245</v>
      </c>
      <c r="G292" s="118" t="s">
        <v>4890</v>
      </c>
      <c r="H292" s="59">
        <v>5.54</v>
      </c>
      <c r="I292" t="s">
        <v>681</v>
      </c>
      <c r="J292" t="s">
        <v>100</v>
      </c>
      <c r="K292" s="60">
        <v>4.4999999999999998E-2</v>
      </c>
      <c r="L292" s="60">
        <v>9.0700000000000003E-2</v>
      </c>
      <c r="M292" s="59">
        <v>1588728.17</v>
      </c>
      <c r="N292" s="59">
        <v>87.66</v>
      </c>
      <c r="O292" s="59">
        <v>1392.6791138220001</v>
      </c>
      <c r="P292" s="60">
        <v>5.0000000000000001E-4</v>
      </c>
      <c r="Q292" s="60">
        <v>0</v>
      </c>
    </row>
    <row r="293" spans="1:17">
      <c r="A293" t="s">
        <v>4841</v>
      </c>
      <c r="B293" t="s">
        <v>3013</v>
      </c>
      <c r="C293" t="s">
        <v>3259</v>
      </c>
      <c r="D293" s="118" t="s">
        <v>4890</v>
      </c>
      <c r="E293" t="s">
        <v>4787</v>
      </c>
      <c r="F293" t="s">
        <v>245</v>
      </c>
      <c r="G293" s="118" t="s">
        <v>4890</v>
      </c>
      <c r="H293" s="59">
        <v>5.54</v>
      </c>
      <c r="I293" t="s">
        <v>681</v>
      </c>
      <c r="J293" t="s">
        <v>100</v>
      </c>
      <c r="K293" s="60">
        <v>4.4999999999999998E-2</v>
      </c>
      <c r="L293" s="60">
        <v>9.0700000000000003E-2</v>
      </c>
      <c r="M293" s="59">
        <v>650976.46</v>
      </c>
      <c r="N293" s="59">
        <v>87.66</v>
      </c>
      <c r="O293" s="59">
        <v>570.64596483599996</v>
      </c>
      <c r="P293" s="60">
        <v>2.0000000000000001E-4</v>
      </c>
      <c r="Q293" s="60">
        <v>0</v>
      </c>
    </row>
    <row r="294" spans="1:17">
      <c r="A294" t="s">
        <v>4841</v>
      </c>
      <c r="B294" t="s">
        <v>3013</v>
      </c>
      <c r="C294" t="s">
        <v>3271</v>
      </c>
      <c r="D294" s="118" t="s">
        <v>4890</v>
      </c>
      <c r="E294" t="s">
        <v>4787</v>
      </c>
      <c r="F294" t="s">
        <v>245</v>
      </c>
      <c r="G294" s="118" t="s">
        <v>4890</v>
      </c>
      <c r="H294" s="59">
        <v>5.54</v>
      </c>
      <c r="I294" t="s">
        <v>681</v>
      </c>
      <c r="J294" t="s">
        <v>100</v>
      </c>
      <c r="K294" s="60">
        <v>4.4999999999999998E-2</v>
      </c>
      <c r="L294" s="60">
        <v>9.0700000000000003E-2</v>
      </c>
      <c r="M294" s="59">
        <v>492501.94</v>
      </c>
      <c r="N294" s="59">
        <v>87.84</v>
      </c>
      <c r="O294" s="59">
        <v>432.61370409599999</v>
      </c>
      <c r="P294" s="60">
        <v>2.0000000000000001E-4</v>
      </c>
      <c r="Q294" s="60">
        <v>0</v>
      </c>
    </row>
    <row r="295" spans="1:17">
      <c r="A295" t="s">
        <v>4841</v>
      </c>
      <c r="B295" t="s">
        <v>3013</v>
      </c>
      <c r="C295" t="s">
        <v>3270</v>
      </c>
      <c r="D295" s="118" t="s">
        <v>4890</v>
      </c>
      <c r="E295" t="s">
        <v>4787</v>
      </c>
      <c r="F295" t="s">
        <v>245</v>
      </c>
      <c r="G295" s="118" t="s">
        <v>4890</v>
      </c>
      <c r="H295" s="59">
        <v>5.54</v>
      </c>
      <c r="I295" t="s">
        <v>681</v>
      </c>
      <c r="J295" t="s">
        <v>100</v>
      </c>
      <c r="K295" s="60">
        <v>4.4999999999999998E-2</v>
      </c>
      <c r="L295" s="60">
        <v>9.0700000000000003E-2</v>
      </c>
      <c r="M295" s="59">
        <v>3156322.12</v>
      </c>
      <c r="N295" s="59">
        <v>88.37</v>
      </c>
      <c r="O295" s="59">
        <v>2789.2418574439998</v>
      </c>
      <c r="P295" s="60">
        <v>1E-3</v>
      </c>
      <c r="Q295" s="60">
        <v>1E-4</v>
      </c>
    </row>
    <row r="296" spans="1:17">
      <c r="A296" t="s">
        <v>4841</v>
      </c>
      <c r="B296" t="s">
        <v>3013</v>
      </c>
      <c r="C296" t="s">
        <v>3272</v>
      </c>
      <c r="D296" s="118" t="s">
        <v>4890</v>
      </c>
      <c r="E296" t="s">
        <v>4787</v>
      </c>
      <c r="F296" t="s">
        <v>245</v>
      </c>
      <c r="G296" s="118" t="s">
        <v>4890</v>
      </c>
      <c r="H296" s="59">
        <v>5.54</v>
      </c>
      <c r="I296" t="s">
        <v>681</v>
      </c>
      <c r="J296" t="s">
        <v>100</v>
      </c>
      <c r="K296" s="60">
        <v>4.4999999999999998E-2</v>
      </c>
      <c r="L296" s="60">
        <v>9.0700000000000003E-2</v>
      </c>
      <c r="M296" s="59">
        <v>593623.32999999996</v>
      </c>
      <c r="N296" s="59">
        <v>87.92</v>
      </c>
      <c r="O296" s="59">
        <v>521.91363173599996</v>
      </c>
      <c r="P296" s="60">
        <v>2.0000000000000001E-4</v>
      </c>
      <c r="Q296" s="60">
        <v>0</v>
      </c>
    </row>
    <row r="297" spans="1:17">
      <c r="A297" t="s">
        <v>4841</v>
      </c>
      <c r="B297" t="s">
        <v>3013</v>
      </c>
      <c r="C297" t="s">
        <v>3265</v>
      </c>
      <c r="D297" s="118" t="s">
        <v>4890</v>
      </c>
      <c r="E297" t="s">
        <v>4787</v>
      </c>
      <c r="F297" t="s">
        <v>245</v>
      </c>
      <c r="G297" s="118" t="s">
        <v>4890</v>
      </c>
      <c r="H297" s="59">
        <v>5.54</v>
      </c>
      <c r="I297" t="s">
        <v>681</v>
      </c>
      <c r="J297" t="s">
        <v>100</v>
      </c>
      <c r="K297" s="60">
        <v>4.4999999999999998E-2</v>
      </c>
      <c r="L297" s="60">
        <v>9.0700000000000003E-2</v>
      </c>
      <c r="M297" s="59">
        <v>748040.09</v>
      </c>
      <c r="N297" s="59">
        <v>88.28</v>
      </c>
      <c r="O297" s="59">
        <v>660.36979145199996</v>
      </c>
      <c r="P297" s="60">
        <v>2.0000000000000001E-4</v>
      </c>
      <c r="Q297" s="60">
        <v>0</v>
      </c>
    </row>
    <row r="298" spans="1:17">
      <c r="A298" t="s">
        <v>4841</v>
      </c>
      <c r="B298" t="s">
        <v>3013</v>
      </c>
      <c r="C298" t="s">
        <v>3266</v>
      </c>
      <c r="D298" s="118" t="s">
        <v>4890</v>
      </c>
      <c r="E298" t="s">
        <v>4787</v>
      </c>
      <c r="F298" t="s">
        <v>245</v>
      </c>
      <c r="G298" s="118" t="s">
        <v>4890</v>
      </c>
      <c r="H298" s="59">
        <v>5.54</v>
      </c>
      <c r="I298" t="s">
        <v>681</v>
      </c>
      <c r="J298" t="s">
        <v>100</v>
      </c>
      <c r="K298" s="60">
        <v>4.4999999999999998E-2</v>
      </c>
      <c r="L298" s="60">
        <v>9.0700000000000003E-2</v>
      </c>
      <c r="M298" s="59">
        <v>231768.69</v>
      </c>
      <c r="N298" s="59">
        <v>87.67</v>
      </c>
      <c r="O298" s="59">
        <v>203.19161052300001</v>
      </c>
      <c r="P298" s="60">
        <v>1E-4</v>
      </c>
      <c r="Q298" s="60">
        <v>0</v>
      </c>
    </row>
    <row r="299" spans="1:17">
      <c r="A299" t="s">
        <v>4841</v>
      </c>
      <c r="B299" t="s">
        <v>3013</v>
      </c>
      <c r="C299" t="s">
        <v>3267</v>
      </c>
      <c r="D299" s="118" t="s">
        <v>4890</v>
      </c>
      <c r="E299" t="s">
        <v>4787</v>
      </c>
      <c r="F299" t="s">
        <v>245</v>
      </c>
      <c r="G299" s="118" t="s">
        <v>4890</v>
      </c>
      <c r="H299" s="59">
        <v>5.43</v>
      </c>
      <c r="I299" t="s">
        <v>681</v>
      </c>
      <c r="J299" t="s">
        <v>100</v>
      </c>
      <c r="K299" s="60">
        <v>4.4999999999999998E-2</v>
      </c>
      <c r="L299" s="60">
        <v>9.1499999999999998E-2</v>
      </c>
      <c r="M299" s="59">
        <v>173174.14</v>
      </c>
      <c r="N299" s="59">
        <v>88.28</v>
      </c>
      <c r="O299" s="59">
        <v>152.87813079200001</v>
      </c>
      <c r="P299" s="60">
        <v>1E-4</v>
      </c>
      <c r="Q299" s="60">
        <v>0</v>
      </c>
    </row>
    <row r="300" spans="1:17">
      <c r="A300" t="s">
        <v>4841</v>
      </c>
      <c r="B300" t="s">
        <v>3013</v>
      </c>
      <c r="C300" t="s">
        <v>3268</v>
      </c>
      <c r="D300" s="118" t="s">
        <v>4890</v>
      </c>
      <c r="E300" t="s">
        <v>4787</v>
      </c>
      <c r="F300" t="s">
        <v>245</v>
      </c>
      <c r="G300" s="118" t="s">
        <v>4890</v>
      </c>
      <c r="H300" s="59">
        <v>5.58</v>
      </c>
      <c r="I300" t="s">
        <v>681</v>
      </c>
      <c r="J300" t="s">
        <v>100</v>
      </c>
      <c r="K300" s="60">
        <v>4.4999999999999998E-2</v>
      </c>
      <c r="L300" s="60">
        <v>8.7800000000000003E-2</v>
      </c>
      <c r="M300" s="59">
        <v>434452</v>
      </c>
      <c r="N300" s="59">
        <v>88.28</v>
      </c>
      <c r="O300" s="59">
        <v>383.53422560000001</v>
      </c>
      <c r="P300" s="60">
        <v>1E-4</v>
      </c>
      <c r="Q300" s="60">
        <v>0</v>
      </c>
    </row>
    <row r="301" spans="1:17">
      <c r="A301" t="s">
        <v>4841</v>
      </c>
      <c r="B301" t="s">
        <v>3013</v>
      </c>
      <c r="C301" t="s">
        <v>3269</v>
      </c>
      <c r="D301" s="118" t="s">
        <v>4890</v>
      </c>
      <c r="E301" t="s">
        <v>4787</v>
      </c>
      <c r="F301" t="s">
        <v>245</v>
      </c>
      <c r="G301" s="118" t="s">
        <v>4890</v>
      </c>
      <c r="H301" s="59">
        <v>5.54</v>
      </c>
      <c r="I301" t="s">
        <v>681</v>
      </c>
      <c r="J301" t="s">
        <v>100</v>
      </c>
      <c r="K301" s="60">
        <v>4.4999999999999998E-2</v>
      </c>
      <c r="L301" s="60">
        <v>9.0700000000000003E-2</v>
      </c>
      <c r="M301" s="59">
        <v>448088.33</v>
      </c>
      <c r="N301" s="59">
        <v>86.97</v>
      </c>
      <c r="O301" s="59">
        <v>389.70242060099997</v>
      </c>
      <c r="P301" s="60">
        <v>1E-4</v>
      </c>
      <c r="Q301" s="60">
        <v>0</v>
      </c>
    </row>
    <row r="302" spans="1:17">
      <c r="A302" t="s">
        <v>4841</v>
      </c>
      <c r="B302" t="s">
        <v>3013</v>
      </c>
      <c r="C302" t="s">
        <v>3257</v>
      </c>
      <c r="D302" s="118" t="s">
        <v>4890</v>
      </c>
      <c r="E302" t="s">
        <v>4787</v>
      </c>
      <c r="F302" t="s">
        <v>245</v>
      </c>
      <c r="G302" s="118" t="s">
        <v>4890</v>
      </c>
      <c r="H302" s="59">
        <v>5.54</v>
      </c>
      <c r="I302" t="s">
        <v>681</v>
      </c>
      <c r="J302" t="s">
        <v>100</v>
      </c>
      <c r="K302" s="60">
        <v>4.4999999999999998E-2</v>
      </c>
      <c r="L302" s="60">
        <v>9.0700000000000003E-2</v>
      </c>
      <c r="M302" s="59">
        <v>458649.98</v>
      </c>
      <c r="N302" s="59">
        <v>86.88</v>
      </c>
      <c r="O302" s="59">
        <v>398.47510262399999</v>
      </c>
      <c r="P302" s="60">
        <v>1E-4</v>
      </c>
      <c r="Q302" s="60">
        <v>0</v>
      </c>
    </row>
    <row r="303" spans="1:17">
      <c r="A303" t="s">
        <v>4841</v>
      </c>
      <c r="B303" t="s">
        <v>3013</v>
      </c>
      <c r="C303" t="s">
        <v>3260</v>
      </c>
      <c r="D303" s="118" t="s">
        <v>4890</v>
      </c>
      <c r="E303" t="s">
        <v>4787</v>
      </c>
      <c r="F303" t="s">
        <v>245</v>
      </c>
      <c r="G303" s="118" t="s">
        <v>4890</v>
      </c>
      <c r="H303" s="59">
        <v>5.54</v>
      </c>
      <c r="I303" t="s">
        <v>681</v>
      </c>
      <c r="J303" t="s">
        <v>100</v>
      </c>
      <c r="K303" s="60">
        <v>4.4999999999999998E-2</v>
      </c>
      <c r="L303" s="60">
        <v>9.0700000000000003E-2</v>
      </c>
      <c r="M303" s="59">
        <v>839815.73</v>
      </c>
      <c r="N303" s="59">
        <v>87.13</v>
      </c>
      <c r="O303" s="59">
        <v>731.731445549</v>
      </c>
      <c r="P303" s="60">
        <v>2.9999999999999997E-4</v>
      </c>
      <c r="Q303" s="60">
        <v>0</v>
      </c>
    </row>
    <row r="304" spans="1:17">
      <c r="A304" s="84" t="s">
        <v>3275</v>
      </c>
      <c r="B304" s="110" t="s">
        <v>4890</v>
      </c>
      <c r="C304" s="110" t="s">
        <v>4890</v>
      </c>
      <c r="D304" s="119" t="s">
        <v>4890</v>
      </c>
      <c r="E304" s="119" t="s">
        <v>4890</v>
      </c>
      <c r="F304" s="119" t="s">
        <v>4890</v>
      </c>
      <c r="G304" s="119" t="s">
        <v>4890</v>
      </c>
      <c r="H304" s="85">
        <v>0</v>
      </c>
      <c r="I304" s="119" t="s">
        <v>4890</v>
      </c>
      <c r="J304" s="119" t="s">
        <v>4890</v>
      </c>
      <c r="K304" s="119" t="s">
        <v>4890</v>
      </c>
      <c r="L304" s="86">
        <v>0</v>
      </c>
      <c r="M304" s="85">
        <v>0</v>
      </c>
      <c r="N304" s="119" t="s">
        <v>4890</v>
      </c>
      <c r="O304" s="85">
        <v>0</v>
      </c>
      <c r="P304" s="86">
        <v>0</v>
      </c>
      <c r="Q304" s="86">
        <v>0</v>
      </c>
    </row>
    <row r="305" spans="1:17">
      <c r="A305" t="s">
        <v>184</v>
      </c>
      <c r="B305" s="110" t="s">
        <v>4890</v>
      </c>
      <c r="C305" t="s">
        <v>184</v>
      </c>
      <c r="D305" s="119" t="s">
        <v>4890</v>
      </c>
      <c r="E305" t="s">
        <v>184</v>
      </c>
      <c r="F305" s="119" t="s">
        <v>4890</v>
      </c>
      <c r="G305" s="119" t="s">
        <v>4890</v>
      </c>
      <c r="H305" s="59">
        <v>0</v>
      </c>
      <c r="I305" t="s">
        <v>184</v>
      </c>
      <c r="J305" t="s">
        <v>184</v>
      </c>
      <c r="K305" s="60">
        <v>0</v>
      </c>
      <c r="L305" s="60">
        <v>0</v>
      </c>
      <c r="M305" s="59">
        <v>0</v>
      </c>
      <c r="N305" s="59">
        <v>0</v>
      </c>
      <c r="O305" s="59">
        <v>0</v>
      </c>
      <c r="P305" s="60">
        <v>0</v>
      </c>
      <c r="Q305" s="60">
        <v>0</v>
      </c>
    </row>
    <row r="306" spans="1:17">
      <c r="A306" s="84" t="s">
        <v>3276</v>
      </c>
      <c r="B306" s="110" t="s">
        <v>4890</v>
      </c>
      <c r="C306" s="110" t="s">
        <v>4890</v>
      </c>
      <c r="D306" s="119" t="s">
        <v>4890</v>
      </c>
      <c r="E306" s="119" t="s">
        <v>4890</v>
      </c>
      <c r="F306" s="119" t="s">
        <v>4890</v>
      </c>
      <c r="G306" s="119" t="s">
        <v>4890</v>
      </c>
      <c r="H306" s="85">
        <v>0</v>
      </c>
      <c r="I306" s="119" t="s">
        <v>4890</v>
      </c>
      <c r="J306" s="119" t="s">
        <v>4890</v>
      </c>
      <c r="K306" s="119" t="s">
        <v>4890</v>
      </c>
      <c r="L306" s="86">
        <v>0</v>
      </c>
      <c r="M306" s="85">
        <v>0</v>
      </c>
      <c r="N306" s="119" t="s">
        <v>4890</v>
      </c>
      <c r="O306" s="85">
        <v>0</v>
      </c>
      <c r="P306" s="86">
        <v>0</v>
      </c>
      <c r="Q306" s="86">
        <v>0</v>
      </c>
    </row>
    <row r="307" spans="1:17">
      <c r="A307" s="84" t="s">
        <v>3277</v>
      </c>
      <c r="B307" s="110" t="s">
        <v>4890</v>
      </c>
      <c r="C307" s="110" t="s">
        <v>4890</v>
      </c>
      <c r="D307" s="119" t="s">
        <v>4890</v>
      </c>
      <c r="E307" s="119" t="s">
        <v>4890</v>
      </c>
      <c r="F307" s="119" t="s">
        <v>4890</v>
      </c>
      <c r="G307" s="119" t="s">
        <v>4890</v>
      </c>
      <c r="H307" s="85">
        <v>0</v>
      </c>
      <c r="I307" s="119" t="s">
        <v>4890</v>
      </c>
      <c r="J307" s="119" t="s">
        <v>4890</v>
      </c>
      <c r="K307" s="119" t="s">
        <v>4890</v>
      </c>
      <c r="L307" s="86">
        <v>0</v>
      </c>
      <c r="M307" s="85">
        <v>0</v>
      </c>
      <c r="N307" s="119" t="s">
        <v>4890</v>
      </c>
      <c r="O307" s="85">
        <v>0</v>
      </c>
      <c r="P307" s="86">
        <v>0</v>
      </c>
      <c r="Q307" s="86">
        <v>0</v>
      </c>
    </row>
    <row r="308" spans="1:17">
      <c r="A308" t="s">
        <v>184</v>
      </c>
      <c r="B308" s="110" t="s">
        <v>4890</v>
      </c>
      <c r="C308" t="s">
        <v>184</v>
      </c>
      <c r="D308" s="119" t="s">
        <v>4890</v>
      </c>
      <c r="E308" t="s">
        <v>184</v>
      </c>
      <c r="F308" s="119" t="s">
        <v>4890</v>
      </c>
      <c r="G308" s="119" t="s">
        <v>4890</v>
      </c>
      <c r="H308" s="59">
        <v>0</v>
      </c>
      <c r="I308" t="s">
        <v>184</v>
      </c>
      <c r="J308" t="s">
        <v>184</v>
      </c>
      <c r="K308" s="60">
        <v>0</v>
      </c>
      <c r="L308" s="60">
        <v>0</v>
      </c>
      <c r="M308" s="59">
        <v>0</v>
      </c>
      <c r="N308" s="59">
        <v>0</v>
      </c>
      <c r="O308" s="59">
        <v>0</v>
      </c>
      <c r="P308" s="60">
        <v>0</v>
      </c>
      <c r="Q308" s="60">
        <v>0</v>
      </c>
    </row>
    <row r="309" spans="1:17">
      <c r="A309" s="84" t="s">
        <v>3278</v>
      </c>
      <c r="B309" s="110" t="s">
        <v>4890</v>
      </c>
      <c r="C309" s="110" t="s">
        <v>4890</v>
      </c>
      <c r="D309" s="119" t="s">
        <v>4890</v>
      </c>
      <c r="E309" s="119" t="s">
        <v>4890</v>
      </c>
      <c r="F309" s="119" t="s">
        <v>4890</v>
      </c>
      <c r="G309" s="119" t="s">
        <v>4890</v>
      </c>
      <c r="H309" s="85">
        <v>0</v>
      </c>
      <c r="I309" s="119" t="s">
        <v>4890</v>
      </c>
      <c r="J309" s="119" t="s">
        <v>4890</v>
      </c>
      <c r="K309" s="119" t="s">
        <v>4890</v>
      </c>
      <c r="L309" s="86">
        <v>0</v>
      </c>
      <c r="M309" s="85">
        <v>0</v>
      </c>
      <c r="N309" s="119" t="s">
        <v>4890</v>
      </c>
      <c r="O309" s="85">
        <v>0</v>
      </c>
      <c r="P309" s="86">
        <v>0</v>
      </c>
      <c r="Q309" s="86">
        <v>0</v>
      </c>
    </row>
    <row r="310" spans="1:17">
      <c r="A310" t="s">
        <v>184</v>
      </c>
      <c r="B310" s="110" t="s">
        <v>4890</v>
      </c>
      <c r="C310" t="s">
        <v>184</v>
      </c>
      <c r="D310" s="119" t="s">
        <v>4890</v>
      </c>
      <c r="E310" t="s">
        <v>184</v>
      </c>
      <c r="F310" s="119" t="s">
        <v>4890</v>
      </c>
      <c r="G310" s="119" t="s">
        <v>4890</v>
      </c>
      <c r="H310" s="59">
        <v>0</v>
      </c>
      <c r="I310" t="s">
        <v>184</v>
      </c>
      <c r="J310" t="s">
        <v>184</v>
      </c>
      <c r="K310" s="60">
        <v>0</v>
      </c>
      <c r="L310" s="60">
        <v>0</v>
      </c>
      <c r="M310" s="59">
        <v>0</v>
      </c>
      <c r="N310" s="59">
        <v>0</v>
      </c>
      <c r="O310" s="59">
        <v>0</v>
      </c>
      <c r="P310" s="60">
        <v>0</v>
      </c>
      <c r="Q310" s="60">
        <v>0</v>
      </c>
    </row>
    <row r="311" spans="1:17">
      <c r="A311" s="84" t="s">
        <v>3279</v>
      </c>
      <c r="B311" s="110" t="s">
        <v>4890</v>
      </c>
      <c r="C311" s="110" t="s">
        <v>4890</v>
      </c>
      <c r="D311" s="119" t="s">
        <v>4890</v>
      </c>
      <c r="E311" s="119" t="s">
        <v>4890</v>
      </c>
      <c r="F311" s="119" t="s">
        <v>4890</v>
      </c>
      <c r="G311" s="119" t="s">
        <v>4890</v>
      </c>
      <c r="H311" s="85">
        <v>0</v>
      </c>
      <c r="I311" s="119" t="s">
        <v>4890</v>
      </c>
      <c r="J311" s="119" t="s">
        <v>4890</v>
      </c>
      <c r="K311" s="119" t="s">
        <v>4890</v>
      </c>
      <c r="L311" s="86">
        <v>0</v>
      </c>
      <c r="M311" s="85">
        <v>0</v>
      </c>
      <c r="N311" s="119" t="s">
        <v>4890</v>
      </c>
      <c r="O311" s="85">
        <v>0</v>
      </c>
      <c r="P311" s="86">
        <v>0</v>
      </c>
      <c r="Q311" s="86">
        <v>0</v>
      </c>
    </row>
    <row r="312" spans="1:17">
      <c r="A312" t="s">
        <v>184</v>
      </c>
      <c r="B312" s="110" t="s">
        <v>4890</v>
      </c>
      <c r="C312" t="s">
        <v>184</v>
      </c>
      <c r="D312" s="119" t="s">
        <v>4890</v>
      </c>
      <c r="E312" t="s">
        <v>184</v>
      </c>
      <c r="F312" s="119" t="s">
        <v>4890</v>
      </c>
      <c r="G312" s="119" t="s">
        <v>4890</v>
      </c>
      <c r="H312" s="59">
        <v>0</v>
      </c>
      <c r="I312" t="s">
        <v>184</v>
      </c>
      <c r="J312" t="s">
        <v>184</v>
      </c>
      <c r="K312" s="60">
        <v>0</v>
      </c>
      <c r="L312" s="60">
        <v>0</v>
      </c>
      <c r="M312" s="59">
        <v>0</v>
      </c>
      <c r="N312" s="59">
        <v>0</v>
      </c>
      <c r="O312" s="59">
        <v>0</v>
      </c>
      <c r="P312" s="60">
        <v>0</v>
      </c>
      <c r="Q312" s="60">
        <v>0</v>
      </c>
    </row>
    <row r="313" spans="1:17">
      <c r="A313" s="84" t="s">
        <v>3280</v>
      </c>
      <c r="B313" s="110" t="s">
        <v>4890</v>
      </c>
      <c r="C313" s="110" t="s">
        <v>4890</v>
      </c>
      <c r="D313" s="119" t="s">
        <v>4890</v>
      </c>
      <c r="E313" s="119" t="s">
        <v>4890</v>
      </c>
      <c r="F313" s="119" t="s">
        <v>4890</v>
      </c>
      <c r="G313" s="119" t="s">
        <v>4890</v>
      </c>
      <c r="H313" s="85">
        <v>0</v>
      </c>
      <c r="I313" s="119" t="s">
        <v>4890</v>
      </c>
      <c r="J313" s="119" t="s">
        <v>4890</v>
      </c>
      <c r="K313" s="119" t="s">
        <v>4890</v>
      </c>
      <c r="L313" s="86">
        <v>0</v>
      </c>
      <c r="M313" s="85">
        <v>0</v>
      </c>
      <c r="N313" s="119" t="s">
        <v>4890</v>
      </c>
      <c r="O313" s="85">
        <v>0</v>
      </c>
      <c r="P313" s="86">
        <v>0</v>
      </c>
      <c r="Q313" s="86">
        <v>0</v>
      </c>
    </row>
    <row r="314" spans="1:17">
      <c r="A314" t="s">
        <v>184</v>
      </c>
      <c r="B314" s="110" t="s">
        <v>4890</v>
      </c>
      <c r="C314" t="s">
        <v>184</v>
      </c>
      <c r="D314" s="119" t="s">
        <v>4890</v>
      </c>
      <c r="E314" t="s">
        <v>184</v>
      </c>
      <c r="F314" s="119" t="s">
        <v>4890</v>
      </c>
      <c r="G314" s="119" t="s">
        <v>4890</v>
      </c>
      <c r="H314" s="59">
        <v>0</v>
      </c>
      <c r="I314" t="s">
        <v>184</v>
      </c>
      <c r="J314" t="s">
        <v>184</v>
      </c>
      <c r="K314" s="60">
        <v>0</v>
      </c>
      <c r="L314" s="60">
        <v>0</v>
      </c>
      <c r="M314" s="59">
        <v>0</v>
      </c>
      <c r="N314" s="59">
        <v>0</v>
      </c>
      <c r="O314" s="59">
        <v>0</v>
      </c>
      <c r="P314" s="60">
        <v>0</v>
      </c>
      <c r="Q314" s="60">
        <v>0</v>
      </c>
    </row>
    <row r="315" spans="1:17">
      <c r="A315" s="84" t="s">
        <v>205</v>
      </c>
      <c r="B315" s="110" t="s">
        <v>4890</v>
      </c>
      <c r="C315" s="110" t="s">
        <v>4890</v>
      </c>
      <c r="D315" s="119" t="s">
        <v>4890</v>
      </c>
      <c r="E315" s="119" t="s">
        <v>4890</v>
      </c>
      <c r="F315" s="119" t="s">
        <v>4890</v>
      </c>
      <c r="G315" s="119" t="s">
        <v>4890</v>
      </c>
      <c r="H315" s="85">
        <v>2.39</v>
      </c>
      <c r="I315" s="119" t="s">
        <v>4890</v>
      </c>
      <c r="J315" s="119" t="s">
        <v>4890</v>
      </c>
      <c r="K315" s="119" t="s">
        <v>4890</v>
      </c>
      <c r="L315" s="86">
        <v>6.9199999999999998E-2</v>
      </c>
      <c r="M315" s="85">
        <v>284444032.13999999</v>
      </c>
      <c r="N315" s="119" t="s">
        <v>4890</v>
      </c>
      <c r="O315" s="85">
        <v>700300.81847338926</v>
      </c>
      <c r="P315" s="86">
        <v>0.24529999999999999</v>
      </c>
      <c r="Q315" s="86">
        <v>2.4199999999999999E-2</v>
      </c>
    </row>
    <row r="316" spans="1:17">
      <c r="A316" s="84" t="s">
        <v>3281</v>
      </c>
      <c r="B316" s="110" t="s">
        <v>4890</v>
      </c>
      <c r="C316" s="110" t="s">
        <v>4890</v>
      </c>
      <c r="D316" s="119" t="s">
        <v>4890</v>
      </c>
      <c r="E316" s="119" t="s">
        <v>4890</v>
      </c>
      <c r="F316" s="119" t="s">
        <v>4890</v>
      </c>
      <c r="G316" s="119" t="s">
        <v>4890</v>
      </c>
      <c r="H316" s="85">
        <v>0</v>
      </c>
      <c r="I316" s="119" t="s">
        <v>4890</v>
      </c>
      <c r="J316" s="119" t="s">
        <v>4890</v>
      </c>
      <c r="K316" s="119" t="s">
        <v>4890</v>
      </c>
      <c r="L316" s="86">
        <v>0</v>
      </c>
      <c r="M316" s="85">
        <v>0</v>
      </c>
      <c r="N316" s="119" t="s">
        <v>4890</v>
      </c>
      <c r="O316" s="85">
        <v>0</v>
      </c>
      <c r="P316" s="86">
        <v>0</v>
      </c>
      <c r="Q316" s="86">
        <v>0</v>
      </c>
    </row>
    <row r="317" spans="1:17">
      <c r="A317" t="s">
        <v>184</v>
      </c>
      <c r="B317" s="110" t="s">
        <v>4890</v>
      </c>
      <c r="C317" t="s">
        <v>184</v>
      </c>
      <c r="D317" s="119" t="s">
        <v>4890</v>
      </c>
      <c r="E317" t="s">
        <v>184</v>
      </c>
      <c r="F317" s="119" t="s">
        <v>4890</v>
      </c>
      <c r="G317" s="119" t="s">
        <v>4890</v>
      </c>
      <c r="H317" s="59">
        <v>0</v>
      </c>
      <c r="I317" t="s">
        <v>184</v>
      </c>
      <c r="J317" t="s">
        <v>184</v>
      </c>
      <c r="K317" s="60">
        <v>0</v>
      </c>
      <c r="L317" s="60">
        <v>0</v>
      </c>
      <c r="M317" s="59">
        <v>0</v>
      </c>
      <c r="N317" s="59">
        <v>0</v>
      </c>
      <c r="O317" s="59">
        <v>0</v>
      </c>
      <c r="P317" s="60">
        <v>0</v>
      </c>
      <c r="Q317" s="60">
        <v>0</v>
      </c>
    </row>
    <row r="318" spans="1:17">
      <c r="A318" s="84" t="s">
        <v>3011</v>
      </c>
      <c r="B318" s="110" t="s">
        <v>4890</v>
      </c>
      <c r="C318" s="110" t="s">
        <v>4890</v>
      </c>
      <c r="D318" s="119" t="s">
        <v>4890</v>
      </c>
      <c r="E318" s="119" t="s">
        <v>4890</v>
      </c>
      <c r="F318" s="119" t="s">
        <v>4890</v>
      </c>
      <c r="G318" s="119" t="s">
        <v>4890</v>
      </c>
      <c r="H318" s="85">
        <v>0</v>
      </c>
      <c r="I318" s="119" t="s">
        <v>4890</v>
      </c>
      <c r="J318" s="119" t="s">
        <v>4890</v>
      </c>
      <c r="K318" s="119" t="s">
        <v>4890</v>
      </c>
      <c r="L318" s="86">
        <v>0</v>
      </c>
      <c r="M318" s="85">
        <v>0</v>
      </c>
      <c r="N318" s="119" t="s">
        <v>4890</v>
      </c>
      <c r="O318" s="85">
        <v>0</v>
      </c>
      <c r="P318" s="86">
        <v>0</v>
      </c>
      <c r="Q318" s="86">
        <v>0</v>
      </c>
    </row>
    <row r="319" spans="1:17">
      <c r="A319" t="s">
        <v>184</v>
      </c>
      <c r="B319" s="110" t="s">
        <v>4890</v>
      </c>
      <c r="C319" t="s">
        <v>184</v>
      </c>
      <c r="D319" s="119" t="s">
        <v>4890</v>
      </c>
      <c r="E319" t="s">
        <v>184</v>
      </c>
      <c r="F319" s="119" t="s">
        <v>4890</v>
      </c>
      <c r="G319" s="119" t="s">
        <v>4890</v>
      </c>
      <c r="H319" s="59">
        <v>0</v>
      </c>
      <c r="I319" t="s">
        <v>184</v>
      </c>
      <c r="J319" t="s">
        <v>184</v>
      </c>
      <c r="K319" s="60">
        <v>0</v>
      </c>
      <c r="L319" s="60">
        <v>0</v>
      </c>
      <c r="M319" s="59">
        <v>0</v>
      </c>
      <c r="N319" s="59">
        <v>0</v>
      </c>
      <c r="O319" s="59">
        <v>0</v>
      </c>
      <c r="P319" s="60">
        <v>0</v>
      </c>
      <c r="Q319" s="60">
        <v>0</v>
      </c>
    </row>
    <row r="320" spans="1:17">
      <c r="A320" s="84" t="s">
        <v>3012</v>
      </c>
      <c r="B320" s="110" t="s">
        <v>4890</v>
      </c>
      <c r="C320" s="110" t="s">
        <v>4890</v>
      </c>
      <c r="D320" s="119" t="s">
        <v>4890</v>
      </c>
      <c r="E320" s="119" t="s">
        <v>4890</v>
      </c>
      <c r="F320" s="119" t="s">
        <v>4890</v>
      </c>
      <c r="G320" s="119" t="s">
        <v>4890</v>
      </c>
      <c r="H320" s="85">
        <v>2.39</v>
      </c>
      <c r="I320" s="119" t="s">
        <v>4890</v>
      </c>
      <c r="J320" s="119" t="s">
        <v>4890</v>
      </c>
      <c r="K320" s="119" t="s">
        <v>4890</v>
      </c>
      <c r="L320" s="86">
        <v>6.9199999999999998E-2</v>
      </c>
      <c r="M320" s="85">
        <v>284444032.13999999</v>
      </c>
      <c r="N320" s="119" t="s">
        <v>4890</v>
      </c>
      <c r="O320" s="85">
        <v>700300.81847338926</v>
      </c>
      <c r="P320" s="86">
        <v>0.24529999999999999</v>
      </c>
      <c r="Q320" s="86">
        <v>2.4199999999999999E-2</v>
      </c>
    </row>
    <row r="321" spans="1:17">
      <c r="A321" s="87" t="s">
        <v>4888</v>
      </c>
      <c r="B321" t="s">
        <v>2971</v>
      </c>
      <c r="C321" t="s">
        <v>3284</v>
      </c>
      <c r="D321" s="118" t="s">
        <v>4890</v>
      </c>
      <c r="E321" t="s">
        <v>478</v>
      </c>
      <c r="F321" t="s">
        <v>245</v>
      </c>
      <c r="G321" t="s">
        <v>179</v>
      </c>
      <c r="H321" s="59">
        <v>3.33</v>
      </c>
      <c r="I321" t="s">
        <v>681</v>
      </c>
      <c r="J321" t="s">
        <v>102</v>
      </c>
      <c r="K321" s="60">
        <v>4.8000000000000001E-2</v>
      </c>
      <c r="L321" s="60">
        <v>6.0100000000000001E-2</v>
      </c>
      <c r="M321" s="59">
        <v>8506802.6999999993</v>
      </c>
      <c r="N321" s="59">
        <v>97.74</v>
      </c>
      <c r="O321" s="59">
        <v>30156.869074220602</v>
      </c>
      <c r="P321" s="60">
        <v>1.06E-2</v>
      </c>
      <c r="Q321" s="60">
        <v>1E-3</v>
      </c>
    </row>
    <row r="322" spans="1:17">
      <c r="A322" s="87" t="s">
        <v>4888</v>
      </c>
      <c r="B322" t="s">
        <v>2971</v>
      </c>
      <c r="C322" t="s">
        <v>3282</v>
      </c>
      <c r="D322" s="118" t="s">
        <v>4890</v>
      </c>
      <c r="E322" t="s">
        <v>478</v>
      </c>
      <c r="F322" t="s">
        <v>245</v>
      </c>
      <c r="G322" t="s">
        <v>179</v>
      </c>
      <c r="H322" s="59">
        <v>3.33</v>
      </c>
      <c r="I322" t="s">
        <v>681</v>
      </c>
      <c r="J322" t="s">
        <v>102</v>
      </c>
      <c r="K322" s="60">
        <v>4.5999999999999999E-2</v>
      </c>
      <c r="L322" s="60">
        <v>6.4399999999999999E-2</v>
      </c>
      <c r="M322" s="59">
        <v>4242574.01</v>
      </c>
      <c r="N322" s="59">
        <v>95.720000000000027</v>
      </c>
      <c r="O322" s="59">
        <v>14729.2174122832</v>
      </c>
      <c r="P322" s="60">
        <v>5.1999999999999998E-3</v>
      </c>
      <c r="Q322" s="60">
        <v>5.0000000000000001E-4</v>
      </c>
    </row>
    <row r="323" spans="1:17">
      <c r="A323" s="87" t="s">
        <v>4888</v>
      </c>
      <c r="B323" t="s">
        <v>2971</v>
      </c>
      <c r="C323" t="s">
        <v>3285</v>
      </c>
      <c r="D323" s="118" t="s">
        <v>4890</v>
      </c>
      <c r="E323" t="s">
        <v>478</v>
      </c>
      <c r="F323" t="s">
        <v>245</v>
      </c>
      <c r="G323" t="s">
        <v>179</v>
      </c>
      <c r="H323" s="59">
        <v>3.26</v>
      </c>
      <c r="I323" t="s">
        <v>681</v>
      </c>
      <c r="J323" t="s">
        <v>102</v>
      </c>
      <c r="K323" s="60">
        <v>5.4399999999999997E-2</v>
      </c>
      <c r="L323" s="60">
        <v>7.5999999999999998E-2</v>
      </c>
      <c r="M323" s="59">
        <v>4311183.03</v>
      </c>
      <c r="N323" s="59">
        <v>95.24</v>
      </c>
      <c r="O323" s="59">
        <v>14892.355793359</v>
      </c>
      <c r="P323" s="60">
        <v>5.1999999999999998E-3</v>
      </c>
      <c r="Q323" s="60">
        <v>5.0000000000000001E-4</v>
      </c>
    </row>
    <row r="324" spans="1:17">
      <c r="A324" t="s">
        <v>4842</v>
      </c>
      <c r="B324" t="s">
        <v>3013</v>
      </c>
      <c r="C324" t="s">
        <v>3296</v>
      </c>
      <c r="D324" s="118" t="s">
        <v>4890</v>
      </c>
      <c r="E324" t="s">
        <v>3050</v>
      </c>
      <c r="F324" t="s">
        <v>245</v>
      </c>
      <c r="G324" t="s">
        <v>2115</v>
      </c>
      <c r="H324" s="59">
        <v>0.23</v>
      </c>
      <c r="I324" t="s">
        <v>968</v>
      </c>
      <c r="J324" t="s">
        <v>102</v>
      </c>
      <c r="K324" s="60">
        <v>7.9699999999999993E-2</v>
      </c>
      <c r="L324" s="60">
        <v>8.8599999999999998E-2</v>
      </c>
      <c r="M324" s="59">
        <v>3371818.03</v>
      </c>
      <c r="N324" s="59">
        <v>100.14</v>
      </c>
      <c r="O324" s="59">
        <v>12246.7054124027</v>
      </c>
      <c r="P324" s="60">
        <v>4.3E-3</v>
      </c>
      <c r="Q324" s="60">
        <v>4.0000000000000002E-4</v>
      </c>
    </row>
    <row r="325" spans="1:17">
      <c r="A325" t="s">
        <v>4842</v>
      </c>
      <c r="B325" t="s">
        <v>3013</v>
      </c>
      <c r="C325" t="s">
        <v>3297</v>
      </c>
      <c r="D325" s="118" t="s">
        <v>4890</v>
      </c>
      <c r="E325" t="s">
        <v>3050</v>
      </c>
      <c r="F325" t="s">
        <v>245</v>
      </c>
      <c r="G325" t="s">
        <v>2115</v>
      </c>
      <c r="H325" s="59">
        <v>0.23</v>
      </c>
      <c r="I325" t="s">
        <v>968</v>
      </c>
      <c r="J325" t="s">
        <v>102</v>
      </c>
      <c r="K325" s="60">
        <v>7.9699999999999993E-2</v>
      </c>
      <c r="L325" s="60">
        <v>8.8599999999999998E-2</v>
      </c>
      <c r="M325" s="59">
        <v>9404.2000000000007</v>
      </c>
      <c r="N325" s="59">
        <v>103.45198610958901</v>
      </c>
      <c r="O325" s="59">
        <v>35.286472495083203</v>
      </c>
      <c r="P325" s="60">
        <v>0</v>
      </c>
      <c r="Q325" s="60">
        <v>0</v>
      </c>
    </row>
    <row r="326" spans="1:17">
      <c r="A326" t="s">
        <v>4842</v>
      </c>
      <c r="B326" t="s">
        <v>3013</v>
      </c>
      <c r="C326" t="s">
        <v>3298</v>
      </c>
      <c r="D326" s="118" t="s">
        <v>4890</v>
      </c>
      <c r="E326" t="s">
        <v>3050</v>
      </c>
      <c r="F326" t="s">
        <v>245</v>
      </c>
      <c r="G326" t="s">
        <v>2115</v>
      </c>
      <c r="H326" s="59">
        <v>0.23</v>
      </c>
      <c r="I326" t="s">
        <v>968</v>
      </c>
      <c r="J326" t="s">
        <v>102</v>
      </c>
      <c r="K326" s="60">
        <v>7.9699999999999993E-2</v>
      </c>
      <c r="L326" s="60">
        <v>8.8599999999999998E-2</v>
      </c>
      <c r="M326" s="59">
        <v>12842.92</v>
      </c>
      <c r="N326" s="59">
        <v>100.14</v>
      </c>
      <c r="O326" s="59">
        <v>46.646484619176</v>
      </c>
      <c r="P326" s="60">
        <v>0</v>
      </c>
      <c r="Q326" s="60">
        <v>0</v>
      </c>
    </row>
    <row r="327" spans="1:17">
      <c r="A327" t="s">
        <v>4842</v>
      </c>
      <c r="B327" t="s">
        <v>3013</v>
      </c>
      <c r="C327" t="s">
        <v>3299</v>
      </c>
      <c r="D327" s="118" t="s">
        <v>4890</v>
      </c>
      <c r="E327" t="s">
        <v>3050</v>
      </c>
      <c r="F327" t="s">
        <v>245</v>
      </c>
      <c r="G327" t="s">
        <v>2115</v>
      </c>
      <c r="H327" s="59">
        <v>0.23</v>
      </c>
      <c r="I327" t="s">
        <v>968</v>
      </c>
      <c r="J327" t="s">
        <v>102</v>
      </c>
      <c r="K327" s="60">
        <v>7.9600000000000004E-2</v>
      </c>
      <c r="L327" s="60">
        <v>8.8599999999999998E-2</v>
      </c>
      <c r="M327" s="59">
        <v>6668.83</v>
      </c>
      <c r="N327" s="59">
        <v>100.14</v>
      </c>
      <c r="O327" s="59">
        <v>24.221709394973999</v>
      </c>
      <c r="P327" s="60">
        <v>0</v>
      </c>
      <c r="Q327" s="60">
        <v>0</v>
      </c>
    </row>
    <row r="328" spans="1:17">
      <c r="A328" t="s">
        <v>4842</v>
      </c>
      <c r="B328" t="s">
        <v>3013</v>
      </c>
      <c r="C328" t="s">
        <v>3300</v>
      </c>
      <c r="D328" s="118" t="s">
        <v>4890</v>
      </c>
      <c r="E328" t="s">
        <v>3050</v>
      </c>
      <c r="F328" t="s">
        <v>245</v>
      </c>
      <c r="G328" t="s">
        <v>2115</v>
      </c>
      <c r="H328" s="59">
        <v>0.23</v>
      </c>
      <c r="I328" t="s">
        <v>968</v>
      </c>
      <c r="J328" t="s">
        <v>102</v>
      </c>
      <c r="K328" s="60">
        <v>7.9699999999999993E-2</v>
      </c>
      <c r="L328" s="60">
        <v>8.8599999999999998E-2</v>
      </c>
      <c r="M328" s="59">
        <v>24367.08</v>
      </c>
      <c r="N328" s="59">
        <v>100.14</v>
      </c>
      <c r="O328" s="59">
        <v>88.503130318824006</v>
      </c>
      <c r="P328" s="60">
        <v>0</v>
      </c>
      <c r="Q328" s="60">
        <v>0</v>
      </c>
    </row>
    <row r="329" spans="1:17">
      <c r="A329" t="s">
        <v>4842</v>
      </c>
      <c r="B329" t="s">
        <v>3013</v>
      </c>
      <c r="C329" t="s">
        <v>3301</v>
      </c>
      <c r="D329" s="118" t="s">
        <v>4890</v>
      </c>
      <c r="E329" t="s">
        <v>3050</v>
      </c>
      <c r="F329" t="s">
        <v>245</v>
      </c>
      <c r="G329" t="s">
        <v>2115</v>
      </c>
      <c r="H329" s="59">
        <v>0.23</v>
      </c>
      <c r="I329" t="s">
        <v>968</v>
      </c>
      <c r="J329" t="s">
        <v>102</v>
      </c>
      <c r="K329" s="60">
        <v>7.9699999999999993E-2</v>
      </c>
      <c r="L329" s="60">
        <v>8.8599999999999998E-2</v>
      </c>
      <c r="M329" s="59">
        <v>13168.45</v>
      </c>
      <c r="N329" s="59">
        <v>100.14</v>
      </c>
      <c r="O329" s="59">
        <v>47.828834905409998</v>
      </c>
      <c r="P329" s="60">
        <v>0</v>
      </c>
      <c r="Q329" s="60">
        <v>0</v>
      </c>
    </row>
    <row r="330" spans="1:17">
      <c r="A330" t="s">
        <v>4842</v>
      </c>
      <c r="B330" t="s">
        <v>3013</v>
      </c>
      <c r="C330" t="s">
        <v>3302</v>
      </c>
      <c r="D330" s="118" t="s">
        <v>4890</v>
      </c>
      <c r="E330" t="s">
        <v>3050</v>
      </c>
      <c r="F330" t="s">
        <v>245</v>
      </c>
      <c r="G330" t="s">
        <v>2115</v>
      </c>
      <c r="H330" s="59">
        <v>0.23</v>
      </c>
      <c r="I330" t="s">
        <v>968</v>
      </c>
      <c r="J330" t="s">
        <v>102</v>
      </c>
      <c r="K330" s="60">
        <v>7.9699999999999993E-2</v>
      </c>
      <c r="L330" s="60">
        <v>8.8599999999999998E-2</v>
      </c>
      <c r="M330" s="59">
        <v>10283.459999999999</v>
      </c>
      <c r="N330" s="59">
        <v>100.14</v>
      </c>
      <c r="O330" s="59">
        <v>37.350326773188002</v>
      </c>
      <c r="P330" s="60">
        <v>0</v>
      </c>
      <c r="Q330" s="60">
        <v>0</v>
      </c>
    </row>
    <row r="331" spans="1:17">
      <c r="A331" t="s">
        <v>4842</v>
      </c>
      <c r="B331" t="s">
        <v>3013</v>
      </c>
      <c r="C331" t="s">
        <v>3303</v>
      </c>
      <c r="D331" s="118" t="s">
        <v>4890</v>
      </c>
      <c r="E331" t="s">
        <v>3050</v>
      </c>
      <c r="F331" t="s">
        <v>245</v>
      </c>
      <c r="G331" t="s">
        <v>2115</v>
      </c>
      <c r="H331" s="59">
        <v>0.23</v>
      </c>
      <c r="I331" t="s">
        <v>968</v>
      </c>
      <c r="J331" t="s">
        <v>102</v>
      </c>
      <c r="K331" s="60">
        <v>7.9699999999999993E-2</v>
      </c>
      <c r="L331" s="60">
        <v>8.8599999999999998E-2</v>
      </c>
      <c r="M331" s="59">
        <v>25236.66</v>
      </c>
      <c r="N331" s="59">
        <v>100.14</v>
      </c>
      <c r="O331" s="59">
        <v>91.661512532147995</v>
      </c>
      <c r="P331" s="60">
        <v>0</v>
      </c>
      <c r="Q331" s="60">
        <v>0</v>
      </c>
    </row>
    <row r="332" spans="1:17">
      <c r="A332" t="s">
        <v>4842</v>
      </c>
      <c r="B332" t="s">
        <v>3013</v>
      </c>
      <c r="C332" t="s">
        <v>3304</v>
      </c>
      <c r="D332" s="118" t="s">
        <v>4890</v>
      </c>
      <c r="E332" t="s">
        <v>3050</v>
      </c>
      <c r="F332" t="s">
        <v>245</v>
      </c>
      <c r="G332" t="s">
        <v>2115</v>
      </c>
      <c r="H332" s="59">
        <v>0.23</v>
      </c>
      <c r="I332" t="s">
        <v>968</v>
      </c>
      <c r="J332" t="s">
        <v>102</v>
      </c>
      <c r="K332" s="60">
        <v>7.9699999999999993E-2</v>
      </c>
      <c r="L332" s="60">
        <v>8.8599999999999998E-2</v>
      </c>
      <c r="M332" s="59">
        <v>12733</v>
      </c>
      <c r="N332" s="59">
        <v>100.14</v>
      </c>
      <c r="O332" s="59">
        <v>46.247246627400003</v>
      </c>
      <c r="P332" s="60">
        <v>0</v>
      </c>
      <c r="Q332" s="60">
        <v>0</v>
      </c>
    </row>
    <row r="333" spans="1:17">
      <c r="A333" t="s">
        <v>4842</v>
      </c>
      <c r="B333" t="s">
        <v>3013</v>
      </c>
      <c r="C333" t="s">
        <v>3305</v>
      </c>
      <c r="D333" s="118" t="s">
        <v>4890</v>
      </c>
      <c r="E333" t="s">
        <v>3050</v>
      </c>
      <c r="F333" t="s">
        <v>245</v>
      </c>
      <c r="G333" t="s">
        <v>2115</v>
      </c>
      <c r="H333" s="59">
        <v>0.23</v>
      </c>
      <c r="I333" t="s">
        <v>968</v>
      </c>
      <c r="J333" t="s">
        <v>102</v>
      </c>
      <c r="K333" s="60">
        <v>7.9699999999999993E-2</v>
      </c>
      <c r="L333" s="60">
        <v>8.8599999999999998E-2</v>
      </c>
      <c r="M333" s="59">
        <v>12954.19</v>
      </c>
      <c r="N333" s="59">
        <v>100.14</v>
      </c>
      <c r="O333" s="59">
        <v>47.050625915982003</v>
      </c>
      <c r="P333" s="60">
        <v>0</v>
      </c>
      <c r="Q333" s="60">
        <v>0</v>
      </c>
    </row>
    <row r="334" spans="1:17">
      <c r="A334" t="s">
        <v>4842</v>
      </c>
      <c r="B334" t="s">
        <v>3013</v>
      </c>
      <c r="C334" t="s">
        <v>3306</v>
      </c>
      <c r="D334" s="118" t="s">
        <v>4890</v>
      </c>
      <c r="E334" t="s">
        <v>3050</v>
      </c>
      <c r="F334" t="s">
        <v>245</v>
      </c>
      <c r="G334" t="s">
        <v>2115</v>
      </c>
      <c r="H334" s="59">
        <v>0.23</v>
      </c>
      <c r="I334" t="s">
        <v>968</v>
      </c>
      <c r="J334" t="s">
        <v>102</v>
      </c>
      <c r="K334" s="60">
        <v>7.9699999999999993E-2</v>
      </c>
      <c r="L334" s="60">
        <v>8.8599999999999998E-2</v>
      </c>
      <c r="M334" s="59">
        <v>9635.94</v>
      </c>
      <c r="N334" s="59">
        <v>100.14</v>
      </c>
      <c r="O334" s="59">
        <v>34.998483756132003</v>
      </c>
      <c r="P334" s="60">
        <v>0</v>
      </c>
      <c r="Q334" s="60">
        <v>0</v>
      </c>
    </row>
    <row r="335" spans="1:17">
      <c r="A335" t="s">
        <v>4843</v>
      </c>
      <c r="B335" t="s">
        <v>3013</v>
      </c>
      <c r="C335" t="s">
        <v>3291</v>
      </c>
      <c r="D335" s="118" t="s">
        <v>4890</v>
      </c>
      <c r="E335" t="s">
        <v>3050</v>
      </c>
      <c r="F335" t="s">
        <v>245</v>
      </c>
      <c r="G335" t="s">
        <v>2115</v>
      </c>
      <c r="H335" s="59">
        <v>0.6</v>
      </c>
      <c r="I335" t="s">
        <v>968</v>
      </c>
      <c r="J335" t="s">
        <v>173</v>
      </c>
      <c r="K335" s="60">
        <v>7.7299999999999994E-2</v>
      </c>
      <c r="L335" s="60">
        <v>7.9899999999999999E-2</v>
      </c>
      <c r="M335" s="59">
        <v>32807258.600000001</v>
      </c>
      <c r="N335" s="59">
        <v>101.35</v>
      </c>
      <c r="O335" s="59">
        <v>11833.7307307725</v>
      </c>
      <c r="P335" s="60">
        <v>4.1000000000000003E-3</v>
      </c>
      <c r="Q335" s="60">
        <v>4.0000000000000002E-4</v>
      </c>
    </row>
    <row r="336" spans="1:17">
      <c r="A336" t="s">
        <v>4843</v>
      </c>
      <c r="B336" t="s">
        <v>3013</v>
      </c>
      <c r="C336" t="s">
        <v>3292</v>
      </c>
      <c r="D336" s="118" t="s">
        <v>4890</v>
      </c>
      <c r="E336" t="s">
        <v>3050</v>
      </c>
      <c r="F336" t="s">
        <v>245</v>
      </c>
      <c r="G336" t="s">
        <v>2115</v>
      </c>
      <c r="H336" s="59">
        <v>0.6</v>
      </c>
      <c r="I336" t="s">
        <v>968</v>
      </c>
      <c r="J336" t="s">
        <v>170</v>
      </c>
      <c r="K336" s="60">
        <v>7.1199999999999999E-2</v>
      </c>
      <c r="L336" s="60">
        <v>6.9599999999999995E-2</v>
      </c>
      <c r="M336" s="59">
        <v>899301.07</v>
      </c>
      <c r="N336" s="59">
        <v>101.43</v>
      </c>
      <c r="O336" s="59">
        <v>330.84082201167303</v>
      </c>
      <c r="P336" s="60">
        <v>1E-4</v>
      </c>
      <c r="Q336" s="60">
        <v>0</v>
      </c>
    </row>
    <row r="337" spans="1:17">
      <c r="A337" t="s">
        <v>4843</v>
      </c>
      <c r="B337" t="s">
        <v>3013</v>
      </c>
      <c r="C337" t="s">
        <v>3293</v>
      </c>
      <c r="D337" s="118" t="s">
        <v>4890</v>
      </c>
      <c r="E337" t="s">
        <v>3050</v>
      </c>
      <c r="F337" t="s">
        <v>245</v>
      </c>
      <c r="G337" t="s">
        <v>2115</v>
      </c>
      <c r="H337" s="59">
        <v>0.6</v>
      </c>
      <c r="I337" t="s">
        <v>968</v>
      </c>
      <c r="J337" t="s">
        <v>170</v>
      </c>
      <c r="K337" s="60">
        <v>7.1199999999999999E-2</v>
      </c>
      <c r="L337" s="60">
        <v>6.9599999999999995E-2</v>
      </c>
      <c r="M337" s="59">
        <v>348141.44</v>
      </c>
      <c r="N337" s="59">
        <v>101.43</v>
      </c>
      <c r="O337" s="59">
        <v>128.07657416211899</v>
      </c>
      <c r="P337" s="60">
        <v>0</v>
      </c>
      <c r="Q337" s="60">
        <v>0</v>
      </c>
    </row>
    <row r="338" spans="1:17">
      <c r="A338" t="s">
        <v>4843</v>
      </c>
      <c r="B338" t="s">
        <v>3013</v>
      </c>
      <c r="C338" t="s">
        <v>3294</v>
      </c>
      <c r="D338" s="118" t="s">
        <v>4890</v>
      </c>
      <c r="E338" t="s">
        <v>3050</v>
      </c>
      <c r="F338" t="s">
        <v>245</v>
      </c>
      <c r="G338" t="s">
        <v>2115</v>
      </c>
      <c r="H338" s="59">
        <v>0.6</v>
      </c>
      <c r="I338" t="s">
        <v>968</v>
      </c>
      <c r="J338" t="s">
        <v>170</v>
      </c>
      <c r="K338" s="60">
        <v>7.1199999999999999E-2</v>
      </c>
      <c r="L338" s="60">
        <v>6.9599999999999995E-2</v>
      </c>
      <c r="M338" s="59">
        <v>571229.88</v>
      </c>
      <c r="N338" s="59">
        <v>101.43</v>
      </c>
      <c r="O338" s="59">
        <v>210.14782408390599</v>
      </c>
      <c r="P338" s="60">
        <v>1E-4</v>
      </c>
      <c r="Q338" s="60">
        <v>0</v>
      </c>
    </row>
    <row r="339" spans="1:17">
      <c r="A339" t="s">
        <v>4844</v>
      </c>
      <c r="B339" t="s">
        <v>3013</v>
      </c>
      <c r="C339" t="s">
        <v>3286</v>
      </c>
      <c r="D339" s="118" t="s">
        <v>4890</v>
      </c>
      <c r="E339" t="s">
        <v>3050</v>
      </c>
      <c r="F339" t="s">
        <v>245</v>
      </c>
      <c r="G339" t="s">
        <v>2115</v>
      </c>
      <c r="H339" s="59">
        <v>0.6</v>
      </c>
      <c r="I339" t="s">
        <v>968</v>
      </c>
      <c r="J339" t="s">
        <v>173</v>
      </c>
      <c r="K339" s="60">
        <v>7.7299999999999994E-2</v>
      </c>
      <c r="L339" s="60">
        <v>8.1500000000000003E-2</v>
      </c>
      <c r="M339" s="59">
        <v>3393414.17</v>
      </c>
      <c r="N339" s="59">
        <v>101.26</v>
      </c>
      <c r="O339" s="59">
        <v>1222.9333260021001</v>
      </c>
      <c r="P339" s="60">
        <v>4.0000000000000002E-4</v>
      </c>
      <c r="Q339" s="60">
        <v>0</v>
      </c>
    </row>
    <row r="340" spans="1:17">
      <c r="A340" t="s">
        <v>4844</v>
      </c>
      <c r="B340" t="s">
        <v>3013</v>
      </c>
      <c r="C340" t="s">
        <v>3287</v>
      </c>
      <c r="D340" s="118" t="s">
        <v>4890</v>
      </c>
      <c r="E340" t="s">
        <v>3050</v>
      </c>
      <c r="F340" t="s">
        <v>245</v>
      </c>
      <c r="G340" t="s">
        <v>2115</v>
      </c>
      <c r="H340" s="59">
        <v>0.6</v>
      </c>
      <c r="I340" t="s">
        <v>968</v>
      </c>
      <c r="J340" t="s">
        <v>173</v>
      </c>
      <c r="K340" s="60">
        <v>7.7299999999999994E-2</v>
      </c>
      <c r="L340" s="60">
        <v>8.1299999999999997E-2</v>
      </c>
      <c r="M340" s="59">
        <v>1435793.98</v>
      </c>
      <c r="N340" s="59">
        <v>101.27</v>
      </c>
      <c r="O340" s="59">
        <v>517.48876576602197</v>
      </c>
      <c r="P340" s="60">
        <v>2.0000000000000001E-4</v>
      </c>
      <c r="Q340" s="60">
        <v>0</v>
      </c>
    </row>
    <row r="341" spans="1:17">
      <c r="A341" t="s">
        <v>4844</v>
      </c>
      <c r="B341" t="s">
        <v>3013</v>
      </c>
      <c r="C341" t="s">
        <v>3288</v>
      </c>
      <c r="D341" s="118" t="s">
        <v>4890</v>
      </c>
      <c r="E341" t="s">
        <v>3050</v>
      </c>
      <c r="F341" t="s">
        <v>245</v>
      </c>
      <c r="G341" t="s">
        <v>2115</v>
      </c>
      <c r="H341" s="59">
        <v>0.61</v>
      </c>
      <c r="I341" t="s">
        <v>968</v>
      </c>
      <c r="J341" t="s">
        <v>173</v>
      </c>
      <c r="K341" s="60">
        <v>7.7299999999999994E-2</v>
      </c>
      <c r="L341" s="60">
        <v>8.0699999999999994E-2</v>
      </c>
      <c r="M341" s="59">
        <v>997336.46</v>
      </c>
      <c r="N341" s="59">
        <v>101.26</v>
      </c>
      <c r="O341" s="59">
        <v>359.42444189503698</v>
      </c>
      <c r="P341" s="60">
        <v>1E-4</v>
      </c>
      <c r="Q341" s="60">
        <v>0</v>
      </c>
    </row>
    <row r="342" spans="1:17">
      <c r="A342" t="s">
        <v>4844</v>
      </c>
      <c r="B342" t="s">
        <v>3013</v>
      </c>
      <c r="C342" t="s">
        <v>3289</v>
      </c>
      <c r="D342" s="118" t="s">
        <v>4890</v>
      </c>
      <c r="E342" t="s">
        <v>3050</v>
      </c>
      <c r="F342" t="s">
        <v>245</v>
      </c>
      <c r="G342" t="s">
        <v>2115</v>
      </c>
      <c r="H342" s="59">
        <v>0.6</v>
      </c>
      <c r="I342" t="s">
        <v>968</v>
      </c>
      <c r="J342" t="s">
        <v>173</v>
      </c>
      <c r="K342" s="60">
        <v>7.7200000000000005E-2</v>
      </c>
      <c r="L342" s="60">
        <v>8.1500000000000003E-2</v>
      </c>
      <c r="M342" s="59">
        <v>600563.30000000005</v>
      </c>
      <c r="N342" s="59">
        <v>101.28</v>
      </c>
      <c r="O342" s="59">
        <v>216.47635659441499</v>
      </c>
      <c r="P342" s="60">
        <v>1E-4</v>
      </c>
      <c r="Q342" s="60">
        <v>0</v>
      </c>
    </row>
    <row r="343" spans="1:17">
      <c r="A343" t="s">
        <v>4844</v>
      </c>
      <c r="B343" t="s">
        <v>3013</v>
      </c>
      <c r="C343" t="s">
        <v>3290</v>
      </c>
      <c r="D343" s="118" t="s">
        <v>4890</v>
      </c>
      <c r="E343" t="s">
        <v>3050</v>
      </c>
      <c r="F343" t="s">
        <v>245</v>
      </c>
      <c r="G343" t="s">
        <v>2115</v>
      </c>
      <c r="H343" s="59">
        <v>0.6</v>
      </c>
      <c r="I343" t="s">
        <v>968</v>
      </c>
      <c r="J343" t="s">
        <v>173</v>
      </c>
      <c r="K343" s="60">
        <v>7.6700000000000004E-2</v>
      </c>
      <c r="L343" s="60">
        <v>8.2799999999999999E-2</v>
      </c>
      <c r="M343" s="59">
        <v>134316.23000000001</v>
      </c>
      <c r="N343" s="59">
        <v>100.39</v>
      </c>
      <c r="O343" s="59">
        <v>47.989578527402301</v>
      </c>
      <c r="P343" s="60">
        <v>0</v>
      </c>
      <c r="Q343" s="60">
        <v>0</v>
      </c>
    </row>
    <row r="344" spans="1:17">
      <c r="A344" t="s">
        <v>4844</v>
      </c>
      <c r="B344" t="s">
        <v>3013</v>
      </c>
      <c r="C344" t="s">
        <v>3295</v>
      </c>
      <c r="D344" s="118" t="s">
        <v>4890</v>
      </c>
      <c r="E344" t="s">
        <v>3050</v>
      </c>
      <c r="F344" t="s">
        <v>245</v>
      </c>
      <c r="G344" t="s">
        <v>2115</v>
      </c>
      <c r="H344" s="59">
        <v>0.6</v>
      </c>
      <c r="I344" t="s">
        <v>968</v>
      </c>
      <c r="J344" t="s">
        <v>170</v>
      </c>
      <c r="K344" s="60">
        <v>7.0099999999999996E-2</v>
      </c>
      <c r="L344" s="60">
        <v>7.0300000000000001E-2</v>
      </c>
      <c r="M344" s="59">
        <v>510247.23</v>
      </c>
      <c r="N344" s="59">
        <v>100.65</v>
      </c>
      <c r="O344" s="59">
        <v>186.26960367808601</v>
      </c>
      <c r="P344" s="60">
        <v>1E-4</v>
      </c>
      <c r="Q344" s="60">
        <v>0</v>
      </c>
    </row>
    <row r="345" spans="1:17">
      <c r="A345" t="s">
        <v>4845</v>
      </c>
      <c r="B345" t="s">
        <v>3013</v>
      </c>
      <c r="C345" t="s">
        <v>3308</v>
      </c>
      <c r="D345" s="118" t="s">
        <v>4890</v>
      </c>
      <c r="E345" t="s">
        <v>300</v>
      </c>
      <c r="F345" t="s">
        <v>474</v>
      </c>
      <c r="G345" t="s">
        <v>2115</v>
      </c>
      <c r="H345" s="59">
        <v>2.69</v>
      </c>
      <c r="I345" t="s">
        <v>968</v>
      </c>
      <c r="J345" t="s">
        <v>104</v>
      </c>
      <c r="K345" s="60">
        <v>6.0600000000000001E-2</v>
      </c>
      <c r="L345" s="60">
        <v>6.0699999999999997E-2</v>
      </c>
      <c r="M345" s="59">
        <v>6690960.04</v>
      </c>
      <c r="N345" s="59">
        <v>100.51999999999992</v>
      </c>
      <c r="O345" s="59">
        <v>26981.030864005599</v>
      </c>
      <c r="P345" s="60">
        <v>9.4999999999999998E-3</v>
      </c>
      <c r="Q345" s="60">
        <v>8.9999999999999998E-4</v>
      </c>
    </row>
    <row r="346" spans="1:17">
      <c r="A346" t="s">
        <v>4845</v>
      </c>
      <c r="B346" t="s">
        <v>3013</v>
      </c>
      <c r="C346" t="s">
        <v>3307</v>
      </c>
      <c r="D346" s="118" t="s">
        <v>4890</v>
      </c>
      <c r="E346" t="s">
        <v>300</v>
      </c>
      <c r="F346" t="s">
        <v>4846</v>
      </c>
      <c r="G346" t="s">
        <v>2115</v>
      </c>
      <c r="H346" s="59">
        <v>2.63</v>
      </c>
      <c r="I346" t="s">
        <v>968</v>
      </c>
      <c r="J346" t="s">
        <v>106</v>
      </c>
      <c r="K346" s="60">
        <v>7.3599999999999999E-2</v>
      </c>
      <c r="L346" s="60">
        <v>7.4099999999999999E-2</v>
      </c>
      <c r="M346" s="59">
        <v>1758111.98</v>
      </c>
      <c r="N346" s="59">
        <v>100.53</v>
      </c>
      <c r="O346" s="59">
        <v>8167.1171645184204</v>
      </c>
      <c r="P346" s="60">
        <v>2.8999999999999998E-3</v>
      </c>
      <c r="Q346" s="60">
        <v>2.9999999999999997E-4</v>
      </c>
    </row>
    <row r="347" spans="1:17">
      <c r="A347" t="s">
        <v>4845</v>
      </c>
      <c r="B347" t="s">
        <v>3013</v>
      </c>
      <c r="C347" t="s">
        <v>3312</v>
      </c>
      <c r="D347" s="118" t="s">
        <v>4890</v>
      </c>
      <c r="E347" t="s">
        <v>300</v>
      </c>
      <c r="F347" t="s">
        <v>3313</v>
      </c>
      <c r="G347" t="s">
        <v>2115</v>
      </c>
      <c r="H347" s="59">
        <v>2.67</v>
      </c>
      <c r="I347" t="s">
        <v>968</v>
      </c>
      <c r="J347" t="s">
        <v>104</v>
      </c>
      <c r="K347" s="60">
        <v>6.0600000000000001E-2</v>
      </c>
      <c r="L347" s="60">
        <v>5.96E-2</v>
      </c>
      <c r="M347" s="59">
        <v>115700.29</v>
      </c>
      <c r="N347" s="59">
        <v>100.8</v>
      </c>
      <c r="O347" s="59">
        <v>467.85642963091198</v>
      </c>
      <c r="P347" s="60">
        <v>2.0000000000000001E-4</v>
      </c>
      <c r="Q347" s="60">
        <v>0</v>
      </c>
    </row>
    <row r="348" spans="1:17">
      <c r="A348" t="s">
        <v>4845</v>
      </c>
      <c r="B348" t="s">
        <v>3013</v>
      </c>
      <c r="C348" t="s">
        <v>3309</v>
      </c>
      <c r="D348" s="118" t="s">
        <v>4890</v>
      </c>
      <c r="E348" t="s">
        <v>300</v>
      </c>
      <c r="F348" t="s">
        <v>2969</v>
      </c>
      <c r="G348" t="s">
        <v>2115</v>
      </c>
      <c r="H348" s="59">
        <v>2.67</v>
      </c>
      <c r="I348" t="s">
        <v>968</v>
      </c>
      <c r="J348" t="s">
        <v>104</v>
      </c>
      <c r="K348" s="60">
        <v>6.0600000000000001E-2</v>
      </c>
      <c r="L348" s="60">
        <v>5.96E-2</v>
      </c>
      <c r="M348" s="59">
        <v>105393.96</v>
      </c>
      <c r="N348" s="59">
        <v>100.8</v>
      </c>
      <c r="O348" s="59">
        <v>426.18079721548798</v>
      </c>
      <c r="P348" s="60">
        <v>1E-4</v>
      </c>
      <c r="Q348" s="60">
        <v>0</v>
      </c>
    </row>
    <row r="349" spans="1:17">
      <c r="A349" t="s">
        <v>4845</v>
      </c>
      <c r="B349" t="s">
        <v>3013</v>
      </c>
      <c r="C349" t="s">
        <v>3310</v>
      </c>
      <c r="D349" s="118" t="s">
        <v>4890</v>
      </c>
      <c r="E349" t="s">
        <v>300</v>
      </c>
      <c r="F349" t="s">
        <v>3311</v>
      </c>
      <c r="G349" t="s">
        <v>2115</v>
      </c>
      <c r="H349" s="59">
        <v>2.67</v>
      </c>
      <c r="I349" t="s">
        <v>968</v>
      </c>
      <c r="J349" t="s">
        <v>104</v>
      </c>
      <c r="K349" s="60">
        <v>6.0499999999999998E-2</v>
      </c>
      <c r="L349" s="60">
        <v>5.96E-2</v>
      </c>
      <c r="M349" s="59">
        <v>81891.8</v>
      </c>
      <c r="N349" s="59">
        <v>100.9</v>
      </c>
      <c r="O349" s="59">
        <v>331.47379918391999</v>
      </c>
      <c r="P349" s="60">
        <v>1E-4</v>
      </c>
      <c r="Q349" s="60">
        <v>0</v>
      </c>
    </row>
    <row r="350" spans="1:17">
      <c r="A350" t="s">
        <v>4847</v>
      </c>
      <c r="B350" t="s">
        <v>3013</v>
      </c>
      <c r="C350" t="s">
        <v>3314</v>
      </c>
      <c r="D350" s="118" t="s">
        <v>4890</v>
      </c>
      <c r="E350" t="s">
        <v>300</v>
      </c>
      <c r="F350" t="s">
        <v>245</v>
      </c>
      <c r="G350" t="s">
        <v>2115</v>
      </c>
      <c r="H350" s="59">
        <v>2.63</v>
      </c>
      <c r="I350" t="s">
        <v>968</v>
      </c>
      <c r="J350" t="s">
        <v>173</v>
      </c>
      <c r="K350" s="60">
        <v>0.115</v>
      </c>
      <c r="L350" s="60">
        <v>0.1221</v>
      </c>
      <c r="M350" s="59">
        <v>10003518.140000001</v>
      </c>
      <c r="N350" s="59">
        <v>100</v>
      </c>
      <c r="O350" s="59">
        <v>3560.2521060260001</v>
      </c>
      <c r="P350" s="60">
        <v>1.1999999999999999E-3</v>
      </c>
      <c r="Q350" s="60">
        <v>1E-4</v>
      </c>
    </row>
    <row r="351" spans="1:17">
      <c r="A351" t="s">
        <v>4847</v>
      </c>
      <c r="B351" t="s">
        <v>3013</v>
      </c>
      <c r="C351" t="s">
        <v>3315</v>
      </c>
      <c r="D351" s="118" t="s">
        <v>4890</v>
      </c>
      <c r="E351" t="s">
        <v>300</v>
      </c>
      <c r="F351" t="s">
        <v>245</v>
      </c>
      <c r="G351" t="s">
        <v>2115</v>
      </c>
      <c r="H351" s="59">
        <v>2.8</v>
      </c>
      <c r="I351" t="s">
        <v>968</v>
      </c>
      <c r="J351" t="s">
        <v>173</v>
      </c>
      <c r="K351" s="60">
        <v>7.5800000000000006E-2</v>
      </c>
      <c r="L351" s="60">
        <v>7.9299999999999995E-2</v>
      </c>
      <c r="M351" s="59">
        <v>32114616.010000002</v>
      </c>
      <c r="N351" s="59">
        <v>100</v>
      </c>
      <c r="O351" s="59">
        <v>11429.591837959</v>
      </c>
      <c r="P351" s="60">
        <v>4.0000000000000001E-3</v>
      </c>
      <c r="Q351" s="60">
        <v>4.0000000000000002E-4</v>
      </c>
    </row>
    <row r="352" spans="1:17">
      <c r="A352" t="s">
        <v>4847</v>
      </c>
      <c r="B352" t="s">
        <v>3013</v>
      </c>
      <c r="C352" t="s">
        <v>3316</v>
      </c>
      <c r="D352" s="118" t="s">
        <v>4890</v>
      </c>
      <c r="E352" t="s">
        <v>300</v>
      </c>
      <c r="F352" t="s">
        <v>245</v>
      </c>
      <c r="G352" t="s">
        <v>2115</v>
      </c>
      <c r="H352" s="59">
        <v>2.73</v>
      </c>
      <c r="I352" t="s">
        <v>968</v>
      </c>
      <c r="J352" t="s">
        <v>173</v>
      </c>
      <c r="K352" s="60">
        <v>7.9399999999999998E-2</v>
      </c>
      <c r="L352" s="60">
        <v>8.1500000000000003E-2</v>
      </c>
      <c r="M352" s="59">
        <v>1624579.97</v>
      </c>
      <c r="N352" s="59">
        <v>101.98</v>
      </c>
      <c r="O352" s="59">
        <v>589.63613394719596</v>
      </c>
      <c r="P352" s="60">
        <v>2.0000000000000001E-4</v>
      </c>
      <c r="Q352" s="60">
        <v>0</v>
      </c>
    </row>
    <row r="353" spans="1:17">
      <c r="A353" t="s">
        <v>4847</v>
      </c>
      <c r="B353" t="s">
        <v>3013</v>
      </c>
      <c r="C353" t="s">
        <v>3317</v>
      </c>
      <c r="D353" s="118" t="s">
        <v>4890</v>
      </c>
      <c r="E353" t="s">
        <v>300</v>
      </c>
      <c r="F353" t="s">
        <v>245</v>
      </c>
      <c r="G353" t="s">
        <v>2115</v>
      </c>
      <c r="H353" s="59">
        <v>2.75</v>
      </c>
      <c r="I353" t="s">
        <v>968</v>
      </c>
      <c r="J353" t="s">
        <v>173</v>
      </c>
      <c r="K353" s="60">
        <v>7.8700000000000006E-2</v>
      </c>
      <c r="L353" s="60">
        <v>8.3299999999999999E-2</v>
      </c>
      <c r="M353" s="59">
        <v>2404058.19</v>
      </c>
      <c r="N353" s="59">
        <v>100.52</v>
      </c>
      <c r="O353" s="59">
        <v>860.05345223206996</v>
      </c>
      <c r="P353" s="60">
        <v>2.9999999999999997E-4</v>
      </c>
      <c r="Q353" s="60">
        <v>0</v>
      </c>
    </row>
    <row r="354" spans="1:17">
      <c r="A354" t="s">
        <v>4847</v>
      </c>
      <c r="B354" t="s">
        <v>3013</v>
      </c>
      <c r="C354" t="s">
        <v>3318</v>
      </c>
      <c r="D354" s="118" t="s">
        <v>4890</v>
      </c>
      <c r="E354" t="s">
        <v>300</v>
      </c>
      <c r="F354" t="s">
        <v>245</v>
      </c>
      <c r="G354" t="s">
        <v>2115</v>
      </c>
      <c r="H354" s="59">
        <v>2.75</v>
      </c>
      <c r="I354" t="s">
        <v>968</v>
      </c>
      <c r="J354" t="s">
        <v>173</v>
      </c>
      <c r="K354" s="60">
        <v>7.8700000000000006E-2</v>
      </c>
      <c r="L354" s="60">
        <v>8.3299999999999999E-2</v>
      </c>
      <c r="M354" s="59">
        <v>2290776.09</v>
      </c>
      <c r="N354" s="59">
        <v>100.41</v>
      </c>
      <c r="O354" s="59">
        <v>818.62988799376706</v>
      </c>
      <c r="P354" s="60">
        <v>2.9999999999999997E-4</v>
      </c>
      <c r="Q354" s="60">
        <v>0</v>
      </c>
    </row>
    <row r="355" spans="1:17">
      <c r="A355" t="s">
        <v>4847</v>
      </c>
      <c r="B355" t="s">
        <v>3013</v>
      </c>
      <c r="C355" t="s">
        <v>3319</v>
      </c>
      <c r="D355" s="118" t="s">
        <v>4890</v>
      </c>
      <c r="E355" t="s">
        <v>300</v>
      </c>
      <c r="F355" t="s">
        <v>245</v>
      </c>
      <c r="G355" t="s">
        <v>2115</v>
      </c>
      <c r="H355" s="59">
        <v>2.75</v>
      </c>
      <c r="I355" t="s">
        <v>968</v>
      </c>
      <c r="J355" t="s">
        <v>173</v>
      </c>
      <c r="K355" s="60">
        <v>7.8700000000000006E-2</v>
      </c>
      <c r="L355" s="60">
        <v>8.3299999999999999E-2</v>
      </c>
      <c r="M355" s="59">
        <v>3317158.83</v>
      </c>
      <c r="N355" s="59">
        <v>100.43</v>
      </c>
      <c r="O355" s="59">
        <v>1185.65330795566</v>
      </c>
      <c r="P355" s="60">
        <v>4.0000000000000002E-4</v>
      </c>
      <c r="Q355" s="60">
        <v>0</v>
      </c>
    </row>
    <row r="356" spans="1:17">
      <c r="A356" t="s">
        <v>4847</v>
      </c>
      <c r="B356" t="s">
        <v>3013</v>
      </c>
      <c r="C356" t="s">
        <v>3320</v>
      </c>
      <c r="D356" s="118" t="s">
        <v>4890</v>
      </c>
      <c r="E356" t="s">
        <v>300</v>
      </c>
      <c r="F356" t="s">
        <v>245</v>
      </c>
      <c r="G356" t="s">
        <v>2115</v>
      </c>
      <c r="H356" s="59">
        <v>2.73</v>
      </c>
      <c r="I356" t="s">
        <v>968</v>
      </c>
      <c r="J356" t="s">
        <v>173</v>
      </c>
      <c r="K356" s="60">
        <v>7.9500000000000001E-2</v>
      </c>
      <c r="L356" s="60">
        <v>8.3400000000000002E-2</v>
      </c>
      <c r="M356" s="59">
        <v>4111271.91</v>
      </c>
      <c r="N356" s="59">
        <v>101.16</v>
      </c>
      <c r="O356" s="59">
        <v>1480.17481217312</v>
      </c>
      <c r="P356" s="60">
        <v>5.0000000000000001E-4</v>
      </c>
      <c r="Q356" s="60">
        <v>1E-4</v>
      </c>
    </row>
    <row r="357" spans="1:17">
      <c r="A357" t="s">
        <v>4847</v>
      </c>
      <c r="B357" t="s">
        <v>3013</v>
      </c>
      <c r="C357" t="s">
        <v>3321</v>
      </c>
      <c r="D357" s="118" t="s">
        <v>4890</v>
      </c>
      <c r="E357" t="s">
        <v>300</v>
      </c>
      <c r="F357" t="s">
        <v>245</v>
      </c>
      <c r="G357" t="s">
        <v>2115</v>
      </c>
      <c r="H357" s="59">
        <v>2.75</v>
      </c>
      <c r="I357" t="s">
        <v>968</v>
      </c>
      <c r="J357" t="s">
        <v>173</v>
      </c>
      <c r="K357" s="60">
        <v>7.8700000000000006E-2</v>
      </c>
      <c r="L357" s="60">
        <v>8.3299999999999999E-2</v>
      </c>
      <c r="M357" s="59">
        <v>1233844.4099999999</v>
      </c>
      <c r="N357" s="59">
        <v>100.43</v>
      </c>
      <c r="O357" s="59">
        <v>441.01346398873301</v>
      </c>
      <c r="P357" s="60">
        <v>2.0000000000000001E-4</v>
      </c>
      <c r="Q357" s="60">
        <v>0</v>
      </c>
    </row>
    <row r="358" spans="1:17">
      <c r="A358" t="s">
        <v>4848</v>
      </c>
      <c r="B358" t="s">
        <v>3013</v>
      </c>
      <c r="C358" t="s">
        <v>3326</v>
      </c>
      <c r="D358" s="118" t="s">
        <v>4890</v>
      </c>
      <c r="E358" t="s">
        <v>840</v>
      </c>
      <c r="F358" t="s">
        <v>4849</v>
      </c>
      <c r="G358" t="s">
        <v>301</v>
      </c>
      <c r="H358" s="59">
        <v>7.92</v>
      </c>
      <c r="I358" t="s">
        <v>855</v>
      </c>
      <c r="J358" t="s">
        <v>102</v>
      </c>
      <c r="K358" s="60">
        <v>4.4999999999999998E-2</v>
      </c>
      <c r="L358" s="60">
        <v>6.4899999999999999E-2</v>
      </c>
      <c r="M358" s="59">
        <v>1728463.24</v>
      </c>
      <c r="N358" s="59">
        <v>86.660000000000025</v>
      </c>
      <c r="O358" s="59">
        <v>5432.8334062045697</v>
      </c>
      <c r="P358" s="60">
        <v>1.9E-3</v>
      </c>
      <c r="Q358" s="60">
        <v>2.0000000000000001E-4</v>
      </c>
    </row>
    <row r="359" spans="1:17">
      <c r="A359" t="s">
        <v>4848</v>
      </c>
      <c r="B359" t="s">
        <v>3013</v>
      </c>
      <c r="C359" t="s">
        <v>3322</v>
      </c>
      <c r="D359" s="118" t="s">
        <v>4890</v>
      </c>
      <c r="E359" t="s">
        <v>840</v>
      </c>
      <c r="F359" t="s">
        <v>3323</v>
      </c>
      <c r="G359" t="s">
        <v>301</v>
      </c>
      <c r="H359" s="59">
        <v>7.92</v>
      </c>
      <c r="I359" t="s">
        <v>855</v>
      </c>
      <c r="J359" t="s">
        <v>102</v>
      </c>
      <c r="K359" s="60">
        <v>4.4999999999999998E-2</v>
      </c>
      <c r="L359" s="60">
        <v>6.4899999999999999E-2</v>
      </c>
      <c r="M359" s="59">
        <v>334040.56</v>
      </c>
      <c r="N359" s="59">
        <v>86.65999999999984</v>
      </c>
      <c r="O359" s="59">
        <v>1049.9423252965901</v>
      </c>
      <c r="P359" s="60">
        <v>4.0000000000000002E-4</v>
      </c>
      <c r="Q359" s="60">
        <v>0</v>
      </c>
    </row>
    <row r="360" spans="1:17">
      <c r="A360" t="s">
        <v>4848</v>
      </c>
      <c r="B360" t="s">
        <v>3013</v>
      </c>
      <c r="C360" t="s">
        <v>3324</v>
      </c>
      <c r="D360" s="118" t="s">
        <v>4890</v>
      </c>
      <c r="E360" t="s">
        <v>840</v>
      </c>
      <c r="F360" t="s">
        <v>3325</v>
      </c>
      <c r="G360" t="s">
        <v>301</v>
      </c>
      <c r="H360" s="59">
        <v>7.92</v>
      </c>
      <c r="I360" t="s">
        <v>855</v>
      </c>
      <c r="J360" t="s">
        <v>102</v>
      </c>
      <c r="K360" s="60">
        <v>4.4999999999999998E-2</v>
      </c>
      <c r="L360" s="60">
        <v>6.4899999999999999E-2</v>
      </c>
      <c r="M360" s="59">
        <v>305366.57</v>
      </c>
      <c r="N360" s="59">
        <v>86.66</v>
      </c>
      <c r="O360" s="59">
        <v>959.81543850137405</v>
      </c>
      <c r="P360" s="60">
        <v>2.9999999999999997E-4</v>
      </c>
      <c r="Q360" s="60">
        <v>0</v>
      </c>
    </row>
    <row r="361" spans="1:17">
      <c r="A361" t="s">
        <v>4848</v>
      </c>
      <c r="B361" t="s">
        <v>3013</v>
      </c>
      <c r="C361" t="s">
        <v>3327</v>
      </c>
      <c r="D361" s="118" t="s">
        <v>4890</v>
      </c>
      <c r="E361" t="s">
        <v>840</v>
      </c>
      <c r="F361" t="s">
        <v>3328</v>
      </c>
      <c r="G361" t="s">
        <v>301</v>
      </c>
      <c r="H361" s="59">
        <v>7.92</v>
      </c>
      <c r="I361" t="s">
        <v>855</v>
      </c>
      <c r="J361" t="s">
        <v>102</v>
      </c>
      <c r="K361" s="60">
        <v>4.4999999999999998E-2</v>
      </c>
      <c r="L361" s="60">
        <v>6.4899999999999999E-2</v>
      </c>
      <c r="M361" s="59">
        <v>289618.34000000003</v>
      </c>
      <c r="N361" s="59">
        <v>86.66</v>
      </c>
      <c r="O361" s="59">
        <v>910.31626024138802</v>
      </c>
      <c r="P361" s="60">
        <v>2.9999999999999997E-4</v>
      </c>
      <c r="Q361" s="60">
        <v>0</v>
      </c>
    </row>
    <row r="362" spans="1:17">
      <c r="A362" t="s">
        <v>4850</v>
      </c>
      <c r="B362" t="s">
        <v>3013</v>
      </c>
      <c r="C362" t="s">
        <v>3331</v>
      </c>
      <c r="D362" s="118" t="s">
        <v>4890</v>
      </c>
      <c r="E362" t="s">
        <v>840</v>
      </c>
      <c r="F362" t="s">
        <v>3332</v>
      </c>
      <c r="G362" t="s">
        <v>310</v>
      </c>
      <c r="H362" s="59">
        <v>6.53</v>
      </c>
      <c r="I362" t="s">
        <v>855</v>
      </c>
      <c r="J362" t="s">
        <v>102</v>
      </c>
      <c r="K362" s="60">
        <v>5.3900000000000003E-2</v>
      </c>
      <c r="L362" s="60">
        <v>5.6399999999999999E-2</v>
      </c>
      <c r="M362" s="59">
        <v>4143294.85</v>
      </c>
      <c r="N362" s="59">
        <v>100.1699999999999</v>
      </c>
      <c r="O362" s="59">
        <v>15053.2775626656</v>
      </c>
      <c r="P362" s="60">
        <v>5.3E-3</v>
      </c>
      <c r="Q362" s="60">
        <v>5.0000000000000001E-4</v>
      </c>
    </row>
    <row r="363" spans="1:17">
      <c r="A363" t="s">
        <v>4850</v>
      </c>
      <c r="B363" t="s">
        <v>3013</v>
      </c>
      <c r="C363" t="s">
        <v>3330</v>
      </c>
      <c r="D363" s="118" t="s">
        <v>4890</v>
      </c>
      <c r="E363" t="s">
        <v>840</v>
      </c>
      <c r="F363" t="s">
        <v>245</v>
      </c>
      <c r="G363" t="s">
        <v>310</v>
      </c>
      <c r="H363" s="59">
        <v>6.99</v>
      </c>
      <c r="I363" t="s">
        <v>855</v>
      </c>
      <c r="J363" t="s">
        <v>102</v>
      </c>
      <c r="K363" s="60">
        <v>4.36E-2</v>
      </c>
      <c r="L363" s="60">
        <v>3.5900000000000001E-2</v>
      </c>
      <c r="M363" s="59">
        <v>3966400.33</v>
      </c>
      <c r="N363" s="59">
        <v>107.83</v>
      </c>
      <c r="O363" s="59">
        <v>15512.5682888681</v>
      </c>
      <c r="P363" s="60">
        <v>5.4000000000000003E-3</v>
      </c>
      <c r="Q363" s="60">
        <v>5.0000000000000001E-4</v>
      </c>
    </row>
    <row r="364" spans="1:17">
      <c r="A364" t="s">
        <v>4851</v>
      </c>
      <c r="B364" t="s">
        <v>3013</v>
      </c>
      <c r="C364" t="s">
        <v>3329</v>
      </c>
      <c r="D364" s="118" t="s">
        <v>4890</v>
      </c>
      <c r="E364" t="s">
        <v>904</v>
      </c>
      <c r="F364" t="s">
        <v>3283</v>
      </c>
      <c r="G364" t="s">
        <v>874</v>
      </c>
      <c r="H364" s="59">
        <v>4.3899999999999997</v>
      </c>
      <c r="I364" t="s">
        <v>855</v>
      </c>
      <c r="J364" t="s">
        <v>102</v>
      </c>
      <c r="K364" s="60">
        <v>4.8500000000000001E-2</v>
      </c>
      <c r="L364" s="60">
        <v>6.8599999999999994E-2</v>
      </c>
      <c r="M364" s="59">
        <v>3911821.35</v>
      </c>
      <c r="N364" s="59">
        <v>93.289999999999964</v>
      </c>
      <c r="O364" s="59">
        <v>13236.149424404201</v>
      </c>
      <c r="P364" s="60">
        <v>4.5999999999999999E-3</v>
      </c>
      <c r="Q364" s="60">
        <v>5.0000000000000001E-4</v>
      </c>
    </row>
    <row r="365" spans="1:17">
      <c r="A365" t="s">
        <v>4848</v>
      </c>
      <c r="B365" t="s">
        <v>3013</v>
      </c>
      <c r="C365" t="s">
        <v>3333</v>
      </c>
      <c r="D365" s="118" t="s">
        <v>4890</v>
      </c>
      <c r="E365" t="s">
        <v>961</v>
      </c>
      <c r="F365" t="s">
        <v>245</v>
      </c>
      <c r="G365" t="s">
        <v>874</v>
      </c>
      <c r="H365" s="59">
        <v>7.2</v>
      </c>
      <c r="I365" t="s">
        <v>855</v>
      </c>
      <c r="J365" t="s">
        <v>102</v>
      </c>
      <c r="K365" s="60">
        <v>4.48E-2</v>
      </c>
      <c r="L365" s="60">
        <v>6.0400000000000002E-2</v>
      </c>
      <c r="M365" s="59">
        <v>1185621.78</v>
      </c>
      <c r="N365" s="59">
        <v>91.39</v>
      </c>
      <c r="O365" s="59">
        <v>3929.99865417924</v>
      </c>
      <c r="P365" s="60">
        <v>1.4E-3</v>
      </c>
      <c r="Q365" s="60">
        <v>1E-4</v>
      </c>
    </row>
    <row r="366" spans="1:17">
      <c r="A366" t="s">
        <v>4852</v>
      </c>
      <c r="B366" t="s">
        <v>3013</v>
      </c>
      <c r="C366" t="s">
        <v>3242</v>
      </c>
      <c r="D366" s="118" t="s">
        <v>4890</v>
      </c>
      <c r="E366" t="s">
        <v>848</v>
      </c>
      <c r="F366" t="s">
        <v>245</v>
      </c>
      <c r="G366" t="s">
        <v>301</v>
      </c>
      <c r="H366" s="59">
        <v>3.9</v>
      </c>
      <c r="I366" t="s">
        <v>855</v>
      </c>
      <c r="J366" t="s">
        <v>107</v>
      </c>
      <c r="K366" s="60">
        <v>4.2200000000000001E-2</v>
      </c>
      <c r="L366" s="60">
        <v>6.6600000000000006E-2</v>
      </c>
      <c r="M366" s="59">
        <v>1998404.98</v>
      </c>
      <c r="N366" s="59">
        <v>91.4</v>
      </c>
      <c r="O366" s="59">
        <v>5003.0816077762602</v>
      </c>
      <c r="P366" s="60">
        <v>1.8E-3</v>
      </c>
      <c r="Q366" s="60">
        <v>2.0000000000000001E-4</v>
      </c>
    </row>
    <row r="367" spans="1:17">
      <c r="A367" t="s">
        <v>4853</v>
      </c>
      <c r="B367" t="s">
        <v>3013</v>
      </c>
      <c r="C367" t="s">
        <v>3334</v>
      </c>
      <c r="D367" s="118" t="s">
        <v>4890</v>
      </c>
      <c r="E367" t="s">
        <v>848</v>
      </c>
      <c r="F367" t="s">
        <v>245</v>
      </c>
      <c r="G367" t="s">
        <v>301</v>
      </c>
      <c r="H367" s="59">
        <v>2</v>
      </c>
      <c r="I367" t="s">
        <v>855</v>
      </c>
      <c r="J367" t="s">
        <v>102</v>
      </c>
      <c r="K367" s="60">
        <v>5.0200000000000002E-2</v>
      </c>
      <c r="L367" s="60">
        <v>6.2399999999999997E-2</v>
      </c>
      <c r="M367" s="59">
        <v>1934848.19</v>
      </c>
      <c r="N367" s="59">
        <v>100.25999999999996</v>
      </c>
      <c r="O367" s="59">
        <v>7035.9403905313402</v>
      </c>
      <c r="P367" s="60">
        <v>2.5000000000000001E-3</v>
      </c>
      <c r="Q367" s="60">
        <v>2.0000000000000001E-4</v>
      </c>
    </row>
    <row r="368" spans="1:17">
      <c r="A368" t="s">
        <v>4790</v>
      </c>
      <c r="B368" t="s">
        <v>3013</v>
      </c>
      <c r="C368" t="s">
        <v>3371</v>
      </c>
      <c r="D368" s="118" t="s">
        <v>4890</v>
      </c>
      <c r="E368" t="s">
        <v>4787</v>
      </c>
      <c r="F368" t="s">
        <v>245</v>
      </c>
      <c r="G368" s="118" t="s">
        <v>4890</v>
      </c>
      <c r="H368" s="59">
        <v>0.82</v>
      </c>
      <c r="I368" t="s">
        <v>896</v>
      </c>
      <c r="J368" t="s">
        <v>102</v>
      </c>
      <c r="K368" s="60">
        <v>7.7100000000000002E-2</v>
      </c>
      <c r="L368" s="60">
        <v>7.8100000000000003E-2</v>
      </c>
      <c r="M368" s="59">
        <v>318183.51</v>
      </c>
      <c r="N368" s="59">
        <v>100.7</v>
      </c>
      <c r="O368" s="59">
        <v>1162.12995190539</v>
      </c>
      <c r="P368" s="60">
        <v>4.0000000000000002E-4</v>
      </c>
      <c r="Q368" s="60">
        <v>0</v>
      </c>
    </row>
    <row r="369" spans="1:17">
      <c r="A369" t="s">
        <v>4854</v>
      </c>
      <c r="B369" t="s">
        <v>3013</v>
      </c>
      <c r="C369" t="s">
        <v>3348</v>
      </c>
      <c r="D369" s="118" t="s">
        <v>4890</v>
      </c>
      <c r="E369" t="s">
        <v>4787</v>
      </c>
      <c r="F369" t="s">
        <v>245</v>
      </c>
      <c r="G369" s="118" t="s">
        <v>4890</v>
      </c>
      <c r="H369" s="59">
        <v>0.49</v>
      </c>
      <c r="I369" t="s">
        <v>855</v>
      </c>
      <c r="J369" t="s">
        <v>102</v>
      </c>
      <c r="K369" s="60">
        <v>8.1799999999999998E-2</v>
      </c>
      <c r="L369" s="60">
        <v>8.3000000000000004E-2</v>
      </c>
      <c r="M369" s="59">
        <v>365072.84</v>
      </c>
      <c r="N369" s="59">
        <v>100.15</v>
      </c>
      <c r="O369" s="59">
        <v>1326.10536946602</v>
      </c>
      <c r="P369" s="60">
        <v>5.0000000000000001E-4</v>
      </c>
      <c r="Q369" s="60">
        <v>0</v>
      </c>
    </row>
    <row r="370" spans="1:17">
      <c r="A370" t="s">
        <v>4854</v>
      </c>
      <c r="B370" t="s">
        <v>3013</v>
      </c>
      <c r="C370" t="s">
        <v>3349</v>
      </c>
      <c r="D370" s="118" t="s">
        <v>4890</v>
      </c>
      <c r="E370" t="s">
        <v>4787</v>
      </c>
      <c r="F370" t="s">
        <v>245</v>
      </c>
      <c r="G370" s="118" t="s">
        <v>4890</v>
      </c>
      <c r="H370" s="59">
        <v>0.49</v>
      </c>
      <c r="I370" t="s">
        <v>855</v>
      </c>
      <c r="J370" t="s">
        <v>102</v>
      </c>
      <c r="K370" s="60">
        <v>8.1799999999999998E-2</v>
      </c>
      <c r="L370" s="60">
        <v>6.9599999999999995E-2</v>
      </c>
      <c r="M370" s="59">
        <v>3036.72</v>
      </c>
      <c r="N370" s="59">
        <v>99.97</v>
      </c>
      <c r="O370" s="59">
        <v>11.010879184967999</v>
      </c>
      <c r="P370" s="60">
        <v>0</v>
      </c>
      <c r="Q370" s="60">
        <v>0</v>
      </c>
    </row>
    <row r="371" spans="1:17">
      <c r="A371" t="s">
        <v>4855</v>
      </c>
      <c r="B371" t="s">
        <v>3013</v>
      </c>
      <c r="C371" t="s">
        <v>3375</v>
      </c>
      <c r="D371" s="118" t="s">
        <v>4890</v>
      </c>
      <c r="E371" t="s">
        <v>4787</v>
      </c>
      <c r="F371" t="s">
        <v>4856</v>
      </c>
      <c r="G371" s="118" t="s">
        <v>4890</v>
      </c>
      <c r="H371" s="59">
        <v>4.18</v>
      </c>
      <c r="I371" t="s">
        <v>855</v>
      </c>
      <c r="J371" t="s">
        <v>106</v>
      </c>
      <c r="K371" s="60">
        <v>8.9399999999999993E-2</v>
      </c>
      <c r="L371" s="60">
        <v>0.10440000000000001</v>
      </c>
      <c r="M371" s="59">
        <v>1697089.4</v>
      </c>
      <c r="N371" s="59">
        <v>99.010000000000048</v>
      </c>
      <c r="O371" s="59">
        <v>7764.4438124162398</v>
      </c>
      <c r="P371" s="60">
        <v>2.7000000000000001E-3</v>
      </c>
      <c r="Q371" s="60">
        <v>2.9999999999999997E-4</v>
      </c>
    </row>
    <row r="372" spans="1:17">
      <c r="A372" t="s">
        <v>4855</v>
      </c>
      <c r="B372" t="s">
        <v>3013</v>
      </c>
      <c r="C372" t="s">
        <v>3374</v>
      </c>
      <c r="D372" s="118" t="s">
        <v>4890</v>
      </c>
      <c r="E372" t="s">
        <v>4787</v>
      </c>
      <c r="F372" t="s">
        <v>4857</v>
      </c>
      <c r="G372" s="118" t="s">
        <v>4890</v>
      </c>
      <c r="H372" s="59">
        <v>4.22</v>
      </c>
      <c r="I372" t="s">
        <v>855</v>
      </c>
      <c r="J372" t="s">
        <v>106</v>
      </c>
      <c r="K372" s="60">
        <v>8.9599999999999999E-2</v>
      </c>
      <c r="L372" s="60">
        <v>9.4200000000000006E-2</v>
      </c>
      <c r="M372" s="59">
        <v>455614.98</v>
      </c>
      <c r="N372" s="59">
        <v>99.01000000000009</v>
      </c>
      <c r="O372" s="59">
        <v>2084.5082835972898</v>
      </c>
      <c r="P372" s="60">
        <v>6.9999999999999999E-4</v>
      </c>
      <c r="Q372" s="60">
        <v>1E-4</v>
      </c>
    </row>
    <row r="373" spans="1:17">
      <c r="A373" t="s">
        <v>4858</v>
      </c>
      <c r="B373" t="s">
        <v>3013</v>
      </c>
      <c r="C373" t="s">
        <v>3343</v>
      </c>
      <c r="D373" s="118" t="s">
        <v>4890</v>
      </c>
      <c r="E373" t="s">
        <v>4787</v>
      </c>
      <c r="F373" t="s">
        <v>245</v>
      </c>
      <c r="G373" s="118" t="s">
        <v>4890</v>
      </c>
      <c r="H373" s="59">
        <v>0.51</v>
      </c>
      <c r="I373" t="s">
        <v>855</v>
      </c>
      <c r="J373" t="s">
        <v>107</v>
      </c>
      <c r="K373" s="60">
        <v>7.2300000000000003E-2</v>
      </c>
      <c r="L373" s="60">
        <v>7.0800000000000002E-2</v>
      </c>
      <c r="M373" s="59">
        <v>172270.18</v>
      </c>
      <c r="N373" s="59">
        <v>101.92000000000007</v>
      </c>
      <c r="O373" s="59">
        <v>480.925062838732</v>
      </c>
      <c r="P373" s="60">
        <v>2.0000000000000001E-4</v>
      </c>
      <c r="Q373" s="60">
        <v>0</v>
      </c>
    </row>
    <row r="374" spans="1:17">
      <c r="A374" t="s">
        <v>4858</v>
      </c>
      <c r="B374" t="s">
        <v>3013</v>
      </c>
      <c r="C374" t="s">
        <v>3344</v>
      </c>
      <c r="D374" s="118" t="s">
        <v>4890</v>
      </c>
      <c r="E374" t="s">
        <v>4787</v>
      </c>
      <c r="F374" t="s">
        <v>245</v>
      </c>
      <c r="G374" s="118" t="s">
        <v>4890</v>
      </c>
      <c r="H374" s="59">
        <v>4.82</v>
      </c>
      <c r="I374" t="s">
        <v>855</v>
      </c>
      <c r="J374" t="s">
        <v>107</v>
      </c>
      <c r="K374" s="60">
        <v>7.3300000000000004E-2</v>
      </c>
      <c r="L374" s="60">
        <v>7.22E-2</v>
      </c>
      <c r="M374" s="59">
        <v>531005.27</v>
      </c>
      <c r="N374" s="59">
        <v>102.77</v>
      </c>
      <c r="O374" s="59">
        <v>1494.7655350780799</v>
      </c>
      <c r="P374" s="60">
        <v>5.0000000000000001E-4</v>
      </c>
      <c r="Q374" s="60">
        <v>1E-4</v>
      </c>
    </row>
    <row r="375" spans="1:17">
      <c r="A375" t="s">
        <v>4858</v>
      </c>
      <c r="B375" t="s">
        <v>3013</v>
      </c>
      <c r="C375" t="s">
        <v>3345</v>
      </c>
      <c r="D375" s="118" t="s">
        <v>4890</v>
      </c>
      <c r="E375" t="s">
        <v>4787</v>
      </c>
      <c r="F375" t="s">
        <v>245</v>
      </c>
      <c r="G375" s="118" t="s">
        <v>4890</v>
      </c>
      <c r="H375" s="59">
        <v>5.15</v>
      </c>
      <c r="I375" t="s">
        <v>855</v>
      </c>
      <c r="J375" t="s">
        <v>107</v>
      </c>
      <c r="K375" s="60">
        <v>4.4999999999999998E-2</v>
      </c>
      <c r="L375" s="60">
        <v>6.08E-2</v>
      </c>
      <c r="M375" s="59">
        <v>2124021.0299999998</v>
      </c>
      <c r="N375" s="59">
        <v>93.809999999999917</v>
      </c>
      <c r="O375" s="59">
        <v>5457.7776216704096</v>
      </c>
      <c r="P375" s="60">
        <v>1.9E-3</v>
      </c>
      <c r="Q375" s="60">
        <v>2.0000000000000001E-4</v>
      </c>
    </row>
    <row r="376" spans="1:17">
      <c r="A376" t="s">
        <v>4859</v>
      </c>
      <c r="B376" t="s">
        <v>3013</v>
      </c>
      <c r="C376" t="s">
        <v>3361</v>
      </c>
      <c r="D376" s="118" t="s">
        <v>4890</v>
      </c>
      <c r="E376" t="s">
        <v>4787</v>
      </c>
      <c r="F376" t="s">
        <v>245</v>
      </c>
      <c r="G376" s="118" t="s">
        <v>4890</v>
      </c>
      <c r="H376" s="59">
        <v>0.7</v>
      </c>
      <c r="I376" t="s">
        <v>896</v>
      </c>
      <c r="J376" t="s">
        <v>102</v>
      </c>
      <c r="K376" s="60">
        <v>7.4499999999999997E-2</v>
      </c>
      <c r="L376" s="60">
        <v>7.6999999999999999E-2</v>
      </c>
      <c r="M376" s="59">
        <v>12190027.73</v>
      </c>
      <c r="N376" s="59">
        <v>100.71</v>
      </c>
      <c r="O376" s="59">
        <v>44527.144513804596</v>
      </c>
      <c r="P376" s="60">
        <v>1.5599999999999999E-2</v>
      </c>
      <c r="Q376" s="60">
        <v>1.5E-3</v>
      </c>
    </row>
    <row r="377" spans="1:17">
      <c r="A377" t="s">
        <v>4859</v>
      </c>
      <c r="B377" t="s">
        <v>3013</v>
      </c>
      <c r="C377" t="s">
        <v>3362</v>
      </c>
      <c r="D377" s="118" t="s">
        <v>4890</v>
      </c>
      <c r="E377" t="s">
        <v>4787</v>
      </c>
      <c r="F377" t="s">
        <v>245</v>
      </c>
      <c r="G377" s="118" t="s">
        <v>4890</v>
      </c>
      <c r="H377" s="59">
        <v>0.7</v>
      </c>
      <c r="I377" t="s">
        <v>896</v>
      </c>
      <c r="J377" t="s">
        <v>102</v>
      </c>
      <c r="K377" s="60">
        <v>7.4499999999999997E-2</v>
      </c>
      <c r="L377" s="60">
        <v>7.6999999999999999E-2</v>
      </c>
      <c r="M377" s="59">
        <v>104971.34</v>
      </c>
      <c r="N377" s="59">
        <v>100.71</v>
      </c>
      <c r="O377" s="59">
        <v>383.43424063627799</v>
      </c>
      <c r="P377" s="60">
        <v>1E-4</v>
      </c>
      <c r="Q377" s="60">
        <v>0</v>
      </c>
    </row>
    <row r="378" spans="1:17">
      <c r="A378" t="s">
        <v>4859</v>
      </c>
      <c r="B378" t="s">
        <v>3013</v>
      </c>
      <c r="C378" t="s">
        <v>3363</v>
      </c>
      <c r="D378" s="118" t="s">
        <v>4890</v>
      </c>
      <c r="E378" t="s">
        <v>4787</v>
      </c>
      <c r="F378" t="s">
        <v>245</v>
      </c>
      <c r="G378" s="118" t="s">
        <v>4890</v>
      </c>
      <c r="H378" s="59">
        <v>0.7</v>
      </c>
      <c r="I378" t="s">
        <v>896</v>
      </c>
      <c r="J378" t="s">
        <v>102</v>
      </c>
      <c r="K378" s="60">
        <v>7.4499999999999997E-2</v>
      </c>
      <c r="L378" s="60">
        <v>7.6999999999999999E-2</v>
      </c>
      <c r="M378" s="59">
        <v>189953.72</v>
      </c>
      <c r="N378" s="59">
        <v>100.71</v>
      </c>
      <c r="O378" s="59">
        <v>693.85377365132399</v>
      </c>
      <c r="P378" s="60">
        <v>2.0000000000000001E-4</v>
      </c>
      <c r="Q378" s="60">
        <v>0</v>
      </c>
    </row>
    <row r="379" spans="1:17">
      <c r="A379" t="s">
        <v>4860</v>
      </c>
      <c r="B379" t="s">
        <v>3013</v>
      </c>
      <c r="C379" t="s">
        <v>3244</v>
      </c>
      <c r="D379" s="118" t="s">
        <v>4890</v>
      </c>
      <c r="E379" t="s">
        <v>4787</v>
      </c>
      <c r="F379" t="s">
        <v>245</v>
      </c>
      <c r="G379" s="118" t="s">
        <v>4890</v>
      </c>
      <c r="H379" s="59">
        <v>4.2699999999999996</v>
      </c>
      <c r="I379" t="s">
        <v>855</v>
      </c>
      <c r="J379" t="s">
        <v>106</v>
      </c>
      <c r="K379" s="60">
        <v>3.0300000000000001E-2</v>
      </c>
      <c r="L379" s="60">
        <v>6.3E-2</v>
      </c>
      <c r="M379" s="59">
        <v>5462496.4199999999</v>
      </c>
      <c r="N379" s="59">
        <v>87.410000000000139</v>
      </c>
      <c r="O379" s="59">
        <v>22063.7260090442</v>
      </c>
      <c r="P379" s="60">
        <v>7.7000000000000002E-3</v>
      </c>
      <c r="Q379" s="60">
        <v>8.0000000000000004E-4</v>
      </c>
    </row>
    <row r="380" spans="1:17">
      <c r="A380" t="s">
        <v>4861</v>
      </c>
      <c r="B380" t="s">
        <v>3013</v>
      </c>
      <c r="C380" t="s">
        <v>3359</v>
      </c>
      <c r="D380" s="118" t="s">
        <v>4890</v>
      </c>
      <c r="E380" t="s">
        <v>4787</v>
      </c>
      <c r="F380" t="s">
        <v>245</v>
      </c>
      <c r="G380" s="118" t="s">
        <v>4890</v>
      </c>
      <c r="H380" s="59">
        <v>0.25</v>
      </c>
      <c r="I380" t="s">
        <v>896</v>
      </c>
      <c r="J380" t="s">
        <v>102</v>
      </c>
      <c r="K380" s="60">
        <v>7.2700000000000001E-2</v>
      </c>
      <c r="L380" s="60">
        <v>1E-4</v>
      </c>
      <c r="M380" s="59">
        <v>10620606.050000001</v>
      </c>
      <c r="N380" s="59">
        <v>91.926796000000039</v>
      </c>
      <c r="O380" s="59">
        <v>35411.064224323498</v>
      </c>
      <c r="P380" s="60">
        <v>1.24E-2</v>
      </c>
      <c r="Q380" s="60">
        <v>1.1999999999999999E-3</v>
      </c>
    </row>
    <row r="381" spans="1:17">
      <c r="A381" t="s">
        <v>4861</v>
      </c>
      <c r="B381" t="s">
        <v>3013</v>
      </c>
      <c r="C381" t="s">
        <v>3357</v>
      </c>
      <c r="D381" s="118" t="s">
        <v>4890</v>
      </c>
      <c r="E381" t="s">
        <v>4787</v>
      </c>
      <c r="F381" t="s">
        <v>245</v>
      </c>
      <c r="G381" s="118" t="s">
        <v>4890</v>
      </c>
      <c r="H381" s="59">
        <v>0.25</v>
      </c>
      <c r="I381" t="s">
        <v>896</v>
      </c>
      <c r="J381" t="s">
        <v>102</v>
      </c>
      <c r="K381" s="60">
        <v>7.2700000000000001E-2</v>
      </c>
      <c r="L381" s="60">
        <v>1E-4</v>
      </c>
      <c r="M381" s="59">
        <v>25180.28</v>
      </c>
      <c r="N381" s="59">
        <v>91.926796999999937</v>
      </c>
      <c r="O381" s="59">
        <v>83.955710038423902</v>
      </c>
      <c r="P381" s="60">
        <v>0</v>
      </c>
      <c r="Q381" s="60">
        <v>0</v>
      </c>
    </row>
    <row r="382" spans="1:17">
      <c r="A382" t="s">
        <v>4861</v>
      </c>
      <c r="B382" t="s">
        <v>3013</v>
      </c>
      <c r="C382" t="s">
        <v>3358</v>
      </c>
      <c r="D382" s="118" t="s">
        <v>4890</v>
      </c>
      <c r="E382" t="s">
        <v>4787</v>
      </c>
      <c r="F382" t="s">
        <v>245</v>
      </c>
      <c r="G382" s="118" t="s">
        <v>4890</v>
      </c>
      <c r="H382" s="59">
        <v>0.25</v>
      </c>
      <c r="I382" t="s">
        <v>896</v>
      </c>
      <c r="J382" t="s">
        <v>102</v>
      </c>
      <c r="K382" s="60">
        <v>7.2700000000000001E-2</v>
      </c>
      <c r="L382" s="60">
        <v>1E-4</v>
      </c>
      <c r="M382" s="59">
        <v>5327.95</v>
      </c>
      <c r="N382" s="59">
        <v>91.926798999999761</v>
      </c>
      <c r="O382" s="59">
        <v>17.7643709693115</v>
      </c>
      <c r="P382" s="60">
        <v>0</v>
      </c>
      <c r="Q382" s="60">
        <v>0</v>
      </c>
    </row>
    <row r="383" spans="1:17">
      <c r="A383" t="s">
        <v>4861</v>
      </c>
      <c r="B383" t="s">
        <v>3013</v>
      </c>
      <c r="C383" t="s">
        <v>3351</v>
      </c>
      <c r="D383" s="118" t="s">
        <v>4890</v>
      </c>
      <c r="E383" t="s">
        <v>4787</v>
      </c>
      <c r="F383" t="s">
        <v>245</v>
      </c>
      <c r="G383" s="118" t="s">
        <v>4890</v>
      </c>
      <c r="H383" s="59">
        <v>0.25</v>
      </c>
      <c r="I383" t="s">
        <v>896</v>
      </c>
      <c r="J383" t="s">
        <v>102</v>
      </c>
      <c r="K383" s="60">
        <v>7.2700000000000001E-2</v>
      </c>
      <c r="L383" s="60">
        <v>1E-4</v>
      </c>
      <c r="M383" s="59">
        <v>7916.3</v>
      </c>
      <c r="N383" s="59">
        <v>91.926800999999898</v>
      </c>
      <c r="O383" s="59">
        <v>26.394409287610902</v>
      </c>
      <c r="P383" s="60">
        <v>0</v>
      </c>
      <c r="Q383" s="60">
        <v>0</v>
      </c>
    </row>
    <row r="384" spans="1:17">
      <c r="A384" t="s">
        <v>4861</v>
      </c>
      <c r="B384" t="s">
        <v>3013</v>
      </c>
      <c r="C384" t="s">
        <v>3352</v>
      </c>
      <c r="D384" s="118" t="s">
        <v>4890</v>
      </c>
      <c r="E384" t="s">
        <v>4787</v>
      </c>
      <c r="F384" t="s">
        <v>245</v>
      </c>
      <c r="G384" s="118" t="s">
        <v>4890</v>
      </c>
      <c r="H384" s="59">
        <v>0.25</v>
      </c>
      <c r="I384" t="s">
        <v>896</v>
      </c>
      <c r="J384" t="s">
        <v>102</v>
      </c>
      <c r="K384" s="60">
        <v>7.2700000000000001E-2</v>
      </c>
      <c r="L384" s="60">
        <v>1E-4</v>
      </c>
      <c r="M384" s="59">
        <v>31523.94</v>
      </c>
      <c r="N384" s="59">
        <v>91.926798000000034</v>
      </c>
      <c r="O384" s="59">
        <v>105.106646737015</v>
      </c>
      <c r="P384" s="60">
        <v>0</v>
      </c>
      <c r="Q384" s="60">
        <v>0</v>
      </c>
    </row>
    <row r="385" spans="1:17">
      <c r="A385" t="s">
        <v>4861</v>
      </c>
      <c r="B385" t="s">
        <v>3013</v>
      </c>
      <c r="C385" t="s">
        <v>3353</v>
      </c>
      <c r="D385" s="118" t="s">
        <v>4890</v>
      </c>
      <c r="E385" t="s">
        <v>4787</v>
      </c>
      <c r="F385" t="s">
        <v>245</v>
      </c>
      <c r="G385" s="118" t="s">
        <v>4890</v>
      </c>
      <c r="H385" s="59">
        <v>0.25</v>
      </c>
      <c r="I385" t="s">
        <v>896</v>
      </c>
      <c r="J385" t="s">
        <v>102</v>
      </c>
      <c r="K385" s="60">
        <v>7.2700000000000001E-2</v>
      </c>
      <c r="L385" s="60">
        <v>1E-4</v>
      </c>
      <c r="M385" s="59">
        <v>6187.75</v>
      </c>
      <c r="N385" s="59">
        <v>91.926794000000044</v>
      </c>
      <c r="O385" s="59">
        <v>20.6311021099309</v>
      </c>
      <c r="P385" s="60">
        <v>0</v>
      </c>
      <c r="Q385" s="60">
        <v>0</v>
      </c>
    </row>
    <row r="386" spans="1:17">
      <c r="A386" t="s">
        <v>4861</v>
      </c>
      <c r="B386" t="s">
        <v>3013</v>
      </c>
      <c r="C386" t="s">
        <v>3354</v>
      </c>
      <c r="D386" s="118" t="s">
        <v>4890</v>
      </c>
      <c r="E386" t="s">
        <v>4787</v>
      </c>
      <c r="F386" t="s">
        <v>245</v>
      </c>
      <c r="G386" s="118" t="s">
        <v>4890</v>
      </c>
      <c r="H386" s="59">
        <v>0.25</v>
      </c>
      <c r="I386" t="s">
        <v>896</v>
      </c>
      <c r="J386" t="s">
        <v>102</v>
      </c>
      <c r="K386" s="60">
        <v>7.2700000000000001E-2</v>
      </c>
      <c r="L386" s="60">
        <v>1E-4</v>
      </c>
      <c r="M386" s="59">
        <v>1484.63</v>
      </c>
      <c r="N386" s="59">
        <v>91.926783</v>
      </c>
      <c r="O386" s="59">
        <v>4.9500302145886801</v>
      </c>
      <c r="P386" s="60">
        <v>0</v>
      </c>
      <c r="Q386" s="60">
        <v>0</v>
      </c>
    </row>
    <row r="387" spans="1:17">
      <c r="A387" t="s">
        <v>4861</v>
      </c>
      <c r="B387" t="s">
        <v>3013</v>
      </c>
      <c r="C387" t="s">
        <v>3355</v>
      </c>
      <c r="D387" s="118" t="s">
        <v>4890</v>
      </c>
      <c r="E387" t="s">
        <v>4787</v>
      </c>
      <c r="F387" t="s">
        <v>245</v>
      </c>
      <c r="G387" s="118" t="s">
        <v>4890</v>
      </c>
      <c r="H387" s="59">
        <v>0.25</v>
      </c>
      <c r="I387" t="s">
        <v>896</v>
      </c>
      <c r="J387" t="s">
        <v>102</v>
      </c>
      <c r="K387" s="60">
        <v>7.2700000000000001E-2</v>
      </c>
      <c r="L387" s="60">
        <v>1E-4</v>
      </c>
      <c r="M387" s="59">
        <v>8113.08</v>
      </c>
      <c r="N387" s="59">
        <v>91.926793000000131</v>
      </c>
      <c r="O387" s="59">
        <v>27.050507872040999</v>
      </c>
      <c r="P387" s="60">
        <v>0</v>
      </c>
      <c r="Q387" s="60">
        <v>0</v>
      </c>
    </row>
    <row r="388" spans="1:17">
      <c r="A388" t="s">
        <v>4861</v>
      </c>
      <c r="B388" t="s">
        <v>3013</v>
      </c>
      <c r="C388" t="s">
        <v>3356</v>
      </c>
      <c r="D388" s="118" t="s">
        <v>4890</v>
      </c>
      <c r="E388" t="s">
        <v>4787</v>
      </c>
      <c r="F388" t="s">
        <v>245</v>
      </c>
      <c r="G388" s="118" t="s">
        <v>4890</v>
      </c>
      <c r="H388" s="59">
        <v>0.25</v>
      </c>
      <c r="I388" t="s">
        <v>896</v>
      </c>
      <c r="J388" t="s">
        <v>102</v>
      </c>
      <c r="K388" s="60">
        <v>7.2700000000000001E-2</v>
      </c>
      <c r="L388" s="60">
        <v>1E-4</v>
      </c>
      <c r="M388" s="59">
        <v>2704.36</v>
      </c>
      <c r="N388" s="59">
        <v>91.926809000000006</v>
      </c>
      <c r="O388" s="59">
        <v>9.0168375267412006</v>
      </c>
      <c r="P388" s="60">
        <v>0</v>
      </c>
      <c r="Q388" s="60">
        <v>0</v>
      </c>
    </row>
    <row r="389" spans="1:17">
      <c r="A389" t="s">
        <v>4862</v>
      </c>
      <c r="B389" t="s">
        <v>3013</v>
      </c>
      <c r="C389" t="s">
        <v>3373</v>
      </c>
      <c r="D389" s="118" t="s">
        <v>4890</v>
      </c>
      <c r="E389" t="s">
        <v>4787</v>
      </c>
      <c r="F389" t="s">
        <v>245</v>
      </c>
      <c r="G389" s="118" t="s">
        <v>4890</v>
      </c>
      <c r="H389" s="59">
        <v>0.51</v>
      </c>
      <c r="I389" t="s">
        <v>896</v>
      </c>
      <c r="J389" t="s">
        <v>102</v>
      </c>
      <c r="K389" s="60">
        <v>7.6999999999999999E-2</v>
      </c>
      <c r="L389" s="60">
        <v>7.5600000000000001E-2</v>
      </c>
      <c r="M389" s="59">
        <v>6439262.21</v>
      </c>
      <c r="N389" s="59">
        <v>100.73</v>
      </c>
      <c r="O389" s="59">
        <v>23525.697025130499</v>
      </c>
      <c r="P389" s="60">
        <v>8.2000000000000007E-3</v>
      </c>
      <c r="Q389" s="60">
        <v>8.0000000000000004E-4</v>
      </c>
    </row>
    <row r="390" spans="1:17">
      <c r="A390" t="s">
        <v>4863</v>
      </c>
      <c r="B390" t="s">
        <v>3013</v>
      </c>
      <c r="C390" t="s">
        <v>3336</v>
      </c>
      <c r="D390" s="118" t="s">
        <v>4890</v>
      </c>
      <c r="E390" t="s">
        <v>4787</v>
      </c>
      <c r="F390" t="s">
        <v>245</v>
      </c>
      <c r="G390" s="118" t="s">
        <v>4890</v>
      </c>
      <c r="H390" s="59">
        <v>2.2999999999999998</v>
      </c>
      <c r="I390" t="s">
        <v>855</v>
      </c>
      <c r="J390" t="s">
        <v>102</v>
      </c>
      <c r="K390" s="60">
        <v>7.9600000000000004E-2</v>
      </c>
      <c r="L390" s="60">
        <v>7.6700000000000004E-2</v>
      </c>
      <c r="M390" s="59">
        <v>1769361</v>
      </c>
      <c r="N390" s="59">
        <v>101.66</v>
      </c>
      <c r="O390" s="59">
        <v>6524.0023879602004</v>
      </c>
      <c r="P390" s="60">
        <v>2.3E-3</v>
      </c>
      <c r="Q390" s="60">
        <v>2.0000000000000001E-4</v>
      </c>
    </row>
    <row r="391" spans="1:17">
      <c r="A391" t="s">
        <v>4863</v>
      </c>
      <c r="B391" t="s">
        <v>3013</v>
      </c>
      <c r="C391" t="s">
        <v>3335</v>
      </c>
      <c r="D391" s="118" t="s">
        <v>4890</v>
      </c>
      <c r="E391" t="s">
        <v>4787</v>
      </c>
      <c r="F391" t="s">
        <v>245</v>
      </c>
      <c r="G391" s="118" t="s">
        <v>4890</v>
      </c>
      <c r="H391" s="59">
        <v>2.2999999999999998</v>
      </c>
      <c r="I391" t="s">
        <v>855</v>
      </c>
      <c r="J391" t="s">
        <v>102</v>
      </c>
      <c r="K391" s="60">
        <v>7.9600000000000004E-2</v>
      </c>
      <c r="L391" s="60">
        <v>7.6700000000000004E-2</v>
      </c>
      <c r="M391" s="59">
        <v>1427643.63</v>
      </c>
      <c r="N391" s="59">
        <v>101.66999999999987</v>
      </c>
      <c r="O391" s="59">
        <v>5264.5371055583601</v>
      </c>
      <c r="P391" s="60">
        <v>1.8E-3</v>
      </c>
      <c r="Q391" s="60">
        <v>2.0000000000000001E-4</v>
      </c>
    </row>
    <row r="392" spans="1:17">
      <c r="A392" t="s">
        <v>4863</v>
      </c>
      <c r="B392" t="s">
        <v>3013</v>
      </c>
      <c r="C392" t="s">
        <v>3337</v>
      </c>
      <c r="D392" s="118" t="s">
        <v>4890</v>
      </c>
      <c r="E392" t="s">
        <v>4787</v>
      </c>
      <c r="F392" t="s">
        <v>245</v>
      </c>
      <c r="G392" s="118" t="s">
        <v>4890</v>
      </c>
      <c r="H392" s="59">
        <v>2.2999999999999998</v>
      </c>
      <c r="I392" t="s">
        <v>855</v>
      </c>
      <c r="J392" t="s">
        <v>102</v>
      </c>
      <c r="K392" s="60">
        <v>7.9600000000000004E-2</v>
      </c>
      <c r="L392" s="60">
        <v>7.5999999999999998E-2</v>
      </c>
      <c r="M392" s="59">
        <v>1303808.8799999999</v>
      </c>
      <c r="N392" s="59">
        <v>101.67</v>
      </c>
      <c r="O392" s="59">
        <v>4807.8876850495899</v>
      </c>
      <c r="P392" s="60">
        <v>1.6999999999999999E-3</v>
      </c>
      <c r="Q392" s="60">
        <v>2.0000000000000001E-4</v>
      </c>
    </row>
    <row r="393" spans="1:17">
      <c r="A393" t="s">
        <v>4864</v>
      </c>
      <c r="B393" t="s">
        <v>3013</v>
      </c>
      <c r="C393" t="s">
        <v>3376</v>
      </c>
      <c r="D393" s="118" t="s">
        <v>4890</v>
      </c>
      <c r="E393" t="s">
        <v>4787</v>
      </c>
      <c r="F393" t="s">
        <v>245</v>
      </c>
      <c r="G393" s="118" t="s">
        <v>4890</v>
      </c>
      <c r="H393" s="59">
        <v>1</v>
      </c>
      <c r="I393" t="s">
        <v>896</v>
      </c>
      <c r="J393" t="s">
        <v>102</v>
      </c>
      <c r="K393" s="60">
        <v>7.8799999999999995E-2</v>
      </c>
      <c r="L393" s="60">
        <v>1E-4</v>
      </c>
      <c r="M393" s="59">
        <v>8017194.0300000003</v>
      </c>
      <c r="N393" s="59">
        <v>78.199743000000026</v>
      </c>
      <c r="O393" s="59">
        <v>22739.204936613201</v>
      </c>
      <c r="P393" s="60">
        <v>8.0000000000000002E-3</v>
      </c>
      <c r="Q393" s="60">
        <v>8.0000000000000004E-4</v>
      </c>
    </row>
    <row r="394" spans="1:17">
      <c r="A394" t="s">
        <v>4865</v>
      </c>
      <c r="B394" t="s">
        <v>3013</v>
      </c>
      <c r="C394" t="s">
        <v>3243</v>
      </c>
      <c r="D394" s="118" t="s">
        <v>4890</v>
      </c>
      <c r="E394" t="s">
        <v>4787</v>
      </c>
      <c r="F394" t="s">
        <v>245</v>
      </c>
      <c r="G394" s="118" t="s">
        <v>4890</v>
      </c>
      <c r="H394" s="59">
        <v>1.77</v>
      </c>
      <c r="I394" t="s">
        <v>855</v>
      </c>
      <c r="J394" t="s">
        <v>102</v>
      </c>
      <c r="K394" s="60">
        <v>8.4599999999999995E-2</v>
      </c>
      <c r="L394" s="60">
        <v>8.5599999999999996E-2</v>
      </c>
      <c r="M394" s="59">
        <v>3228347.8</v>
      </c>
      <c r="N394" s="59">
        <v>100.61</v>
      </c>
      <c r="O394" s="59">
        <v>11780.643697170601</v>
      </c>
      <c r="P394" s="60">
        <v>4.1000000000000003E-3</v>
      </c>
      <c r="Q394" s="60">
        <v>4.0000000000000002E-4</v>
      </c>
    </row>
    <row r="395" spans="1:17">
      <c r="A395" t="s">
        <v>4866</v>
      </c>
      <c r="B395" t="s">
        <v>3013</v>
      </c>
      <c r="C395" t="s">
        <v>3360</v>
      </c>
      <c r="D395" s="118" t="s">
        <v>4890</v>
      </c>
      <c r="E395" t="s">
        <v>4787</v>
      </c>
      <c r="F395" t="s">
        <v>245</v>
      </c>
      <c r="G395" s="118" t="s">
        <v>4890</v>
      </c>
      <c r="H395" s="59">
        <v>2.86</v>
      </c>
      <c r="I395" t="s">
        <v>855</v>
      </c>
      <c r="J395" t="s">
        <v>102</v>
      </c>
      <c r="K395" s="60">
        <v>8.7499999999999994E-2</v>
      </c>
      <c r="L395" s="60">
        <v>9.1300000000000006E-2</v>
      </c>
      <c r="M395" s="59">
        <v>8685414.6099999994</v>
      </c>
      <c r="N395" s="59">
        <v>100.15</v>
      </c>
      <c r="O395" s="59">
        <v>31549.2517886557</v>
      </c>
      <c r="P395" s="60">
        <v>1.11E-2</v>
      </c>
      <c r="Q395" s="60">
        <v>1.1000000000000001E-3</v>
      </c>
    </row>
    <row r="396" spans="1:17">
      <c r="A396" t="s">
        <v>4867</v>
      </c>
      <c r="B396" t="s">
        <v>3013</v>
      </c>
      <c r="C396" t="s">
        <v>3338</v>
      </c>
      <c r="D396" s="118" t="s">
        <v>4890</v>
      </c>
      <c r="E396" t="s">
        <v>4787</v>
      </c>
      <c r="F396" t="s">
        <v>245</v>
      </c>
      <c r="G396" s="118" t="s">
        <v>4890</v>
      </c>
      <c r="H396" s="59">
        <v>0.94</v>
      </c>
      <c r="I396" t="s">
        <v>896</v>
      </c>
      <c r="J396" t="s">
        <v>102</v>
      </c>
      <c r="K396" s="60">
        <v>8.0299999999999996E-2</v>
      </c>
      <c r="L396" s="60">
        <v>8.2500000000000004E-2</v>
      </c>
      <c r="M396" s="59">
        <v>9998626.2699999996</v>
      </c>
      <c r="N396" s="59">
        <v>100.86</v>
      </c>
      <c r="O396" s="59">
        <v>36576.896631629097</v>
      </c>
      <c r="P396" s="60">
        <v>1.2800000000000001E-2</v>
      </c>
      <c r="Q396" s="60">
        <v>1.2999999999999999E-3</v>
      </c>
    </row>
    <row r="397" spans="1:17">
      <c r="A397" t="s">
        <v>4868</v>
      </c>
      <c r="B397" t="s">
        <v>3013</v>
      </c>
      <c r="C397" t="s">
        <v>3372</v>
      </c>
      <c r="D397" s="118" t="s">
        <v>4890</v>
      </c>
      <c r="E397" t="s">
        <v>4787</v>
      </c>
      <c r="F397" t="s">
        <v>245</v>
      </c>
      <c r="G397" s="118" t="s">
        <v>4890</v>
      </c>
      <c r="H397" s="59">
        <v>0.25</v>
      </c>
      <c r="I397" t="s">
        <v>896</v>
      </c>
      <c r="J397" t="s">
        <v>102</v>
      </c>
      <c r="K397" s="60">
        <v>7.0099999999999996E-2</v>
      </c>
      <c r="L397" s="60">
        <v>1E-4</v>
      </c>
      <c r="M397" s="59">
        <v>7086388.6100000003</v>
      </c>
      <c r="N397" s="59">
        <v>88.007138000000097</v>
      </c>
      <c r="O397" s="59">
        <v>22619.886342275298</v>
      </c>
      <c r="P397" s="60">
        <v>7.9000000000000008E-3</v>
      </c>
      <c r="Q397" s="60">
        <v>8.0000000000000004E-4</v>
      </c>
    </row>
    <row r="398" spans="1:17">
      <c r="A398" t="s">
        <v>4869</v>
      </c>
      <c r="B398" t="s">
        <v>3013</v>
      </c>
      <c r="C398" t="s">
        <v>3350</v>
      </c>
      <c r="D398" s="118" t="s">
        <v>4890</v>
      </c>
      <c r="E398" t="s">
        <v>4787</v>
      </c>
      <c r="F398" t="s">
        <v>4870</v>
      </c>
      <c r="G398" s="118" t="s">
        <v>4890</v>
      </c>
      <c r="H398" s="59">
        <v>2.92</v>
      </c>
      <c r="I398" t="s">
        <v>855</v>
      </c>
      <c r="J398" t="s">
        <v>102</v>
      </c>
      <c r="K398" s="60">
        <v>8.8599999999999998E-2</v>
      </c>
      <c r="L398" s="60">
        <v>9.3600000000000003E-2</v>
      </c>
      <c r="M398" s="59">
        <v>6181580.7999999998</v>
      </c>
      <c r="N398" s="59">
        <v>99.830000000000169</v>
      </c>
      <c r="O398" s="59">
        <v>22382.478552545301</v>
      </c>
      <c r="P398" s="60">
        <v>7.7999999999999996E-3</v>
      </c>
      <c r="Q398" s="60">
        <v>8.0000000000000004E-4</v>
      </c>
    </row>
    <row r="399" spans="1:17">
      <c r="A399" t="s">
        <v>4871</v>
      </c>
      <c r="B399" t="s">
        <v>3013</v>
      </c>
      <c r="C399" t="s">
        <v>3386</v>
      </c>
      <c r="D399" s="118" t="s">
        <v>4890</v>
      </c>
      <c r="E399" t="s">
        <v>4787</v>
      </c>
      <c r="F399" t="s">
        <v>245</v>
      </c>
      <c r="G399" s="118" t="s">
        <v>4890</v>
      </c>
      <c r="H399" s="59">
        <v>2.2799999999999998</v>
      </c>
      <c r="I399" t="s">
        <v>855</v>
      </c>
      <c r="J399" t="s">
        <v>102</v>
      </c>
      <c r="K399" s="60">
        <v>8.0600000000000005E-2</v>
      </c>
      <c r="L399" s="60">
        <v>9.2200000000000004E-2</v>
      </c>
      <c r="M399" s="59">
        <v>2327696.4900000002</v>
      </c>
      <c r="N399" s="59">
        <v>98.56</v>
      </c>
      <c r="O399" s="59">
        <v>8320.9823747930895</v>
      </c>
      <c r="P399" s="60">
        <v>2.8999999999999998E-3</v>
      </c>
      <c r="Q399" s="60">
        <v>2.9999999999999997E-4</v>
      </c>
    </row>
    <row r="400" spans="1:17">
      <c r="A400" t="s">
        <v>4872</v>
      </c>
      <c r="B400" t="s">
        <v>3013</v>
      </c>
      <c r="C400" t="s">
        <v>3364</v>
      </c>
      <c r="D400" s="118" t="s">
        <v>4890</v>
      </c>
      <c r="E400" t="s">
        <v>4787</v>
      </c>
      <c r="F400" t="s">
        <v>245</v>
      </c>
      <c r="G400" s="118" t="s">
        <v>4890</v>
      </c>
      <c r="H400" s="59">
        <v>0.82</v>
      </c>
      <c r="I400" t="s">
        <v>896</v>
      </c>
      <c r="J400" t="s">
        <v>102</v>
      </c>
      <c r="K400" s="60">
        <v>7.6999999999999999E-2</v>
      </c>
      <c r="L400" s="60">
        <v>8.5099999999999995E-2</v>
      </c>
      <c r="M400" s="59">
        <v>10383913.869999999</v>
      </c>
      <c r="N400" s="59">
        <v>100.16</v>
      </c>
      <c r="O400" s="59">
        <v>37722.715535460396</v>
      </c>
      <c r="P400" s="60">
        <v>1.32E-2</v>
      </c>
      <c r="Q400" s="60">
        <v>1.2999999999999999E-3</v>
      </c>
    </row>
    <row r="401" spans="1:17">
      <c r="A401" t="s">
        <v>4872</v>
      </c>
      <c r="B401" t="s">
        <v>3013</v>
      </c>
      <c r="C401" t="s">
        <v>3365</v>
      </c>
      <c r="D401" s="118" t="s">
        <v>4890</v>
      </c>
      <c r="E401" t="s">
        <v>4787</v>
      </c>
      <c r="F401" t="s">
        <v>245</v>
      </c>
      <c r="G401" s="118" t="s">
        <v>4890</v>
      </c>
      <c r="H401" s="59">
        <v>0.82</v>
      </c>
      <c r="I401" t="s">
        <v>896</v>
      </c>
      <c r="J401" t="s">
        <v>102</v>
      </c>
      <c r="K401" s="60">
        <v>7.6999999999999999E-2</v>
      </c>
      <c r="L401" s="60">
        <v>7.7299999999999994E-2</v>
      </c>
      <c r="M401" s="59">
        <v>29821.77</v>
      </c>
      <c r="N401" s="59">
        <v>100.76</v>
      </c>
      <c r="O401" s="59">
        <v>108.985602844404</v>
      </c>
      <c r="P401" s="60">
        <v>0</v>
      </c>
      <c r="Q401" s="60">
        <v>0</v>
      </c>
    </row>
    <row r="402" spans="1:17">
      <c r="A402" t="s">
        <v>4872</v>
      </c>
      <c r="B402" t="s">
        <v>3013</v>
      </c>
      <c r="C402" t="s">
        <v>3366</v>
      </c>
      <c r="D402" s="118" t="s">
        <v>4890</v>
      </c>
      <c r="E402" t="s">
        <v>4787</v>
      </c>
      <c r="F402" t="s">
        <v>245</v>
      </c>
      <c r="G402" s="118" t="s">
        <v>4890</v>
      </c>
      <c r="H402" s="59">
        <v>0.82</v>
      </c>
      <c r="I402" t="s">
        <v>896</v>
      </c>
      <c r="J402" t="s">
        <v>102</v>
      </c>
      <c r="K402" s="60">
        <v>7.6999999999999999E-2</v>
      </c>
      <c r="L402" s="60">
        <v>7.7299999999999994E-2</v>
      </c>
      <c r="M402" s="59">
        <v>16763.96</v>
      </c>
      <c r="N402" s="59">
        <v>100.76</v>
      </c>
      <c r="O402" s="59">
        <v>61.264984830191999</v>
      </c>
      <c r="P402" s="60">
        <v>0</v>
      </c>
      <c r="Q402" s="60">
        <v>0</v>
      </c>
    </row>
    <row r="403" spans="1:17">
      <c r="A403" t="s">
        <v>4872</v>
      </c>
      <c r="B403" t="s">
        <v>3013</v>
      </c>
      <c r="C403" t="s">
        <v>3367</v>
      </c>
      <c r="D403" s="118" t="s">
        <v>4890</v>
      </c>
      <c r="E403" t="s">
        <v>4787</v>
      </c>
      <c r="F403" t="s">
        <v>245</v>
      </c>
      <c r="G403" s="118" t="s">
        <v>4890</v>
      </c>
      <c r="H403" s="59">
        <v>0.82</v>
      </c>
      <c r="I403" t="s">
        <v>896</v>
      </c>
      <c r="J403" t="s">
        <v>102</v>
      </c>
      <c r="K403" s="60">
        <v>7.6999999999999999E-2</v>
      </c>
      <c r="L403" s="60">
        <v>7.8100000000000003E-2</v>
      </c>
      <c r="M403" s="59">
        <v>25118.15</v>
      </c>
      <c r="N403" s="59">
        <v>100.7</v>
      </c>
      <c r="O403" s="59">
        <v>91.741254760350003</v>
      </c>
      <c r="P403" s="60">
        <v>0</v>
      </c>
      <c r="Q403" s="60">
        <v>0</v>
      </c>
    </row>
    <row r="404" spans="1:17">
      <c r="A404" t="s">
        <v>4872</v>
      </c>
      <c r="B404" t="s">
        <v>3013</v>
      </c>
      <c r="C404" t="s">
        <v>3368</v>
      </c>
      <c r="D404" s="118" t="s">
        <v>4890</v>
      </c>
      <c r="E404" t="s">
        <v>4787</v>
      </c>
      <c r="F404" t="s">
        <v>245</v>
      </c>
      <c r="G404" s="118" t="s">
        <v>4890</v>
      </c>
      <c r="H404" s="59">
        <v>0.82</v>
      </c>
      <c r="I404" t="s">
        <v>896</v>
      </c>
      <c r="J404" t="s">
        <v>102</v>
      </c>
      <c r="K404" s="60">
        <v>7.6999999999999999E-2</v>
      </c>
      <c r="L404" s="60">
        <v>7.8100000000000003E-2</v>
      </c>
      <c r="M404" s="59">
        <v>97709.69</v>
      </c>
      <c r="N404" s="59">
        <v>100.7</v>
      </c>
      <c r="O404" s="59">
        <v>356.87379694941001</v>
      </c>
      <c r="P404" s="60">
        <v>1E-4</v>
      </c>
      <c r="Q404" s="60">
        <v>0</v>
      </c>
    </row>
    <row r="405" spans="1:17">
      <c r="A405" t="s">
        <v>4872</v>
      </c>
      <c r="B405" t="s">
        <v>3013</v>
      </c>
      <c r="C405" t="s">
        <v>3369</v>
      </c>
      <c r="D405" s="118" t="s">
        <v>4890</v>
      </c>
      <c r="E405" t="s">
        <v>4787</v>
      </c>
      <c r="F405" t="s">
        <v>245</v>
      </c>
      <c r="G405" s="118" t="s">
        <v>4890</v>
      </c>
      <c r="H405" s="59">
        <v>0.82</v>
      </c>
      <c r="I405" t="s">
        <v>896</v>
      </c>
      <c r="J405" t="s">
        <v>102</v>
      </c>
      <c r="K405" s="60">
        <v>7.6999999999999999E-2</v>
      </c>
      <c r="L405" s="60">
        <v>7.8100000000000003E-2</v>
      </c>
      <c r="M405" s="59">
        <v>19071.599999999999</v>
      </c>
      <c r="N405" s="59">
        <v>100.7</v>
      </c>
      <c r="O405" s="59">
        <v>69.6569020524</v>
      </c>
      <c r="P405" s="60">
        <v>0</v>
      </c>
      <c r="Q405" s="60">
        <v>0</v>
      </c>
    </row>
    <row r="406" spans="1:17">
      <c r="A406" t="s">
        <v>4872</v>
      </c>
      <c r="B406" t="s">
        <v>3013</v>
      </c>
      <c r="C406" t="s">
        <v>3370</v>
      </c>
      <c r="D406" s="118" t="s">
        <v>4890</v>
      </c>
      <c r="E406" t="s">
        <v>4787</v>
      </c>
      <c r="F406" t="s">
        <v>245</v>
      </c>
      <c r="G406" s="118" t="s">
        <v>4890</v>
      </c>
      <c r="H406" s="59">
        <v>0.82</v>
      </c>
      <c r="I406" t="s">
        <v>896</v>
      </c>
      <c r="J406" t="s">
        <v>102</v>
      </c>
      <c r="K406" s="60">
        <v>7.6999999999999999E-2</v>
      </c>
      <c r="L406" s="60">
        <v>7.8100000000000003E-2</v>
      </c>
      <c r="M406" s="59">
        <v>103114.27</v>
      </c>
      <c r="N406" s="59">
        <v>100.7</v>
      </c>
      <c r="O406" s="59">
        <v>376.61342549103</v>
      </c>
      <c r="P406" s="60">
        <v>1E-4</v>
      </c>
      <c r="Q406" s="60">
        <v>0</v>
      </c>
    </row>
    <row r="407" spans="1:17">
      <c r="A407" t="s">
        <v>4873</v>
      </c>
      <c r="B407" t="s">
        <v>3013</v>
      </c>
      <c r="C407" t="s">
        <v>3385</v>
      </c>
      <c r="D407" s="118" t="s">
        <v>4890</v>
      </c>
      <c r="E407" t="s">
        <v>4787</v>
      </c>
      <c r="F407" t="s">
        <v>245</v>
      </c>
      <c r="G407" s="118" t="s">
        <v>4890</v>
      </c>
      <c r="H407" s="59">
        <v>2.4900000000000002</v>
      </c>
      <c r="I407" t="s">
        <v>855</v>
      </c>
      <c r="J407" t="s">
        <v>102</v>
      </c>
      <c r="K407" s="60">
        <v>8.2000000000000003E-2</v>
      </c>
      <c r="L407" s="60">
        <v>8.5599999999999996E-2</v>
      </c>
      <c r="M407" s="59">
        <v>5282135.8099999996</v>
      </c>
      <c r="N407" s="59">
        <v>100.34000000000007</v>
      </c>
      <c r="O407" s="59">
        <v>19223.4448252519</v>
      </c>
      <c r="P407" s="60">
        <v>6.7000000000000002E-3</v>
      </c>
      <c r="Q407" s="60">
        <v>6.9999999999999999E-4</v>
      </c>
    </row>
    <row r="408" spans="1:17">
      <c r="A408" t="s">
        <v>4874</v>
      </c>
      <c r="B408" t="s">
        <v>3013</v>
      </c>
      <c r="C408" t="s">
        <v>3249</v>
      </c>
      <c r="D408" s="118" t="s">
        <v>4890</v>
      </c>
      <c r="E408" t="s">
        <v>4787</v>
      </c>
      <c r="F408" t="s">
        <v>245</v>
      </c>
      <c r="G408" s="118" t="s">
        <v>4890</v>
      </c>
      <c r="H408" s="59">
        <v>2.16</v>
      </c>
      <c r="I408" t="s">
        <v>968</v>
      </c>
      <c r="J408" t="s">
        <v>104</v>
      </c>
      <c r="K408" s="60">
        <v>6.6100000000000006E-2</v>
      </c>
      <c r="L408" s="60">
        <v>7.1400000000000005E-2</v>
      </c>
      <c r="M408" s="59">
        <v>3278169.86</v>
      </c>
      <c r="N408" s="59">
        <v>99.99</v>
      </c>
      <c r="O408" s="59">
        <v>13149.391139755</v>
      </c>
      <c r="P408" s="60">
        <v>4.5999999999999999E-3</v>
      </c>
      <c r="Q408" s="60">
        <v>5.0000000000000001E-4</v>
      </c>
    </row>
    <row r="409" spans="1:17">
      <c r="A409" t="s">
        <v>4874</v>
      </c>
      <c r="B409" t="s">
        <v>3013</v>
      </c>
      <c r="C409" t="s">
        <v>3245</v>
      </c>
      <c r="D409" s="118" t="s">
        <v>4890</v>
      </c>
      <c r="E409" t="s">
        <v>4787</v>
      </c>
      <c r="F409" t="s">
        <v>245</v>
      </c>
      <c r="G409" s="118" t="s">
        <v>4890</v>
      </c>
      <c r="H409" s="59">
        <v>2.17</v>
      </c>
      <c r="I409" t="s">
        <v>968</v>
      </c>
      <c r="J409" t="s">
        <v>104</v>
      </c>
      <c r="K409" s="60">
        <v>6.6000000000000003E-2</v>
      </c>
      <c r="L409" s="60">
        <v>7.1300000000000002E-2</v>
      </c>
      <c r="M409" s="59">
        <v>343169.29</v>
      </c>
      <c r="N409" s="59">
        <v>100.13</v>
      </c>
      <c r="O409" s="59">
        <v>1378.4475790649001</v>
      </c>
      <c r="P409" s="60">
        <v>5.0000000000000001E-4</v>
      </c>
      <c r="Q409" s="60">
        <v>0</v>
      </c>
    </row>
    <row r="410" spans="1:17">
      <c r="A410" t="s">
        <v>4874</v>
      </c>
      <c r="B410" t="s">
        <v>3013</v>
      </c>
      <c r="C410" t="s">
        <v>3246</v>
      </c>
      <c r="D410" s="118" t="s">
        <v>4890</v>
      </c>
      <c r="E410" t="s">
        <v>4787</v>
      </c>
      <c r="F410" t="s">
        <v>245</v>
      </c>
      <c r="G410" s="118" t="s">
        <v>4890</v>
      </c>
      <c r="H410" s="59">
        <v>2.17</v>
      </c>
      <c r="I410" t="s">
        <v>968</v>
      </c>
      <c r="J410" t="s">
        <v>104</v>
      </c>
      <c r="K410" s="60">
        <v>6.6000000000000003E-2</v>
      </c>
      <c r="L410" s="60">
        <v>7.1499999999999994E-2</v>
      </c>
      <c r="M410" s="59">
        <v>43347.71</v>
      </c>
      <c r="N410" s="59">
        <v>100.09</v>
      </c>
      <c r="O410" s="59">
        <v>174.05017774209099</v>
      </c>
      <c r="P410" s="60">
        <v>1E-4</v>
      </c>
      <c r="Q410" s="60">
        <v>0</v>
      </c>
    </row>
    <row r="411" spans="1:17">
      <c r="A411" t="s">
        <v>4874</v>
      </c>
      <c r="B411" t="s">
        <v>3013</v>
      </c>
      <c r="C411" t="s">
        <v>3377</v>
      </c>
      <c r="D411" s="118" t="s">
        <v>4890</v>
      </c>
      <c r="E411" t="s">
        <v>4787</v>
      </c>
      <c r="F411" t="s">
        <v>245</v>
      </c>
      <c r="G411" s="118" t="s">
        <v>4890</v>
      </c>
      <c r="H411" s="59">
        <v>2.16</v>
      </c>
      <c r="I411" t="s">
        <v>968</v>
      </c>
      <c r="J411" t="s">
        <v>104</v>
      </c>
      <c r="K411" s="60">
        <v>6.6000000000000003E-2</v>
      </c>
      <c r="L411" s="60">
        <v>7.1499999999999994E-2</v>
      </c>
      <c r="M411" s="59">
        <v>50572.31</v>
      </c>
      <c r="N411" s="59">
        <v>100.1</v>
      </c>
      <c r="O411" s="59">
        <v>203.07875467479599</v>
      </c>
      <c r="P411" s="60">
        <v>1E-4</v>
      </c>
      <c r="Q411" s="60">
        <v>0</v>
      </c>
    </row>
    <row r="412" spans="1:17">
      <c r="A412" t="s">
        <v>4874</v>
      </c>
      <c r="B412" t="s">
        <v>3013</v>
      </c>
      <c r="C412" t="s">
        <v>3378</v>
      </c>
      <c r="D412" s="118" t="s">
        <v>4890</v>
      </c>
      <c r="E412" t="s">
        <v>4787</v>
      </c>
      <c r="F412" t="s">
        <v>245</v>
      </c>
      <c r="G412" s="118" t="s">
        <v>4890</v>
      </c>
      <c r="H412" s="59">
        <v>2.16</v>
      </c>
      <c r="I412" t="s">
        <v>968</v>
      </c>
      <c r="J412" t="s">
        <v>104</v>
      </c>
      <c r="K412" s="60">
        <v>6.6000000000000003E-2</v>
      </c>
      <c r="L412" s="60">
        <v>7.2599999999999998E-2</v>
      </c>
      <c r="M412" s="59">
        <v>65021.56</v>
      </c>
      <c r="N412" s="59">
        <v>99.88</v>
      </c>
      <c r="O412" s="59">
        <v>260.52748150788602</v>
      </c>
      <c r="P412" s="60">
        <v>1E-4</v>
      </c>
      <c r="Q412" s="60">
        <v>0</v>
      </c>
    </row>
    <row r="413" spans="1:17">
      <c r="A413" t="s">
        <v>4874</v>
      </c>
      <c r="B413" t="s">
        <v>3013</v>
      </c>
      <c r="C413" t="s">
        <v>3379</v>
      </c>
      <c r="D413" s="118" t="s">
        <v>4890</v>
      </c>
      <c r="E413" t="s">
        <v>4787</v>
      </c>
      <c r="F413" t="s">
        <v>245</v>
      </c>
      <c r="G413" s="118" t="s">
        <v>4890</v>
      </c>
      <c r="H413" s="59">
        <v>2.16</v>
      </c>
      <c r="I413" t="s">
        <v>968</v>
      </c>
      <c r="J413" t="s">
        <v>104</v>
      </c>
      <c r="K413" s="60">
        <v>6.6000000000000003E-2</v>
      </c>
      <c r="L413" s="60">
        <v>7.1400000000000005E-2</v>
      </c>
      <c r="M413" s="59">
        <v>303433.89</v>
      </c>
      <c r="N413" s="59">
        <v>100.11</v>
      </c>
      <c r="O413" s="59">
        <v>1218.5943740564501</v>
      </c>
      <c r="P413" s="60">
        <v>4.0000000000000002E-4</v>
      </c>
      <c r="Q413" s="60">
        <v>0</v>
      </c>
    </row>
    <row r="414" spans="1:17">
      <c r="A414" t="s">
        <v>4874</v>
      </c>
      <c r="B414" t="s">
        <v>3013</v>
      </c>
      <c r="C414" t="s">
        <v>3247</v>
      </c>
      <c r="D414" s="118" t="s">
        <v>4890</v>
      </c>
      <c r="E414" t="s">
        <v>4787</v>
      </c>
      <c r="F414" t="s">
        <v>245</v>
      </c>
      <c r="G414" s="118" t="s">
        <v>4890</v>
      </c>
      <c r="H414" s="59">
        <v>2.17</v>
      </c>
      <c r="I414" t="s">
        <v>968</v>
      </c>
      <c r="J414" t="s">
        <v>104</v>
      </c>
      <c r="K414" s="60">
        <v>6.6000000000000003E-2</v>
      </c>
      <c r="L414" s="60">
        <v>7.1300000000000002E-2</v>
      </c>
      <c r="M414" s="59">
        <v>27092.3</v>
      </c>
      <c r="N414" s="59">
        <v>100.13</v>
      </c>
      <c r="O414" s="59">
        <v>108.824759191884</v>
      </c>
      <c r="P414" s="60">
        <v>0</v>
      </c>
      <c r="Q414" s="60">
        <v>0</v>
      </c>
    </row>
    <row r="415" spans="1:17">
      <c r="A415" t="s">
        <v>4874</v>
      </c>
      <c r="B415" t="s">
        <v>3013</v>
      </c>
      <c r="C415" t="s">
        <v>3248</v>
      </c>
      <c r="D415" s="118" t="s">
        <v>4890</v>
      </c>
      <c r="E415" t="s">
        <v>4787</v>
      </c>
      <c r="F415" t="s">
        <v>245</v>
      </c>
      <c r="G415" s="118" t="s">
        <v>4890</v>
      </c>
      <c r="H415" s="59">
        <v>2.16</v>
      </c>
      <c r="I415" t="s">
        <v>968</v>
      </c>
      <c r="J415" t="s">
        <v>104</v>
      </c>
      <c r="K415" s="60">
        <v>6.6000000000000003E-2</v>
      </c>
      <c r="L415" s="60">
        <v>7.1300000000000002E-2</v>
      </c>
      <c r="M415" s="59">
        <v>162553.87</v>
      </c>
      <c r="N415" s="59">
        <v>100.13</v>
      </c>
      <c r="O415" s="59">
        <v>652.94883632835899</v>
      </c>
      <c r="P415" s="60">
        <v>2.0000000000000001E-4</v>
      </c>
      <c r="Q415" s="60">
        <v>0</v>
      </c>
    </row>
    <row r="416" spans="1:17">
      <c r="A416" t="s">
        <v>4874</v>
      </c>
      <c r="B416" t="s">
        <v>3013</v>
      </c>
      <c r="C416" t="s">
        <v>3380</v>
      </c>
      <c r="D416" s="118" t="s">
        <v>4890</v>
      </c>
      <c r="E416" t="s">
        <v>4787</v>
      </c>
      <c r="F416" t="s">
        <v>245</v>
      </c>
      <c r="G416" s="118" t="s">
        <v>4890</v>
      </c>
      <c r="H416" s="59">
        <v>2.16</v>
      </c>
      <c r="I416" t="s">
        <v>968</v>
      </c>
      <c r="J416" t="s">
        <v>104</v>
      </c>
      <c r="K416" s="60">
        <v>6.6000000000000003E-2</v>
      </c>
      <c r="L416" s="60">
        <v>7.1300000000000002E-2</v>
      </c>
      <c r="M416" s="59">
        <v>74052.33</v>
      </c>
      <c r="N416" s="59">
        <v>100.13</v>
      </c>
      <c r="O416" s="59">
        <v>297.45451585313702</v>
      </c>
      <c r="P416" s="60">
        <v>1E-4</v>
      </c>
      <c r="Q416" s="60">
        <v>0</v>
      </c>
    </row>
    <row r="417" spans="1:17">
      <c r="A417" t="s">
        <v>4874</v>
      </c>
      <c r="B417" t="s">
        <v>3013</v>
      </c>
      <c r="C417" t="s">
        <v>3381</v>
      </c>
      <c r="D417" s="118" t="s">
        <v>4890</v>
      </c>
      <c r="E417" t="s">
        <v>4787</v>
      </c>
      <c r="F417" t="s">
        <v>245</v>
      </c>
      <c r="G417" s="118" t="s">
        <v>4890</v>
      </c>
      <c r="H417" s="59">
        <v>2.16</v>
      </c>
      <c r="I417" t="s">
        <v>968</v>
      </c>
      <c r="J417" t="s">
        <v>104</v>
      </c>
      <c r="K417" s="60">
        <v>6.6000000000000003E-2</v>
      </c>
      <c r="L417" s="60">
        <v>7.1300000000000002E-2</v>
      </c>
      <c r="M417" s="59">
        <v>115593.86</v>
      </c>
      <c r="N417" s="59">
        <v>100.13</v>
      </c>
      <c r="O417" s="59">
        <v>464.31916000340902</v>
      </c>
      <c r="P417" s="60">
        <v>2.0000000000000001E-4</v>
      </c>
      <c r="Q417" s="60">
        <v>0</v>
      </c>
    </row>
    <row r="418" spans="1:17">
      <c r="A418" t="s">
        <v>4874</v>
      </c>
      <c r="B418" t="s">
        <v>3013</v>
      </c>
      <c r="C418" t="s">
        <v>3382</v>
      </c>
      <c r="D418" s="118" t="s">
        <v>4890</v>
      </c>
      <c r="E418" t="s">
        <v>4787</v>
      </c>
      <c r="F418" t="s">
        <v>245</v>
      </c>
      <c r="G418" s="118" t="s">
        <v>4890</v>
      </c>
      <c r="H418" s="59">
        <v>2.16</v>
      </c>
      <c r="I418" t="s">
        <v>968</v>
      </c>
      <c r="J418" t="s">
        <v>104</v>
      </c>
      <c r="K418" s="60">
        <v>6.6000000000000003E-2</v>
      </c>
      <c r="L418" s="60">
        <v>7.1300000000000002E-2</v>
      </c>
      <c r="M418" s="59">
        <v>27092.3</v>
      </c>
      <c r="N418" s="59">
        <v>100.13</v>
      </c>
      <c r="O418" s="59">
        <v>108.824759191884</v>
      </c>
      <c r="P418" s="60">
        <v>0</v>
      </c>
      <c r="Q418" s="60">
        <v>0</v>
      </c>
    </row>
    <row r="419" spans="1:17">
      <c r="A419" t="s">
        <v>4874</v>
      </c>
      <c r="B419" t="s">
        <v>3013</v>
      </c>
      <c r="C419" t="s">
        <v>3383</v>
      </c>
      <c r="D419" s="118" t="s">
        <v>4890</v>
      </c>
      <c r="E419" t="s">
        <v>4787</v>
      </c>
      <c r="F419" t="s">
        <v>245</v>
      </c>
      <c r="G419" s="118" t="s">
        <v>4890</v>
      </c>
      <c r="H419" s="59">
        <v>2.14</v>
      </c>
      <c r="I419" t="s">
        <v>968</v>
      </c>
      <c r="J419" t="s">
        <v>104</v>
      </c>
      <c r="K419" s="60">
        <v>6.4299999999999996E-2</v>
      </c>
      <c r="L419" s="60">
        <v>7.5999999999999998E-2</v>
      </c>
      <c r="M419" s="59">
        <v>250116.25</v>
      </c>
      <c r="N419" s="59">
        <v>100.16</v>
      </c>
      <c r="O419" s="59">
        <v>1004.9717346576</v>
      </c>
      <c r="P419" s="60">
        <v>4.0000000000000002E-4</v>
      </c>
      <c r="Q419" s="60">
        <v>0</v>
      </c>
    </row>
    <row r="420" spans="1:17">
      <c r="A420" t="s">
        <v>4874</v>
      </c>
      <c r="B420" t="s">
        <v>3013</v>
      </c>
      <c r="C420" t="s">
        <v>3384</v>
      </c>
      <c r="D420" s="118" t="s">
        <v>4890</v>
      </c>
      <c r="E420" t="s">
        <v>4787</v>
      </c>
      <c r="F420" t="s">
        <v>245</v>
      </c>
      <c r="G420" s="118" t="s">
        <v>4890</v>
      </c>
      <c r="H420" s="59">
        <v>2.15</v>
      </c>
      <c r="I420" t="s">
        <v>968</v>
      </c>
      <c r="J420" t="s">
        <v>104</v>
      </c>
      <c r="K420" s="60">
        <v>6.6100000000000006E-2</v>
      </c>
      <c r="L420" s="60">
        <v>6.9699999999999998E-2</v>
      </c>
      <c r="M420" s="59">
        <v>28031.51</v>
      </c>
      <c r="N420" s="59">
        <v>100.72</v>
      </c>
      <c r="O420" s="59">
        <v>113.26085419571601</v>
      </c>
      <c r="P420" s="60">
        <v>0</v>
      </c>
      <c r="Q420" s="60">
        <v>0</v>
      </c>
    </row>
    <row r="421" spans="1:17">
      <c r="A421" t="s">
        <v>4875</v>
      </c>
      <c r="B421" t="s">
        <v>3013</v>
      </c>
      <c r="C421" t="s">
        <v>3346</v>
      </c>
      <c r="D421" s="118" t="s">
        <v>4890</v>
      </c>
      <c r="E421" t="s">
        <v>4787</v>
      </c>
      <c r="F421" t="s">
        <v>245</v>
      </c>
      <c r="G421" s="118" t="s">
        <v>4890</v>
      </c>
      <c r="H421" s="59">
        <v>3.25</v>
      </c>
      <c r="I421" t="s">
        <v>886</v>
      </c>
      <c r="J421" t="s">
        <v>104</v>
      </c>
      <c r="K421" s="60">
        <v>7.5700000000000003E-2</v>
      </c>
      <c r="L421" s="60">
        <v>7.3899999999999993E-2</v>
      </c>
      <c r="M421" s="59">
        <v>3569543.98</v>
      </c>
      <c r="N421" s="59">
        <v>101.55</v>
      </c>
      <c r="O421" s="59">
        <v>14541.5361609356</v>
      </c>
      <c r="P421" s="60">
        <v>5.1000000000000004E-3</v>
      </c>
      <c r="Q421" s="60">
        <v>5.0000000000000001E-4</v>
      </c>
    </row>
    <row r="422" spans="1:17">
      <c r="A422" t="s">
        <v>4875</v>
      </c>
      <c r="B422" t="s">
        <v>3013</v>
      </c>
      <c r="C422" t="s">
        <v>3347</v>
      </c>
      <c r="D422" s="118" t="s">
        <v>4890</v>
      </c>
      <c r="E422" t="s">
        <v>4787</v>
      </c>
      <c r="F422" t="s">
        <v>245</v>
      </c>
      <c r="G422" s="118" t="s">
        <v>4890</v>
      </c>
      <c r="H422" s="59">
        <v>3.17</v>
      </c>
      <c r="I422" t="s">
        <v>886</v>
      </c>
      <c r="J422" t="s">
        <v>102</v>
      </c>
      <c r="K422" s="60">
        <v>9.0800000000000006E-2</v>
      </c>
      <c r="L422" s="60">
        <v>9.5100000000000004E-2</v>
      </c>
      <c r="M422" s="59">
        <v>9829380.6500000004</v>
      </c>
      <c r="N422" s="59">
        <v>100.78</v>
      </c>
      <c r="O422" s="59">
        <v>35929.242693766901</v>
      </c>
      <c r="P422" s="60">
        <v>1.26E-2</v>
      </c>
      <c r="Q422" s="60">
        <v>1.1999999999999999E-3</v>
      </c>
    </row>
    <row r="423" spans="1:17">
      <c r="A423" t="s">
        <v>4876</v>
      </c>
      <c r="B423" t="s">
        <v>3013</v>
      </c>
      <c r="C423" t="s">
        <v>3341</v>
      </c>
      <c r="D423" s="118" t="s">
        <v>4890</v>
      </c>
      <c r="E423" t="s">
        <v>4787</v>
      </c>
      <c r="F423" t="s">
        <v>245</v>
      </c>
      <c r="G423" s="118" t="s">
        <v>4890</v>
      </c>
      <c r="H423" s="59">
        <v>1.4</v>
      </c>
      <c r="I423" t="s">
        <v>855</v>
      </c>
      <c r="J423" t="s">
        <v>102</v>
      </c>
      <c r="K423" s="60">
        <v>5.7799999999999997E-2</v>
      </c>
      <c r="L423" s="60">
        <v>7.8399999999999997E-2</v>
      </c>
      <c r="M423" s="59">
        <v>879587.43</v>
      </c>
      <c r="N423" s="59">
        <v>97.63</v>
      </c>
      <c r="O423" s="59">
        <v>3114.6543610859499</v>
      </c>
      <c r="P423" s="60">
        <v>1.1000000000000001E-3</v>
      </c>
      <c r="Q423" s="60">
        <v>1E-4</v>
      </c>
    </row>
    <row r="424" spans="1:17">
      <c r="A424" t="s">
        <v>4876</v>
      </c>
      <c r="B424" t="s">
        <v>3013</v>
      </c>
      <c r="C424" t="s">
        <v>3339</v>
      </c>
      <c r="D424" s="118" t="s">
        <v>4890</v>
      </c>
      <c r="E424" t="s">
        <v>4787</v>
      </c>
      <c r="F424" t="s">
        <v>245</v>
      </c>
      <c r="G424" s="118" t="s">
        <v>4890</v>
      </c>
      <c r="H424" s="59">
        <v>1.38</v>
      </c>
      <c r="I424" t="s">
        <v>855</v>
      </c>
      <c r="J424" t="s">
        <v>102</v>
      </c>
      <c r="K424" s="60">
        <v>8.2000000000000003E-2</v>
      </c>
      <c r="L424" s="60">
        <v>6.8000000000000005E-2</v>
      </c>
      <c r="M424" s="59">
        <v>2165957.2400000002</v>
      </c>
      <c r="N424" s="59">
        <v>101.81999999999995</v>
      </c>
      <c r="O424" s="59">
        <v>7998.90477923253</v>
      </c>
      <c r="P424" s="60">
        <v>2.8E-3</v>
      </c>
      <c r="Q424" s="60">
        <v>2.9999999999999997E-4</v>
      </c>
    </row>
    <row r="425" spans="1:17">
      <c r="A425" t="s">
        <v>4876</v>
      </c>
      <c r="B425" t="s">
        <v>3013</v>
      </c>
      <c r="C425" t="s">
        <v>3342</v>
      </c>
      <c r="D425" s="118" t="s">
        <v>4890</v>
      </c>
      <c r="E425" t="s">
        <v>4787</v>
      </c>
      <c r="F425" t="s">
        <v>245</v>
      </c>
      <c r="G425" s="118" t="s">
        <v>4890</v>
      </c>
      <c r="H425" s="59">
        <v>1.38</v>
      </c>
      <c r="I425" t="s">
        <v>855</v>
      </c>
      <c r="J425" t="s">
        <v>102</v>
      </c>
      <c r="K425" s="60">
        <v>8.2000000000000003E-2</v>
      </c>
      <c r="L425" s="60">
        <v>7.9100000000000004E-2</v>
      </c>
      <c r="M425" s="59">
        <v>127409.25</v>
      </c>
      <c r="N425" s="59">
        <v>100.97</v>
      </c>
      <c r="O425" s="59">
        <v>466.59584924257501</v>
      </c>
      <c r="P425" s="60">
        <v>2.0000000000000001E-4</v>
      </c>
      <c r="Q425" s="60">
        <v>0</v>
      </c>
    </row>
    <row r="426" spans="1:17">
      <c r="A426" t="s">
        <v>4876</v>
      </c>
      <c r="B426" t="s">
        <v>3013</v>
      </c>
      <c r="C426" t="s">
        <v>3340</v>
      </c>
      <c r="D426" s="118" t="s">
        <v>4890</v>
      </c>
      <c r="E426" t="s">
        <v>4787</v>
      </c>
      <c r="F426" t="s">
        <v>245</v>
      </c>
      <c r="G426" s="118" t="s">
        <v>4890</v>
      </c>
      <c r="H426" s="59">
        <v>3.37</v>
      </c>
      <c r="I426" t="s">
        <v>855</v>
      </c>
      <c r="J426" t="s">
        <v>102</v>
      </c>
      <c r="K426" s="60">
        <v>9.1999999999999998E-2</v>
      </c>
      <c r="L426" s="60">
        <v>0.1094</v>
      </c>
      <c r="M426" s="59">
        <v>8441108.9499999993</v>
      </c>
      <c r="N426" s="59">
        <v>96.08</v>
      </c>
      <c r="O426" s="59">
        <v>29415.758796913298</v>
      </c>
      <c r="P426" s="60">
        <v>1.03E-2</v>
      </c>
      <c r="Q426" s="60">
        <v>1E-3</v>
      </c>
    </row>
    <row r="427" spans="1:17">
      <c r="A427" s="84" t="s">
        <v>3280</v>
      </c>
      <c r="B427" s="110" t="s">
        <v>4890</v>
      </c>
      <c r="C427" s="110" t="s">
        <v>4890</v>
      </c>
      <c r="D427" s="119" t="s">
        <v>4890</v>
      </c>
      <c r="E427" s="119" t="s">
        <v>4890</v>
      </c>
      <c r="F427" s="119" t="s">
        <v>4890</v>
      </c>
      <c r="G427" s="119" t="s">
        <v>4890</v>
      </c>
      <c r="H427" s="85">
        <v>0</v>
      </c>
      <c r="I427" s="119" t="s">
        <v>4890</v>
      </c>
      <c r="J427" s="119" t="s">
        <v>4890</v>
      </c>
      <c r="K427" s="119" t="s">
        <v>4890</v>
      </c>
      <c r="L427" s="86">
        <v>0</v>
      </c>
      <c r="M427" s="85">
        <v>0</v>
      </c>
      <c r="N427" s="119" t="s">
        <v>4890</v>
      </c>
      <c r="O427" s="85">
        <v>0</v>
      </c>
      <c r="P427" s="86">
        <v>0</v>
      </c>
      <c r="Q427" s="86">
        <v>0</v>
      </c>
    </row>
    <row r="428" spans="1:17">
      <c r="A428" t="s">
        <v>184</v>
      </c>
      <c r="B428" s="110" t="s">
        <v>4890</v>
      </c>
      <c r="C428" t="s">
        <v>184</v>
      </c>
      <c r="D428" s="119" t="s">
        <v>4890</v>
      </c>
      <c r="E428" t="s">
        <v>184</v>
      </c>
      <c r="F428" s="119" t="s">
        <v>4890</v>
      </c>
      <c r="G428" s="119" t="s">
        <v>4890</v>
      </c>
      <c r="H428" s="59">
        <v>0</v>
      </c>
      <c r="I428" t="s">
        <v>184</v>
      </c>
      <c r="J428" t="s">
        <v>184</v>
      </c>
      <c r="K428" s="60">
        <v>0</v>
      </c>
      <c r="L428" s="60">
        <v>0</v>
      </c>
      <c r="M428" s="59">
        <v>0</v>
      </c>
      <c r="N428" s="59">
        <v>0</v>
      </c>
      <c r="O428" s="59">
        <v>0</v>
      </c>
      <c r="P428" s="60">
        <v>0</v>
      </c>
      <c r="Q428" s="60">
        <v>0</v>
      </c>
    </row>
    <row r="429" spans="1:17">
      <c r="A429" t="s">
        <v>207</v>
      </c>
      <c r="B429" s="110" t="s">
        <v>4890</v>
      </c>
      <c r="C429" s="110" t="s">
        <v>4890</v>
      </c>
      <c r="D429" s="119" t="s">
        <v>4890</v>
      </c>
      <c r="E429" s="119" t="s">
        <v>4890</v>
      </c>
      <c r="F429" s="119" t="s">
        <v>4890</v>
      </c>
      <c r="G429" s="119" t="s">
        <v>4890</v>
      </c>
      <c r="H429" s="119" t="s">
        <v>4890</v>
      </c>
      <c r="I429" s="119" t="s">
        <v>4890</v>
      </c>
      <c r="J429" s="119" t="s">
        <v>4890</v>
      </c>
      <c r="K429" s="119" t="s">
        <v>4890</v>
      </c>
      <c r="L429" s="119" t="s">
        <v>4890</v>
      </c>
      <c r="M429" s="119" t="s">
        <v>4890</v>
      </c>
      <c r="N429" s="119" t="s">
        <v>4890</v>
      </c>
      <c r="O429" s="119" t="s">
        <v>4890</v>
      </c>
      <c r="P429" s="119" t="s">
        <v>4890</v>
      </c>
      <c r="Q429" s="119" t="s">
        <v>4890</v>
      </c>
    </row>
    <row r="430" spans="1:17">
      <c r="A430" t="s">
        <v>313</v>
      </c>
      <c r="B430" s="110" t="s">
        <v>4890</v>
      </c>
      <c r="C430" s="110" t="s">
        <v>4890</v>
      </c>
      <c r="D430" s="119" t="s">
        <v>4890</v>
      </c>
      <c r="E430" s="119" t="s">
        <v>4890</v>
      </c>
      <c r="F430" s="119" t="s">
        <v>4890</v>
      </c>
      <c r="G430" s="119" t="s">
        <v>4890</v>
      </c>
      <c r="H430" s="119" t="s">
        <v>4890</v>
      </c>
      <c r="I430" s="119" t="s">
        <v>4890</v>
      </c>
      <c r="J430" s="119" t="s">
        <v>4890</v>
      </c>
      <c r="K430" s="119" t="s">
        <v>4890</v>
      </c>
      <c r="L430" s="119" t="s">
        <v>4890</v>
      </c>
      <c r="M430" s="119" t="s">
        <v>4890</v>
      </c>
      <c r="N430" s="119" t="s">
        <v>4890</v>
      </c>
      <c r="O430" s="119" t="s">
        <v>4890</v>
      </c>
      <c r="P430" s="119" t="s">
        <v>4890</v>
      </c>
      <c r="Q430" s="119" t="s">
        <v>4890</v>
      </c>
    </row>
    <row r="431" spans="1:17">
      <c r="A431" t="s">
        <v>314</v>
      </c>
      <c r="B431" s="110" t="s">
        <v>4890</v>
      </c>
      <c r="C431" s="110" t="s">
        <v>4890</v>
      </c>
      <c r="D431" s="119" t="s">
        <v>4890</v>
      </c>
      <c r="E431" s="119" t="s">
        <v>4890</v>
      </c>
      <c r="F431" s="119" t="s">
        <v>4890</v>
      </c>
      <c r="G431" s="119" t="s">
        <v>4890</v>
      </c>
      <c r="H431" s="119" t="s">
        <v>4890</v>
      </c>
      <c r="I431" s="119" t="s">
        <v>4890</v>
      </c>
      <c r="J431" s="119" t="s">
        <v>4890</v>
      </c>
      <c r="K431" s="119" t="s">
        <v>4890</v>
      </c>
      <c r="L431" s="119" t="s">
        <v>4890</v>
      </c>
      <c r="M431" s="119" t="s">
        <v>4890</v>
      </c>
      <c r="N431" s="119" t="s">
        <v>4890</v>
      </c>
      <c r="O431" s="119" t="s">
        <v>4890</v>
      </c>
      <c r="P431" s="119" t="s">
        <v>4890</v>
      </c>
      <c r="Q431" s="119" t="s">
        <v>4890</v>
      </c>
    </row>
    <row r="432" spans="1:17">
      <c r="A432" t="s">
        <v>315</v>
      </c>
      <c r="B432" s="110" t="s">
        <v>4890</v>
      </c>
      <c r="C432" s="110" t="s">
        <v>4890</v>
      </c>
      <c r="D432" s="119" t="s">
        <v>4890</v>
      </c>
      <c r="E432" s="119" t="s">
        <v>4890</v>
      </c>
      <c r="F432" s="119" t="s">
        <v>4890</v>
      </c>
      <c r="G432" s="119" t="s">
        <v>4890</v>
      </c>
      <c r="H432" s="119" t="s">
        <v>4890</v>
      </c>
      <c r="I432" s="119" t="s">
        <v>4890</v>
      </c>
      <c r="J432" s="119" t="s">
        <v>4890</v>
      </c>
      <c r="K432" s="119" t="s">
        <v>4890</v>
      </c>
      <c r="L432" s="119" t="s">
        <v>4890</v>
      </c>
      <c r="M432" s="119" t="s">
        <v>4890</v>
      </c>
      <c r="N432" s="119" t="s">
        <v>4890</v>
      </c>
      <c r="O432" s="119" t="s">
        <v>4890</v>
      </c>
      <c r="P432" s="119" t="s">
        <v>4890</v>
      </c>
      <c r="Q432" s="119" t="s">
        <v>4890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4" customWidth="1"/>
    <col min="2" max="2" width="12.42578125" style="14" customWidth="1"/>
    <col min="3" max="3" width="13.85546875" style="14" customWidth="1"/>
    <col min="4" max="4" width="10.7109375" style="15" customWidth="1"/>
    <col min="5" max="5" width="11.140625" style="15" customWidth="1"/>
    <col min="6" max="6" width="10.7109375" style="15" customWidth="1"/>
    <col min="7" max="7" width="11.5703125" style="15" customWidth="1"/>
    <col min="8" max="8" width="19" style="15" customWidth="1"/>
    <col min="9" max="9" width="15.5703125" style="15" customWidth="1"/>
    <col min="10" max="11" width="14.7109375" style="15" customWidth="1"/>
    <col min="12" max="12" width="10.7109375" style="15" customWidth="1"/>
    <col min="13" max="13" width="26.85546875" style="15" customWidth="1"/>
    <col min="14" max="14" width="25.42578125" style="15" customWidth="1"/>
    <col min="15" max="15" width="7.5703125" style="15" hidden="1"/>
    <col min="16" max="16" width="6.7109375" style="15" hidden="1"/>
    <col min="17" max="17" width="7.7109375" style="15" hidden="1"/>
    <col min="18" max="18" width="7.140625" style="15" hidden="1"/>
    <col min="19" max="19" width="6" style="15" hidden="1"/>
    <col min="20" max="20" width="7.85546875" style="15" hidden="1"/>
    <col min="21" max="21" width="8.140625" style="15" hidden="1"/>
    <col min="22" max="22" width="6.28515625" style="15" hidden="1"/>
    <col min="23" max="23" width="8" style="15" hidden="1"/>
    <col min="24" max="24" width="8.7109375" style="15" hidden="1"/>
    <col min="25" max="25" width="10" style="15" hidden="1"/>
    <col min="26" max="26" width="9.5703125" style="15" hidden="1"/>
    <col min="27" max="27" width="6.140625" style="15" hidden="1"/>
    <col min="28" max="29" width="5.7109375" style="15" hidden="1"/>
    <col min="30" max="30" width="6.85546875" style="15" hidden="1"/>
    <col min="31" max="31" width="6.42578125" style="15" hidden="1"/>
    <col min="32" max="32" width="6.7109375" style="15" hidden="1"/>
    <col min="33" max="33" width="7.28515625" style="15" hidden="1"/>
    <col min="34" max="34" width="5.7109375" style="15" hidden="1"/>
    <col min="35" max="46" width="9.140625" style="15" hidden="1"/>
    <col min="47" max="52" width="0" style="15" hidden="1"/>
    <col min="53" max="16384" width="9.140625" style="15" hidden="1"/>
  </cols>
  <sheetData>
    <row r="1" spans="1:20" s="1" customFormat="1">
      <c r="A1" s="2" t="s">
        <v>0</v>
      </c>
      <c r="B1" s="65" t="s">
        <v>4889</v>
      </c>
    </row>
    <row r="2" spans="1:20" s="1" customFormat="1">
      <c r="A2" s="2" t="s">
        <v>1</v>
      </c>
      <c r="B2" s="11" t="s">
        <v>3480</v>
      </c>
    </row>
    <row r="3" spans="1:20" s="1" customFormat="1">
      <c r="A3" s="2" t="s">
        <v>2</v>
      </c>
      <c r="B3" s="22" t="s">
        <v>3481</v>
      </c>
    </row>
    <row r="4" spans="1:20">
      <c r="A4" s="2" t="s">
        <v>3</v>
      </c>
      <c r="B4" s="110" t="s">
        <v>4890</v>
      </c>
    </row>
    <row r="5" spans="1:20" s="17" customFormat="1">
      <c r="A5" s="36" t="s">
        <v>94</v>
      </c>
      <c r="B5" s="37" t="s">
        <v>48</v>
      </c>
      <c r="C5" s="37" t="s">
        <v>49</v>
      </c>
      <c r="D5" s="37" t="s">
        <v>50</v>
      </c>
      <c r="E5" s="37" t="s">
        <v>51</v>
      </c>
      <c r="F5" s="37" t="s">
        <v>70</v>
      </c>
      <c r="G5" s="37" t="s">
        <v>52</v>
      </c>
      <c r="H5" s="37" t="s">
        <v>131</v>
      </c>
      <c r="I5" s="37" t="s">
        <v>54</v>
      </c>
      <c r="J5" s="37" t="s">
        <v>157</v>
      </c>
      <c r="K5" s="37" t="s">
        <v>158</v>
      </c>
      <c r="L5" s="37" t="s">
        <v>5</v>
      </c>
      <c r="M5" s="37" t="s">
        <v>56</v>
      </c>
      <c r="N5" s="38" t="s">
        <v>153</v>
      </c>
      <c r="O5" s="15"/>
      <c r="P5" s="15"/>
      <c r="Q5" s="15"/>
      <c r="R5" s="15"/>
      <c r="S5" s="15"/>
      <c r="T5" s="15"/>
    </row>
    <row r="6" spans="1:20" s="17" customFormat="1">
      <c r="A6" s="112" t="s">
        <v>4890</v>
      </c>
      <c r="B6" s="113" t="s">
        <v>4890</v>
      </c>
      <c r="C6" s="113" t="s">
        <v>4890</v>
      </c>
      <c r="D6" s="113" t="s">
        <v>4890</v>
      </c>
      <c r="E6" s="113" t="s">
        <v>4890</v>
      </c>
      <c r="F6" s="24" t="s">
        <v>73</v>
      </c>
      <c r="G6" s="113" t="s">
        <v>4890</v>
      </c>
      <c r="H6" s="24" t="s">
        <v>7</v>
      </c>
      <c r="I6" s="24" t="s">
        <v>7</v>
      </c>
      <c r="J6" s="24" t="s">
        <v>154</v>
      </c>
      <c r="K6" s="113" t="s">
        <v>4890</v>
      </c>
      <c r="L6" s="24" t="s">
        <v>6</v>
      </c>
      <c r="M6" s="24" t="s">
        <v>7</v>
      </c>
      <c r="N6" s="33" t="s">
        <v>7</v>
      </c>
      <c r="O6" s="15"/>
      <c r="P6" s="15"/>
      <c r="Q6" s="15"/>
      <c r="R6" s="15"/>
      <c r="S6" s="15"/>
      <c r="T6" s="15"/>
    </row>
    <row r="7" spans="1:20" s="19" customFormat="1" ht="20.25">
      <c r="A7" s="114" t="s">
        <v>4890</v>
      </c>
      <c r="B7" s="7" t="s">
        <v>9</v>
      </c>
      <c r="C7" s="7" t="s">
        <v>10</v>
      </c>
      <c r="D7" s="7" t="s">
        <v>58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74</v>
      </c>
      <c r="M7" s="27" t="s">
        <v>75</v>
      </c>
      <c r="N7" s="27" t="s">
        <v>76</v>
      </c>
      <c r="O7" s="15"/>
      <c r="P7" s="15"/>
      <c r="Q7" s="15"/>
      <c r="R7" s="15"/>
      <c r="S7" s="15"/>
      <c r="T7" s="15"/>
    </row>
    <row r="8" spans="1:20" s="19" customFormat="1" ht="20.25">
      <c r="A8" s="20" t="s">
        <v>132</v>
      </c>
      <c r="B8" s="115" t="s">
        <v>4890</v>
      </c>
      <c r="C8" s="115" t="s">
        <v>4890</v>
      </c>
      <c r="D8" s="115" t="s">
        <v>4890</v>
      </c>
      <c r="E8" s="115" t="s">
        <v>4890</v>
      </c>
      <c r="F8" s="115" t="s">
        <v>4890</v>
      </c>
      <c r="G8" s="115" t="s">
        <v>4890</v>
      </c>
      <c r="H8" s="115" t="s">
        <v>4890</v>
      </c>
      <c r="I8" s="115" t="s">
        <v>4890</v>
      </c>
      <c r="J8" s="57">
        <v>0</v>
      </c>
      <c r="K8" s="115" t="s">
        <v>4890</v>
      </c>
      <c r="L8" s="57">
        <v>0</v>
      </c>
      <c r="M8" s="58">
        <v>0</v>
      </c>
      <c r="N8" s="58">
        <v>0</v>
      </c>
      <c r="O8" s="15"/>
      <c r="P8" s="15"/>
      <c r="Q8" s="15"/>
      <c r="R8" s="15"/>
      <c r="S8" s="15"/>
      <c r="T8" s="15"/>
    </row>
    <row r="9" spans="1:20">
      <c r="A9" s="61" t="s">
        <v>175</v>
      </c>
      <c r="B9" s="110" t="s">
        <v>4890</v>
      </c>
      <c r="C9" s="110" t="s">
        <v>4890</v>
      </c>
      <c r="D9" s="119" t="s">
        <v>4890</v>
      </c>
      <c r="E9" s="119" t="s">
        <v>4890</v>
      </c>
      <c r="F9" s="63">
        <v>0</v>
      </c>
      <c r="G9" s="119" t="s">
        <v>4890</v>
      </c>
      <c r="H9" s="119" t="s">
        <v>4890</v>
      </c>
      <c r="I9" s="62">
        <v>0</v>
      </c>
      <c r="J9" s="63">
        <v>0</v>
      </c>
      <c r="K9" s="119" t="s">
        <v>4890</v>
      </c>
      <c r="L9" s="63">
        <v>0</v>
      </c>
      <c r="M9" s="62">
        <v>0</v>
      </c>
      <c r="N9" s="62">
        <v>0</v>
      </c>
    </row>
    <row r="10" spans="1:20">
      <c r="A10" s="61" t="s">
        <v>2043</v>
      </c>
      <c r="B10" s="110" t="s">
        <v>4890</v>
      </c>
      <c r="C10" s="110" t="s">
        <v>4890</v>
      </c>
      <c r="D10" s="119" t="s">
        <v>4890</v>
      </c>
      <c r="E10" s="119" t="s">
        <v>4890</v>
      </c>
      <c r="F10" s="63">
        <v>0</v>
      </c>
      <c r="G10" s="119" t="s">
        <v>4890</v>
      </c>
      <c r="H10" s="119" t="s">
        <v>4890</v>
      </c>
      <c r="I10" s="62">
        <v>0</v>
      </c>
      <c r="J10" s="63">
        <v>0</v>
      </c>
      <c r="K10" s="119" t="s">
        <v>4890</v>
      </c>
      <c r="L10" s="63">
        <v>0</v>
      </c>
      <c r="M10" s="62">
        <v>0</v>
      </c>
      <c r="N10" s="62">
        <v>0</v>
      </c>
    </row>
    <row r="11" spans="1:20">
      <c r="A11" t="s">
        <v>184</v>
      </c>
      <c r="B11" t="s">
        <v>184</v>
      </c>
      <c r="C11" s="110" t="s">
        <v>4890</v>
      </c>
      <c r="D11" t="s">
        <v>184</v>
      </c>
      <c r="E11" s="119" t="s">
        <v>4890</v>
      </c>
      <c r="F11" s="59">
        <v>0</v>
      </c>
      <c r="G11" t="s">
        <v>184</v>
      </c>
      <c r="H11" s="60">
        <v>0</v>
      </c>
      <c r="I11" s="60">
        <v>0</v>
      </c>
      <c r="J11" s="59">
        <v>0</v>
      </c>
      <c r="K11" s="59">
        <v>0</v>
      </c>
      <c r="L11" s="59">
        <v>0</v>
      </c>
      <c r="M11" s="60">
        <v>0</v>
      </c>
      <c r="N11" s="60">
        <v>0</v>
      </c>
    </row>
    <row r="12" spans="1:20">
      <c r="A12" s="61" t="s">
        <v>2044</v>
      </c>
      <c r="B12" s="110" t="s">
        <v>4890</v>
      </c>
      <c r="C12" s="110" t="s">
        <v>4890</v>
      </c>
      <c r="D12" s="119" t="s">
        <v>4890</v>
      </c>
      <c r="E12" s="119" t="s">
        <v>4890</v>
      </c>
      <c r="F12" s="63">
        <v>0</v>
      </c>
      <c r="G12" s="119" t="s">
        <v>4890</v>
      </c>
      <c r="H12" s="119" t="s">
        <v>4890</v>
      </c>
      <c r="I12" s="62">
        <v>0</v>
      </c>
      <c r="J12" s="63">
        <v>0</v>
      </c>
      <c r="K12" s="119" t="s">
        <v>4890</v>
      </c>
      <c r="L12" s="63">
        <v>0</v>
      </c>
      <c r="M12" s="62">
        <v>0</v>
      </c>
      <c r="N12" s="62">
        <v>0</v>
      </c>
    </row>
    <row r="13" spans="1:20">
      <c r="A13" t="s">
        <v>184</v>
      </c>
      <c r="B13" t="s">
        <v>184</v>
      </c>
      <c r="C13" s="110" t="s">
        <v>4890</v>
      </c>
      <c r="D13" t="s">
        <v>184</v>
      </c>
      <c r="E13" s="119" t="s">
        <v>4890</v>
      </c>
      <c r="F13" s="59">
        <v>0</v>
      </c>
      <c r="G13" t="s">
        <v>184</v>
      </c>
      <c r="H13" s="60">
        <v>0</v>
      </c>
      <c r="I13" s="60">
        <v>0</v>
      </c>
      <c r="J13" s="59">
        <v>0</v>
      </c>
      <c r="K13" s="59">
        <v>0</v>
      </c>
      <c r="L13" s="59">
        <v>0</v>
      </c>
      <c r="M13" s="60">
        <v>0</v>
      </c>
      <c r="N13" s="60">
        <v>0</v>
      </c>
    </row>
    <row r="14" spans="1:20">
      <c r="A14" s="61" t="s">
        <v>3387</v>
      </c>
      <c r="B14" s="110" t="s">
        <v>4890</v>
      </c>
      <c r="C14" s="110" t="s">
        <v>4890</v>
      </c>
      <c r="D14" s="119" t="s">
        <v>4890</v>
      </c>
      <c r="E14" s="119" t="s">
        <v>4890</v>
      </c>
      <c r="F14" s="63">
        <v>0</v>
      </c>
      <c r="G14" s="119" t="s">
        <v>4890</v>
      </c>
      <c r="H14" s="119" t="s">
        <v>4890</v>
      </c>
      <c r="I14" s="62">
        <v>0</v>
      </c>
      <c r="J14" s="63">
        <v>0</v>
      </c>
      <c r="K14" s="119" t="s">
        <v>4890</v>
      </c>
      <c r="L14" s="63">
        <v>0</v>
      </c>
      <c r="M14" s="62">
        <v>0</v>
      </c>
      <c r="N14" s="62">
        <v>0</v>
      </c>
    </row>
    <row r="15" spans="1:20">
      <c r="A15" t="s">
        <v>184</v>
      </c>
      <c r="B15" t="s">
        <v>184</v>
      </c>
      <c r="C15" s="110" t="s">
        <v>4890</v>
      </c>
      <c r="D15" t="s">
        <v>184</v>
      </c>
      <c r="E15" s="119" t="s">
        <v>4890</v>
      </c>
      <c r="F15" s="59">
        <v>0</v>
      </c>
      <c r="G15" t="s">
        <v>184</v>
      </c>
      <c r="H15" s="60">
        <v>0</v>
      </c>
      <c r="I15" s="60">
        <v>0</v>
      </c>
      <c r="J15" s="59">
        <v>0</v>
      </c>
      <c r="K15" s="59">
        <v>0</v>
      </c>
      <c r="L15" s="59">
        <v>0</v>
      </c>
      <c r="M15" s="60">
        <v>0</v>
      </c>
      <c r="N15" s="60">
        <v>0</v>
      </c>
    </row>
    <row r="16" spans="1:20">
      <c r="A16" s="61" t="s">
        <v>3388</v>
      </c>
      <c r="B16" s="110" t="s">
        <v>4890</v>
      </c>
      <c r="C16" s="110" t="s">
        <v>4890</v>
      </c>
      <c r="D16" s="119" t="s">
        <v>4890</v>
      </c>
      <c r="E16" s="119" t="s">
        <v>4890</v>
      </c>
      <c r="F16" s="63">
        <v>0</v>
      </c>
      <c r="G16" s="119" t="s">
        <v>4890</v>
      </c>
      <c r="H16" s="119" t="s">
        <v>4890</v>
      </c>
      <c r="I16" s="62">
        <v>0</v>
      </c>
      <c r="J16" s="63">
        <v>0</v>
      </c>
      <c r="K16" s="119" t="s">
        <v>4890</v>
      </c>
      <c r="L16" s="63">
        <v>0</v>
      </c>
      <c r="M16" s="62">
        <v>0</v>
      </c>
      <c r="N16" s="62">
        <v>0</v>
      </c>
    </row>
    <row r="17" spans="1:14">
      <c r="A17" t="s">
        <v>184</v>
      </c>
      <c r="B17" t="s">
        <v>184</v>
      </c>
      <c r="C17" s="110" t="s">
        <v>4890</v>
      </c>
      <c r="D17" t="s">
        <v>184</v>
      </c>
      <c r="E17" s="119" t="s">
        <v>4890</v>
      </c>
      <c r="F17" s="59">
        <v>0</v>
      </c>
      <c r="G17" t="s">
        <v>184</v>
      </c>
      <c r="H17" s="60">
        <v>0</v>
      </c>
      <c r="I17" s="60">
        <v>0</v>
      </c>
      <c r="J17" s="59">
        <v>0</v>
      </c>
      <c r="K17" s="59">
        <v>0</v>
      </c>
      <c r="L17" s="59">
        <v>0</v>
      </c>
      <c r="M17" s="60">
        <v>0</v>
      </c>
      <c r="N17" s="60">
        <v>0</v>
      </c>
    </row>
    <row r="18" spans="1:14">
      <c r="A18" s="61" t="s">
        <v>833</v>
      </c>
      <c r="B18" s="110" t="s">
        <v>4890</v>
      </c>
      <c r="C18" s="110" t="s">
        <v>4890</v>
      </c>
      <c r="D18" s="119" t="s">
        <v>4890</v>
      </c>
      <c r="E18" s="119" t="s">
        <v>4890</v>
      </c>
      <c r="F18" s="63">
        <v>0</v>
      </c>
      <c r="G18" s="119" t="s">
        <v>4890</v>
      </c>
      <c r="H18" s="119" t="s">
        <v>4890</v>
      </c>
      <c r="I18" s="62">
        <v>0</v>
      </c>
      <c r="J18" s="63">
        <v>0</v>
      </c>
      <c r="K18" s="119" t="s">
        <v>4890</v>
      </c>
      <c r="L18" s="63">
        <v>0</v>
      </c>
      <c r="M18" s="62">
        <v>0</v>
      </c>
      <c r="N18" s="62">
        <v>0</v>
      </c>
    </row>
    <row r="19" spans="1:14">
      <c r="A19" t="s">
        <v>184</v>
      </c>
      <c r="B19" t="s">
        <v>184</v>
      </c>
      <c r="C19" s="110" t="s">
        <v>4890</v>
      </c>
      <c r="D19" t="s">
        <v>184</v>
      </c>
      <c r="E19" s="119" t="s">
        <v>4890</v>
      </c>
      <c r="F19" s="59">
        <v>0</v>
      </c>
      <c r="G19" t="s">
        <v>184</v>
      </c>
      <c r="H19" s="60">
        <v>0</v>
      </c>
      <c r="I19" s="60">
        <v>0</v>
      </c>
      <c r="J19" s="59">
        <v>0</v>
      </c>
      <c r="K19" s="59">
        <v>0</v>
      </c>
      <c r="L19" s="59">
        <v>0</v>
      </c>
      <c r="M19" s="60">
        <v>0</v>
      </c>
      <c r="N19" s="60">
        <v>0</v>
      </c>
    </row>
    <row r="20" spans="1:14">
      <c r="A20" s="61" t="s">
        <v>205</v>
      </c>
      <c r="B20" s="110" t="s">
        <v>4890</v>
      </c>
      <c r="C20" s="110" t="s">
        <v>4890</v>
      </c>
      <c r="D20" s="119" t="s">
        <v>4890</v>
      </c>
      <c r="E20" s="119" t="s">
        <v>4890</v>
      </c>
      <c r="F20" s="63">
        <v>0</v>
      </c>
      <c r="G20" s="119" t="s">
        <v>4890</v>
      </c>
      <c r="H20" s="119" t="s">
        <v>4890</v>
      </c>
      <c r="I20" s="62">
        <v>0</v>
      </c>
      <c r="J20" s="63">
        <v>0</v>
      </c>
      <c r="K20" s="119" t="s">
        <v>4890</v>
      </c>
      <c r="L20" s="63">
        <v>0</v>
      </c>
      <c r="M20" s="62">
        <v>0</v>
      </c>
      <c r="N20" s="62">
        <v>0</v>
      </c>
    </row>
    <row r="21" spans="1:14">
      <c r="A21" t="s">
        <v>184</v>
      </c>
      <c r="B21" t="s">
        <v>184</v>
      </c>
      <c r="C21" s="110" t="s">
        <v>4890</v>
      </c>
      <c r="D21" t="s">
        <v>184</v>
      </c>
      <c r="E21" s="119" t="s">
        <v>4890</v>
      </c>
      <c r="F21" s="59">
        <v>0</v>
      </c>
      <c r="G21" t="s">
        <v>184</v>
      </c>
      <c r="H21" s="60">
        <v>0</v>
      </c>
      <c r="I21" s="60">
        <v>0</v>
      </c>
      <c r="J21" s="59">
        <v>0</v>
      </c>
      <c r="K21" s="59">
        <v>0</v>
      </c>
      <c r="L21" s="59">
        <v>0</v>
      </c>
      <c r="M21" s="60">
        <v>0</v>
      </c>
      <c r="N21" s="60">
        <v>0</v>
      </c>
    </row>
    <row r="22" spans="1:14">
      <c r="A22" t="s">
        <v>207</v>
      </c>
      <c r="B22" s="110" t="s">
        <v>4890</v>
      </c>
      <c r="C22" s="110" t="s">
        <v>4890</v>
      </c>
      <c r="D22" s="119" t="s">
        <v>4890</v>
      </c>
      <c r="E22" s="119" t="s">
        <v>4890</v>
      </c>
      <c r="F22" s="119" t="s">
        <v>4890</v>
      </c>
      <c r="G22" s="119" t="s">
        <v>4890</v>
      </c>
      <c r="H22" s="119" t="s">
        <v>4890</v>
      </c>
      <c r="I22" s="119" t="s">
        <v>4890</v>
      </c>
      <c r="J22" s="119" t="s">
        <v>4890</v>
      </c>
      <c r="K22" s="119" t="s">
        <v>4890</v>
      </c>
      <c r="L22" s="119" t="s">
        <v>4890</v>
      </c>
      <c r="M22" s="119" t="s">
        <v>4890</v>
      </c>
      <c r="N22" s="119" t="s">
        <v>4890</v>
      </c>
    </row>
    <row r="23" spans="1:14">
      <c r="A23" t="s">
        <v>313</v>
      </c>
      <c r="B23" s="110" t="s">
        <v>4890</v>
      </c>
      <c r="C23" s="110" t="s">
        <v>4890</v>
      </c>
      <c r="D23" s="119" t="s">
        <v>4890</v>
      </c>
      <c r="E23" s="119" t="s">
        <v>4890</v>
      </c>
      <c r="F23" s="119" t="s">
        <v>4890</v>
      </c>
      <c r="G23" s="119" t="s">
        <v>4890</v>
      </c>
      <c r="H23" s="119" t="s">
        <v>4890</v>
      </c>
      <c r="I23" s="119" t="s">
        <v>4890</v>
      </c>
      <c r="J23" s="119" t="s">
        <v>4890</v>
      </c>
      <c r="K23" s="119" t="s">
        <v>4890</v>
      </c>
      <c r="L23" s="119" t="s">
        <v>4890</v>
      </c>
      <c r="M23" s="119" t="s">
        <v>4890</v>
      </c>
      <c r="N23" s="119" t="s">
        <v>4890</v>
      </c>
    </row>
    <row r="24" spans="1:14">
      <c r="A24" t="s">
        <v>314</v>
      </c>
      <c r="B24" s="110" t="s">
        <v>4890</v>
      </c>
      <c r="C24" s="110" t="s">
        <v>4890</v>
      </c>
      <c r="D24" s="119" t="s">
        <v>4890</v>
      </c>
      <c r="E24" s="119" t="s">
        <v>4890</v>
      </c>
      <c r="F24" s="119" t="s">
        <v>4890</v>
      </c>
      <c r="G24" s="119" t="s">
        <v>4890</v>
      </c>
      <c r="H24" s="119" t="s">
        <v>4890</v>
      </c>
      <c r="I24" s="119" t="s">
        <v>4890</v>
      </c>
      <c r="J24" s="119" t="s">
        <v>4890</v>
      </c>
      <c r="K24" s="119" t="s">
        <v>4890</v>
      </c>
      <c r="L24" s="119" t="s">
        <v>4890</v>
      </c>
      <c r="M24" s="119" t="s">
        <v>4890</v>
      </c>
      <c r="N24" s="119" t="s">
        <v>4890</v>
      </c>
    </row>
    <row r="25" spans="1:14">
      <c r="A25" t="s">
        <v>315</v>
      </c>
      <c r="B25" s="110" t="s">
        <v>4890</v>
      </c>
      <c r="C25" s="110" t="s">
        <v>4890</v>
      </c>
      <c r="D25" s="119" t="s">
        <v>4890</v>
      </c>
      <c r="E25" s="119" t="s">
        <v>4890</v>
      </c>
      <c r="F25" s="119" t="s">
        <v>4890</v>
      </c>
      <c r="G25" s="119" t="s">
        <v>4890</v>
      </c>
      <c r="H25" s="119" t="s">
        <v>4890</v>
      </c>
      <c r="I25" s="119" t="s">
        <v>4890</v>
      </c>
      <c r="J25" s="119" t="s">
        <v>4890</v>
      </c>
      <c r="K25" s="119" t="s">
        <v>4890</v>
      </c>
      <c r="L25" s="119" t="s">
        <v>4890</v>
      </c>
      <c r="M25" s="119" t="s">
        <v>4890</v>
      </c>
      <c r="N25" s="119" t="s">
        <v>4890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4" customWidth="1"/>
    <col min="2" max="2" width="20.28515625" style="14" customWidth="1"/>
    <col min="3" max="3" width="12" style="15" customWidth="1"/>
    <col min="4" max="4" width="28" style="15" customWidth="1"/>
    <col min="5" max="5" width="11.5703125" style="15" customWidth="1"/>
    <col min="6" max="6" width="14" style="15" customWidth="1"/>
    <col min="7" max="7" width="26.85546875" style="15" customWidth="1"/>
    <col min="8" max="8" width="23.7109375" style="15" customWidth="1"/>
    <col min="9" max="9" width="29.140625" style="17" customWidth="1"/>
    <col min="10" max="10" width="6.7109375" style="17" hidden="1"/>
    <col min="11" max="11" width="7.7109375" style="17" hidden="1"/>
    <col min="12" max="12" width="7.140625" style="17" hidden="1"/>
    <col min="13" max="13" width="6" style="17" hidden="1"/>
    <col min="14" max="14" width="7.85546875" style="17" hidden="1"/>
    <col min="15" max="15" width="8.140625" style="17" hidden="1"/>
    <col min="16" max="16" width="6.28515625" style="17" hidden="1"/>
    <col min="17" max="17" width="8" style="17" hidden="1"/>
    <col min="18" max="18" width="8.7109375" style="17" hidden="1"/>
    <col min="19" max="19" width="10" style="17" hidden="1"/>
    <col min="20" max="20" width="9.5703125" style="17" hidden="1"/>
    <col min="21" max="21" width="6.140625" style="17" hidden="1"/>
    <col min="22" max="23" width="5.7109375" style="17" hidden="1"/>
    <col min="24" max="24" width="6.85546875" style="17" hidden="1"/>
    <col min="25" max="25" width="6.42578125" style="17" hidden="1"/>
    <col min="26" max="26" width="6.7109375" style="17" hidden="1"/>
    <col min="27" max="27" width="7.28515625" style="17" hidden="1"/>
    <col min="28" max="34" width="5.7109375" style="17" hidden="1"/>
    <col min="35" max="40" width="9.140625" style="15" hidden="1"/>
    <col min="41" max="52" width="0" style="15" hidden="1"/>
    <col min="53" max="16384" width="9.140625" style="15" hidden="1"/>
  </cols>
  <sheetData>
    <row r="1" spans="1:34" s="1" customFormat="1">
      <c r="A1" s="2" t="s">
        <v>0</v>
      </c>
      <c r="B1" s="65" t="s">
        <v>4889</v>
      </c>
    </row>
    <row r="2" spans="1:34" s="1" customFormat="1">
      <c r="A2" s="2" t="s">
        <v>1</v>
      </c>
      <c r="B2" s="11" t="s">
        <v>3480</v>
      </c>
    </row>
    <row r="3" spans="1:34" s="1" customFormat="1">
      <c r="A3" s="2" t="s">
        <v>2</v>
      </c>
      <c r="B3" s="22" t="s">
        <v>3481</v>
      </c>
    </row>
    <row r="4" spans="1:34">
      <c r="A4" s="2" t="s">
        <v>3</v>
      </c>
      <c r="B4" s="110" t="s">
        <v>4890</v>
      </c>
    </row>
    <row r="5" spans="1:34" s="17" customFormat="1">
      <c r="A5" s="36" t="s">
        <v>94</v>
      </c>
      <c r="B5" s="39" t="s">
        <v>133</v>
      </c>
      <c r="C5" s="39" t="s">
        <v>134</v>
      </c>
      <c r="D5" s="39" t="s">
        <v>135</v>
      </c>
      <c r="E5" s="39" t="s">
        <v>52</v>
      </c>
      <c r="F5" s="39" t="s">
        <v>136</v>
      </c>
      <c r="G5" s="39" t="s">
        <v>56</v>
      </c>
      <c r="H5" s="40" t="s">
        <v>57</v>
      </c>
      <c r="I5" s="56" t="s">
        <v>151</v>
      </c>
    </row>
    <row r="6" spans="1:34" s="17" customFormat="1">
      <c r="A6" s="112" t="s">
        <v>4890</v>
      </c>
      <c r="B6" s="18" t="s">
        <v>72</v>
      </c>
      <c r="C6" s="113" t="s">
        <v>4890</v>
      </c>
      <c r="D6" s="18" t="s">
        <v>7</v>
      </c>
      <c r="E6" s="113" t="s">
        <v>4890</v>
      </c>
      <c r="F6" s="18" t="s">
        <v>152</v>
      </c>
      <c r="G6" s="24" t="s">
        <v>7</v>
      </c>
      <c r="H6" s="33" t="s">
        <v>7</v>
      </c>
      <c r="I6" s="137" t="s">
        <v>4890</v>
      </c>
    </row>
    <row r="7" spans="1:34" s="19" customFormat="1" ht="20.25">
      <c r="A7" s="114" t="s">
        <v>4890</v>
      </c>
      <c r="B7" s="7" t="s">
        <v>9</v>
      </c>
      <c r="C7" s="7" t="s">
        <v>10</v>
      </c>
      <c r="D7" s="7" t="s">
        <v>58</v>
      </c>
      <c r="E7" s="7" t="s">
        <v>59</v>
      </c>
      <c r="F7" s="7" t="s">
        <v>60</v>
      </c>
      <c r="G7" s="27" t="s">
        <v>61</v>
      </c>
      <c r="H7" s="27" t="s">
        <v>62</v>
      </c>
      <c r="I7" s="27" t="s">
        <v>63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s="19" customFormat="1" ht="20.25">
      <c r="A8" s="20" t="s">
        <v>137</v>
      </c>
      <c r="B8" s="115" t="s">
        <v>4890</v>
      </c>
      <c r="C8" s="115" t="s">
        <v>4890</v>
      </c>
      <c r="D8" s="58">
        <f>D9</f>
        <v>1.1736001331277432E-2</v>
      </c>
      <c r="E8" s="115" t="s">
        <v>4890</v>
      </c>
      <c r="F8" s="57">
        <f>F9+F26</f>
        <v>399075.94079000002</v>
      </c>
      <c r="G8" s="58">
        <f>F8/$F$8</f>
        <v>1</v>
      </c>
      <c r="H8" s="58">
        <f>F8/'סכום נכסי הקרן'!$C$41</f>
        <v>1.3813733354518739E-2</v>
      </c>
      <c r="I8" s="138" t="s">
        <v>4890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>
      <c r="A9" s="61" t="s">
        <v>175</v>
      </c>
      <c r="B9" s="110" t="s">
        <v>4890</v>
      </c>
      <c r="C9" s="119" t="s">
        <v>4890</v>
      </c>
      <c r="D9" s="62">
        <f>D10*F10/F9</f>
        <v>1.1736001331277432E-2</v>
      </c>
      <c r="E9" s="130" t="s">
        <v>4890</v>
      </c>
      <c r="F9" s="63">
        <f>F10+F18</f>
        <v>399075.94079000002</v>
      </c>
      <c r="G9" s="62">
        <f t="shared" ref="G9:G30" si="0">F9/$F$8</f>
        <v>1</v>
      </c>
      <c r="H9" s="62">
        <f>F9/'סכום נכסי הקרן'!$C$41</f>
        <v>1.3813733354518739E-2</v>
      </c>
      <c r="I9" s="130" t="s">
        <v>4890</v>
      </c>
    </row>
    <row r="10" spans="1:34">
      <c r="A10" s="61" t="s">
        <v>3389</v>
      </c>
      <c r="B10" s="110" t="s">
        <v>4890</v>
      </c>
      <c r="C10" s="119" t="s">
        <v>4890</v>
      </c>
      <c r="D10" s="62">
        <f>(D11*F11+D12*F12+D13*F13+D14*F14+D15*F15+D16*F16+D17*F17)/F10</f>
        <v>2.8674730222084159E-2</v>
      </c>
      <c r="E10" s="130" t="s">
        <v>4890</v>
      </c>
      <c r="F10" s="63">
        <f>SUM(F11:F17)</f>
        <v>163333.90884999998</v>
      </c>
      <c r="G10" s="62">
        <f t="shared" si="0"/>
        <v>0.4092802701327185</v>
      </c>
      <c r="H10" s="62">
        <f>F10/'סכום נכסי הקרן'!$C$41</f>
        <v>5.6536885188787729E-3</v>
      </c>
      <c r="I10" s="130" t="s">
        <v>4890</v>
      </c>
    </row>
    <row r="11" spans="1:34">
      <c r="A11" t="s">
        <v>3392</v>
      </c>
      <c r="B11" s="70">
        <v>45291</v>
      </c>
      <c r="C11" t="s">
        <v>3390</v>
      </c>
      <c r="D11" s="60">
        <v>4.3830761053455479E-2</v>
      </c>
      <c r="E11" t="s">
        <v>100</v>
      </c>
      <c r="F11" s="59">
        <v>19457.999960000001</v>
      </c>
      <c r="G11" s="60">
        <f t="shared" si="0"/>
        <v>4.8757637259418514E-2</v>
      </c>
      <c r="H11" s="60">
        <f>F11/'סכום נכסי הקרן'!$C$41</f>
        <v>6.7352500009795519E-4</v>
      </c>
      <c r="I11" t="s">
        <v>3391</v>
      </c>
    </row>
    <row r="12" spans="1:34">
      <c r="A12" t="s">
        <v>3678</v>
      </c>
      <c r="B12" s="70">
        <v>45107</v>
      </c>
      <c r="C12" t="s">
        <v>3390</v>
      </c>
      <c r="D12" s="60">
        <v>5.8760706517898061E-2</v>
      </c>
      <c r="E12" t="s">
        <v>100</v>
      </c>
      <c r="F12" s="59">
        <v>9646.7939999999999</v>
      </c>
      <c r="G12" s="60">
        <f t="shared" si="0"/>
        <v>2.4172827810424916E-2</v>
      </c>
      <c r="H12" s="60">
        <f>F12/'סכום נכסי הקרן'!$C$41</f>
        <v>3.3391699779790487E-4</v>
      </c>
      <c r="I12" t="s">
        <v>3680</v>
      </c>
    </row>
    <row r="13" spans="1:34">
      <c r="A13" t="s">
        <v>3681</v>
      </c>
      <c r="B13" s="70">
        <v>45291</v>
      </c>
      <c r="C13" t="s">
        <v>3679</v>
      </c>
      <c r="D13" s="60">
        <v>1.09E-2</v>
      </c>
      <c r="E13" t="s">
        <v>100</v>
      </c>
      <c r="F13" s="59">
        <v>6743.7088800000001</v>
      </c>
      <c r="G13" s="60">
        <f t="shared" si="0"/>
        <v>1.6898309797003384E-2</v>
      </c>
      <c r="H13" s="60">
        <f>F13/'סכום נכסי הקרן'!$C$41</f>
        <v>2.3342874567785645E-4</v>
      </c>
      <c r="I13" t="s">
        <v>3394</v>
      </c>
    </row>
    <row r="14" spans="1:34">
      <c r="A14" t="s">
        <v>3682</v>
      </c>
      <c r="B14" s="70">
        <v>45291</v>
      </c>
      <c r="C14" t="s">
        <v>3679</v>
      </c>
      <c r="D14" s="60">
        <v>4.7500000000000001E-2</v>
      </c>
      <c r="E14" t="s">
        <v>100</v>
      </c>
      <c r="F14" s="59">
        <v>40093.017999999996</v>
      </c>
      <c r="G14" s="60">
        <f t="shared" si="0"/>
        <v>0.10046463317390904</v>
      </c>
      <c r="H14" s="60">
        <f>F14/'סכום נכסי הקרן'!$C$41</f>
        <v>1.3877916542239172E-3</v>
      </c>
      <c r="I14" t="s">
        <v>3683</v>
      </c>
    </row>
    <row r="15" spans="1:34">
      <c r="A15" t="s">
        <v>3684</v>
      </c>
      <c r="B15" s="70">
        <v>45291</v>
      </c>
      <c r="C15" t="s">
        <v>3679</v>
      </c>
      <c r="D15" s="60">
        <v>8.8999999999999999E-3</v>
      </c>
      <c r="E15" t="s">
        <v>100</v>
      </c>
      <c r="F15" s="59">
        <v>15257.75101</v>
      </c>
      <c r="G15" s="60">
        <f t="shared" si="0"/>
        <v>3.8232700723065803E-2</v>
      </c>
      <c r="H15" s="60">
        <f>F15/'סכום נכסי הקרן'!$C$41</f>
        <v>5.281363332115468E-4</v>
      </c>
      <c r="I15" t="s">
        <v>3685</v>
      </c>
    </row>
    <row r="16" spans="1:34">
      <c r="A16" t="s">
        <v>3686</v>
      </c>
      <c r="B16" s="70">
        <v>45291</v>
      </c>
      <c r="C16" t="s">
        <v>3679</v>
      </c>
      <c r="D16" s="60">
        <v>1.29E-2</v>
      </c>
      <c r="E16" t="s">
        <v>100</v>
      </c>
      <c r="F16" s="59">
        <v>42778.389000000003</v>
      </c>
      <c r="G16" s="60">
        <f t="shared" si="0"/>
        <v>0.10719360559626083</v>
      </c>
      <c r="H16" s="60">
        <f>F16/'סכום נכסי הקרן'!$C$41</f>
        <v>1.480743885016195E-3</v>
      </c>
      <c r="I16" t="s">
        <v>3687</v>
      </c>
    </row>
    <row r="17" spans="1:9">
      <c r="A17" t="s">
        <v>3688</v>
      </c>
      <c r="B17" s="70">
        <v>45077</v>
      </c>
      <c r="C17" t="s">
        <v>3679</v>
      </c>
      <c r="D17" s="60">
        <v>2.0380138858811511E-2</v>
      </c>
      <c r="E17" t="s">
        <v>100</v>
      </c>
      <c r="F17" s="59">
        <v>29356.248</v>
      </c>
      <c r="G17" s="60">
        <f t="shared" si="0"/>
        <v>7.3560555772636052E-2</v>
      </c>
      <c r="H17" s="60">
        <f>F17/'סכום נכסי הקרן'!$C$41</f>
        <v>1.0161459028533986E-3</v>
      </c>
      <c r="I17" t="s">
        <v>3689</v>
      </c>
    </row>
    <row r="18" spans="1:9">
      <c r="A18" s="61" t="s">
        <v>3393</v>
      </c>
      <c r="B18" s="110" t="s">
        <v>4890</v>
      </c>
      <c r="C18" s="119" t="s">
        <v>4890</v>
      </c>
      <c r="D18" s="62">
        <v>0</v>
      </c>
      <c r="E18" s="130" t="s">
        <v>4890</v>
      </c>
      <c r="F18" s="63">
        <f>SUM(F19:F25)</f>
        <v>235742.03194000002</v>
      </c>
      <c r="G18" s="62">
        <f t="shared" si="0"/>
        <v>0.59071972986728138</v>
      </c>
      <c r="H18" s="62">
        <f>F18/'סכום נכסי הקרן'!$C$41</f>
        <v>8.1600448356399652E-3</v>
      </c>
      <c r="I18" s="130" t="s">
        <v>4890</v>
      </c>
    </row>
    <row r="19" spans="1:9">
      <c r="A19" t="s">
        <v>3690</v>
      </c>
      <c r="B19" s="70">
        <v>45291</v>
      </c>
      <c r="C19" t="s">
        <v>110</v>
      </c>
      <c r="D19" s="60">
        <v>0</v>
      </c>
      <c r="E19" t="s">
        <v>100</v>
      </c>
      <c r="F19" s="59">
        <v>39067.599999999999</v>
      </c>
      <c r="G19" s="60">
        <f t="shared" si="0"/>
        <v>9.7895152292726106E-2</v>
      </c>
      <c r="H19" s="60">
        <f>F19/'סכום נכסי הקרן'!$C$41</f>
        <v>1.3522975304717222E-3</v>
      </c>
      <c r="I19" t="s">
        <v>3691</v>
      </c>
    </row>
    <row r="20" spans="1:9">
      <c r="A20" t="s">
        <v>3692</v>
      </c>
      <c r="B20" s="70">
        <v>45291</v>
      </c>
      <c r="C20" t="s">
        <v>110</v>
      </c>
      <c r="D20" s="60">
        <v>0</v>
      </c>
      <c r="E20" t="s">
        <v>100</v>
      </c>
      <c r="F20" s="59">
        <v>111799.8651</v>
      </c>
      <c r="G20" s="60">
        <f t="shared" si="0"/>
        <v>0.28014684342705298</v>
      </c>
      <c r="H20" s="60">
        <f>F20/'סכום נכסי הקרן'!$C$41</f>
        <v>3.8698737952114204E-3</v>
      </c>
      <c r="I20" t="s">
        <v>3693</v>
      </c>
    </row>
    <row r="21" spans="1:9">
      <c r="A21" t="s">
        <v>3694</v>
      </c>
      <c r="B21" s="70">
        <v>45291</v>
      </c>
      <c r="C21" t="s">
        <v>110</v>
      </c>
      <c r="D21" s="60">
        <v>0</v>
      </c>
      <c r="E21" t="s">
        <v>100</v>
      </c>
      <c r="F21" s="59">
        <v>41104.404000000002</v>
      </c>
      <c r="G21" s="60">
        <f t="shared" si="0"/>
        <v>0.1029989528274514</v>
      </c>
      <c r="H21" s="60">
        <f>F21/'סכום נכסי הקרן'!$C$41</f>
        <v>1.4228000701530677E-3</v>
      </c>
      <c r="I21" t="s">
        <v>3695</v>
      </c>
    </row>
    <row r="22" spans="1:9">
      <c r="A22" t="s">
        <v>3696</v>
      </c>
      <c r="B22" s="70">
        <v>44377</v>
      </c>
      <c r="C22" t="s">
        <v>110</v>
      </c>
      <c r="D22" s="60">
        <v>0</v>
      </c>
      <c r="E22" t="s">
        <v>100</v>
      </c>
      <c r="F22" s="59">
        <v>2430.9733999999994</v>
      </c>
      <c r="G22" s="60">
        <f t="shared" si="0"/>
        <v>6.0915057800470501E-3</v>
      </c>
      <c r="H22" s="60">
        <f>F22/'סכום נכסי הקרן'!$C$41</f>
        <v>8.4146436573079625E-5</v>
      </c>
      <c r="I22" t="s">
        <v>3697</v>
      </c>
    </row>
    <row r="23" spans="1:9">
      <c r="A23" t="s">
        <v>3698</v>
      </c>
      <c r="B23" s="70">
        <v>44377</v>
      </c>
      <c r="C23" t="s">
        <v>110</v>
      </c>
      <c r="D23" s="60">
        <v>0</v>
      </c>
      <c r="E23" t="s">
        <v>100</v>
      </c>
      <c r="F23" s="59">
        <v>3317.5544300000001</v>
      </c>
      <c r="G23" s="60">
        <f t="shared" si="0"/>
        <v>8.3130905447034928E-3</v>
      </c>
      <c r="H23" s="60">
        <f>F23/'סכום נכסי הקרן'!$C$41</f>
        <v>1.1483481613650499E-4</v>
      </c>
      <c r="I23" t="s">
        <v>3697</v>
      </c>
    </row>
    <row r="24" spans="1:9">
      <c r="A24" t="s">
        <v>3699</v>
      </c>
      <c r="B24" s="70">
        <v>44834</v>
      </c>
      <c r="C24" t="s">
        <v>110</v>
      </c>
      <c r="D24" s="60">
        <v>0</v>
      </c>
      <c r="E24" t="s">
        <v>100</v>
      </c>
      <c r="F24" s="59">
        <v>5079.6010099999994</v>
      </c>
      <c r="G24" s="60">
        <f t="shared" si="0"/>
        <v>1.272840702936027E-2</v>
      </c>
      <c r="H24" s="60">
        <f>F24/'סכום נכסי הקרן'!$C$41</f>
        <v>1.7582682073136475E-4</v>
      </c>
      <c r="I24" t="s">
        <v>3700</v>
      </c>
    </row>
    <row r="25" spans="1:9">
      <c r="A25" t="s">
        <v>3701</v>
      </c>
      <c r="B25" s="70">
        <v>45230</v>
      </c>
      <c r="C25" t="s">
        <v>110</v>
      </c>
      <c r="D25" s="60">
        <v>0</v>
      </c>
      <c r="E25" t="s">
        <v>100</v>
      </c>
      <c r="F25" s="59">
        <v>32942.034</v>
      </c>
      <c r="G25" s="60">
        <f t="shared" si="0"/>
        <v>8.2545777965940106E-2</v>
      </c>
      <c r="H25" s="60">
        <f>F25/'סכום נכסי הקרן'!$C$41</f>
        <v>1.1402653663628048E-3</v>
      </c>
      <c r="I25" t="s">
        <v>3702</v>
      </c>
    </row>
    <row r="26" spans="1:9">
      <c r="A26" s="61" t="s">
        <v>205</v>
      </c>
      <c r="B26" s="110" t="s">
        <v>4890</v>
      </c>
      <c r="C26" s="119" t="s">
        <v>4890</v>
      </c>
      <c r="D26" s="62">
        <v>0</v>
      </c>
      <c r="E26" s="130" t="s">
        <v>4890</v>
      </c>
      <c r="F26" s="63">
        <v>0</v>
      </c>
      <c r="G26" s="62">
        <f t="shared" si="0"/>
        <v>0</v>
      </c>
      <c r="H26" s="62">
        <f>F26/'סכום נכסי הקרן'!$C$41</f>
        <v>0</v>
      </c>
      <c r="I26" s="130" t="s">
        <v>4890</v>
      </c>
    </row>
    <row r="27" spans="1:9">
      <c r="A27" s="61" t="s">
        <v>3389</v>
      </c>
      <c r="B27" s="110" t="s">
        <v>4890</v>
      </c>
      <c r="C27" s="119" t="s">
        <v>4890</v>
      </c>
      <c r="D27" s="62">
        <v>0</v>
      </c>
      <c r="E27" s="130" t="s">
        <v>4890</v>
      </c>
      <c r="F27" s="63">
        <v>0</v>
      </c>
      <c r="G27" s="62">
        <f t="shared" si="0"/>
        <v>0</v>
      </c>
      <c r="H27" s="62">
        <f>F27/'סכום נכסי הקרן'!$C$41</f>
        <v>0</v>
      </c>
      <c r="I27" s="130" t="s">
        <v>4890</v>
      </c>
    </row>
    <row r="28" spans="1:9">
      <c r="A28" t="s">
        <v>184</v>
      </c>
      <c r="B28" s="110" t="s">
        <v>4890</v>
      </c>
      <c r="C28" s="119" t="s">
        <v>4890</v>
      </c>
      <c r="D28" s="60">
        <v>0</v>
      </c>
      <c r="E28" t="s">
        <v>184</v>
      </c>
      <c r="F28" s="59">
        <v>0</v>
      </c>
      <c r="G28" s="60">
        <f t="shared" si="0"/>
        <v>0</v>
      </c>
      <c r="H28" s="60">
        <f>F28/'סכום נכסי הקרן'!$C$41</f>
        <v>0</v>
      </c>
      <c r="I28" s="130" t="s">
        <v>4890</v>
      </c>
    </row>
    <row r="29" spans="1:9">
      <c r="A29" s="61" t="s">
        <v>3393</v>
      </c>
      <c r="B29" s="110" t="s">
        <v>4890</v>
      </c>
      <c r="C29" s="119" t="s">
        <v>4890</v>
      </c>
      <c r="D29" s="62">
        <v>0</v>
      </c>
      <c r="E29" s="130" t="s">
        <v>4890</v>
      </c>
      <c r="F29" s="63">
        <v>0</v>
      </c>
      <c r="G29" s="62">
        <f t="shared" si="0"/>
        <v>0</v>
      </c>
      <c r="H29" s="62">
        <f>F29/'סכום נכסי הקרן'!$C$41</f>
        <v>0</v>
      </c>
      <c r="I29" s="130" t="s">
        <v>4890</v>
      </c>
    </row>
    <row r="30" spans="1:9">
      <c r="A30" t="s">
        <v>184</v>
      </c>
      <c r="B30" s="110" t="s">
        <v>4890</v>
      </c>
      <c r="C30" s="119" t="s">
        <v>4890</v>
      </c>
      <c r="D30" s="60">
        <v>0</v>
      </c>
      <c r="E30" t="s">
        <v>184</v>
      </c>
      <c r="F30" s="59">
        <v>0</v>
      </c>
      <c r="G30" s="60">
        <f t="shared" si="0"/>
        <v>0</v>
      </c>
      <c r="H30" s="60">
        <f>F30/'סכום נכסי הקרן'!$C$41</f>
        <v>0</v>
      </c>
      <c r="I30" s="130" t="s">
        <v>4890</v>
      </c>
    </row>
    <row r="31" spans="1:9" hidden="1">
      <c r="E31" s="17"/>
      <c r="F31" s="17"/>
      <c r="G31" s="17"/>
    </row>
    <row r="32" spans="1:9" hidden="1">
      <c r="E32" s="17"/>
      <c r="F32" s="17"/>
      <c r="G32" s="17"/>
    </row>
    <row r="33" spans="5:7" hidden="1">
      <c r="E33" s="17"/>
      <c r="F33" s="17"/>
      <c r="G33" s="17"/>
    </row>
    <row r="34" spans="5:7" hidden="1">
      <c r="E34" s="17"/>
      <c r="F34" s="17"/>
      <c r="G34" s="17"/>
    </row>
    <row r="35" spans="5:7" hidden="1">
      <c r="E35" s="17"/>
      <c r="F35" s="17"/>
      <c r="G35" s="17"/>
    </row>
    <row r="36" spans="5:7" hidden="1">
      <c r="E36" s="17"/>
      <c r="F36" s="17"/>
      <c r="G36" s="17"/>
    </row>
    <row r="37" spans="5:7" hidden="1">
      <c r="E37" s="17"/>
      <c r="F37" s="17"/>
      <c r="G37" s="17"/>
    </row>
    <row r="38" spans="5:7" hidden="1">
      <c r="E38" s="17"/>
      <c r="F38" s="17"/>
      <c r="G38" s="17"/>
    </row>
    <row r="39" spans="5:7" hidden="1">
      <c r="E39" s="17"/>
      <c r="F39" s="17"/>
      <c r="G39" s="17"/>
    </row>
    <row r="40" spans="5:7" hidden="1">
      <c r="E40" s="17"/>
      <c r="F40" s="17"/>
      <c r="G40" s="17"/>
    </row>
    <row r="41" spans="5:7" hidden="1">
      <c r="E41" s="17"/>
      <c r="F41" s="17"/>
      <c r="G41" s="17"/>
    </row>
    <row r="42" spans="5:7" hidden="1">
      <c r="E42" s="17"/>
      <c r="F42" s="17"/>
      <c r="G42" s="17"/>
    </row>
    <row r="43" spans="5:7" hidden="1">
      <c r="E43" s="17"/>
      <c r="F43" s="17"/>
      <c r="G43" s="17"/>
    </row>
    <row r="44" spans="5:7" hidden="1">
      <c r="E44" s="17"/>
      <c r="F44" s="17"/>
      <c r="G44" s="17"/>
    </row>
    <row r="45" spans="5:7" hidden="1">
      <c r="E45" s="17"/>
      <c r="F45" s="17"/>
      <c r="G45" s="17"/>
    </row>
    <row r="46" spans="5:7" hidden="1">
      <c r="E46" s="17"/>
      <c r="F46" s="17"/>
      <c r="G46" s="17"/>
    </row>
    <row r="47" spans="5:7" hidden="1">
      <c r="E47" s="17"/>
      <c r="F47" s="17"/>
      <c r="G47" s="17"/>
    </row>
    <row r="48" spans="5:7" hidden="1">
      <c r="E48" s="17"/>
      <c r="F48" s="17"/>
      <c r="G48" s="17"/>
    </row>
    <row r="49" spans="5:7" hidden="1">
      <c r="E49" s="17"/>
      <c r="F49" s="17"/>
      <c r="G49" s="17"/>
    </row>
    <row r="50" spans="5:7" hidden="1">
      <c r="E50" s="17"/>
      <c r="F50" s="17"/>
      <c r="G50" s="17"/>
    </row>
    <row r="51" spans="5:7" hidden="1">
      <c r="E51" s="17"/>
      <c r="F51" s="17"/>
      <c r="G51" s="17"/>
    </row>
    <row r="52" spans="5:7" hidden="1">
      <c r="E52" s="17"/>
      <c r="F52" s="17"/>
      <c r="G52" s="17"/>
    </row>
    <row r="53" spans="5:7" hidden="1">
      <c r="E53" s="17"/>
      <c r="F53" s="17"/>
      <c r="G53" s="17"/>
    </row>
    <row r="54" spans="5:7" hidden="1">
      <c r="E54" s="17"/>
      <c r="F54" s="17"/>
      <c r="G54" s="17"/>
    </row>
    <row r="55" spans="5:7" hidden="1">
      <c r="E55" s="17"/>
      <c r="F55" s="17"/>
      <c r="G55" s="17"/>
    </row>
    <row r="56" spans="5:7" hidden="1">
      <c r="E56" s="17"/>
      <c r="F56" s="17"/>
      <c r="G56" s="17"/>
    </row>
    <row r="57" spans="5:7" hidden="1">
      <c r="E57" s="17"/>
      <c r="F57" s="17"/>
      <c r="G57" s="17"/>
    </row>
    <row r="58" spans="5:7" hidden="1">
      <c r="E58" s="17"/>
      <c r="F58" s="17"/>
      <c r="G58" s="17"/>
    </row>
    <row r="59" spans="5:7" hidden="1">
      <c r="E59" s="17"/>
      <c r="F59" s="17"/>
      <c r="G59" s="17"/>
    </row>
    <row r="60" spans="5:7" hidden="1">
      <c r="E60" s="17"/>
      <c r="F60" s="17"/>
      <c r="G60" s="17"/>
    </row>
    <row r="61" spans="5:7" hidden="1">
      <c r="E61" s="17"/>
      <c r="F61" s="17"/>
      <c r="G61" s="17"/>
    </row>
    <row r="62" spans="5:7" hidden="1">
      <c r="E62" s="17"/>
      <c r="F62" s="17"/>
      <c r="G62" s="17"/>
    </row>
    <row r="63" spans="5:7" hidden="1">
      <c r="E63" s="17"/>
      <c r="F63" s="17"/>
      <c r="G63" s="17"/>
    </row>
    <row r="64" spans="5:7" hidden="1">
      <c r="E64" s="17"/>
      <c r="F64" s="17"/>
      <c r="G64" s="17"/>
    </row>
    <row r="65" spans="5:7" hidden="1">
      <c r="E65" s="17"/>
      <c r="F65" s="17"/>
      <c r="G65" s="17"/>
    </row>
    <row r="66" spans="5:7" hidden="1">
      <c r="E66" s="17"/>
      <c r="F66" s="17"/>
      <c r="G66" s="17"/>
    </row>
    <row r="67" spans="5:7" hidden="1">
      <c r="E67" s="17"/>
      <c r="F67" s="17"/>
      <c r="G67" s="17"/>
    </row>
    <row r="68" spans="5:7" hidden="1">
      <c r="E68" s="17"/>
      <c r="F68" s="17"/>
      <c r="G68" s="17"/>
    </row>
    <row r="69" spans="5:7" hidden="1">
      <c r="E69" s="17"/>
      <c r="F69" s="17"/>
      <c r="G69" s="17"/>
    </row>
    <row r="70" spans="5:7" hidden="1">
      <c r="E70" s="17"/>
      <c r="F70" s="17"/>
      <c r="G70" s="17"/>
    </row>
    <row r="71" spans="5:7" hidden="1">
      <c r="E71" s="17"/>
      <c r="F71" s="17"/>
      <c r="G71" s="17"/>
    </row>
    <row r="72" spans="5:7" hidden="1">
      <c r="E72" s="17"/>
      <c r="F72" s="17"/>
      <c r="G72" s="17"/>
    </row>
    <row r="73" spans="5:7" hidden="1">
      <c r="E73" s="17"/>
      <c r="F73" s="17"/>
      <c r="G73" s="17"/>
    </row>
    <row r="74" spans="5:7" hidden="1">
      <c r="E74" s="17"/>
      <c r="F74" s="17"/>
      <c r="G74" s="17"/>
    </row>
    <row r="75" spans="5:7" hidden="1">
      <c r="E75" s="17"/>
      <c r="F75" s="17"/>
      <c r="G75" s="17"/>
    </row>
    <row r="76" spans="5:7" hidden="1">
      <c r="E76" s="17"/>
      <c r="F76" s="17"/>
      <c r="G76" s="17"/>
    </row>
    <row r="77" spans="5:7" hidden="1">
      <c r="E77" s="17"/>
      <c r="F77" s="17"/>
      <c r="G77" s="17"/>
    </row>
    <row r="78" spans="5:7" hidden="1">
      <c r="E78" s="17"/>
      <c r="F78" s="17"/>
      <c r="G78" s="17"/>
    </row>
    <row r="79" spans="5:7" hidden="1">
      <c r="E79" s="17"/>
      <c r="F79" s="17"/>
      <c r="G79" s="17"/>
    </row>
    <row r="80" spans="5:7" hidden="1">
      <c r="E80" s="17"/>
      <c r="F80" s="17"/>
      <c r="G80" s="17"/>
    </row>
    <row r="81" spans="5:7" hidden="1">
      <c r="E81" s="17"/>
      <c r="F81" s="17"/>
      <c r="G81" s="17"/>
    </row>
    <row r="82" spans="5:7" hidden="1">
      <c r="E82" s="17"/>
      <c r="F82" s="17"/>
      <c r="G82" s="17"/>
    </row>
    <row r="83" spans="5:7" hidden="1">
      <c r="E83" s="17"/>
      <c r="F83" s="17"/>
      <c r="G83" s="17"/>
    </row>
    <row r="84" spans="5:7" hidden="1">
      <c r="E84" s="17"/>
      <c r="F84" s="17"/>
      <c r="G84" s="17"/>
    </row>
    <row r="85" spans="5:7" hidden="1">
      <c r="E85" s="17"/>
      <c r="F85" s="17"/>
      <c r="G85" s="17"/>
    </row>
    <row r="86" spans="5:7" hidden="1">
      <c r="E86" s="17"/>
      <c r="F86" s="17"/>
      <c r="G86" s="17"/>
    </row>
    <row r="87" spans="5:7" hidden="1">
      <c r="E87" s="17"/>
      <c r="F87" s="17"/>
      <c r="G87" s="17"/>
    </row>
    <row r="88" spans="5:7" hidden="1">
      <c r="E88" s="17"/>
      <c r="F88" s="17"/>
      <c r="G88" s="17"/>
    </row>
    <row r="89" spans="5:7" hidden="1">
      <c r="E89" s="17"/>
      <c r="F89" s="17"/>
      <c r="G89" s="17"/>
    </row>
    <row r="90" spans="5:7" hidden="1">
      <c r="E90" s="17"/>
      <c r="F90" s="17"/>
      <c r="G90" s="17"/>
    </row>
    <row r="91" spans="5:7" hidden="1">
      <c r="E91" s="17"/>
      <c r="F91" s="17"/>
      <c r="G91" s="17"/>
    </row>
    <row r="92" spans="5:7" hidden="1">
      <c r="E92" s="17"/>
      <c r="F92" s="17"/>
      <c r="G92" s="17"/>
    </row>
    <row r="93" spans="5:7" hidden="1">
      <c r="E93" s="17"/>
      <c r="F93" s="17"/>
      <c r="G93" s="17"/>
    </row>
    <row r="94" spans="5:7" hidden="1">
      <c r="E94" s="17"/>
      <c r="F94" s="17"/>
      <c r="G94" s="17"/>
    </row>
    <row r="95" spans="5:7" hidden="1">
      <c r="E95" s="17"/>
      <c r="F95" s="17"/>
      <c r="G95" s="17"/>
    </row>
    <row r="96" spans="5:7" hidden="1">
      <c r="E96" s="17"/>
      <c r="F96" s="17"/>
      <c r="G96" s="17"/>
    </row>
    <row r="97" spans="5:7" hidden="1">
      <c r="E97" s="17"/>
      <c r="F97" s="17"/>
      <c r="G97" s="17"/>
    </row>
    <row r="98" spans="5:7" hidden="1">
      <c r="E98" s="17"/>
      <c r="F98" s="17"/>
      <c r="G98" s="17"/>
    </row>
    <row r="99" spans="5:7" hidden="1">
      <c r="E99" s="17"/>
      <c r="F99" s="17"/>
      <c r="G99" s="17"/>
    </row>
    <row r="100" spans="5:7" hidden="1">
      <c r="E100" s="17"/>
      <c r="F100" s="17"/>
      <c r="G100" s="17"/>
    </row>
    <row r="101" spans="5:7" hidden="1">
      <c r="E101" s="17"/>
      <c r="F101" s="17"/>
      <c r="G101" s="17"/>
    </row>
    <row r="102" spans="5:7" hidden="1">
      <c r="E102" s="17"/>
      <c r="F102" s="17"/>
      <c r="G102" s="17"/>
    </row>
    <row r="103" spans="5:7" hidden="1">
      <c r="E103" s="17"/>
      <c r="F103" s="17"/>
      <c r="G103" s="17"/>
    </row>
    <row r="104" spans="5:7" hidden="1">
      <c r="E104" s="17"/>
      <c r="F104" s="17"/>
      <c r="G104" s="17"/>
    </row>
    <row r="105" spans="5:7" hidden="1">
      <c r="E105" s="17"/>
      <c r="F105" s="17"/>
      <c r="G105" s="17"/>
    </row>
    <row r="106" spans="5:7" hidden="1">
      <c r="E106" s="17"/>
      <c r="F106" s="17"/>
      <c r="G106" s="17"/>
    </row>
    <row r="107" spans="5:7" hidden="1">
      <c r="E107" s="17"/>
      <c r="F107" s="17"/>
      <c r="G107" s="17"/>
    </row>
    <row r="108" spans="5:7" hidden="1">
      <c r="E108" s="17"/>
      <c r="F108" s="17"/>
      <c r="G108" s="17"/>
    </row>
    <row r="109" spans="5:7" hidden="1">
      <c r="E109" s="17"/>
      <c r="F109" s="17"/>
      <c r="G109" s="17"/>
    </row>
    <row r="110" spans="5:7" hidden="1">
      <c r="E110" s="17"/>
      <c r="F110" s="17"/>
      <c r="G110" s="17"/>
    </row>
    <row r="111" spans="5:7" hidden="1">
      <c r="E111" s="17"/>
      <c r="F111" s="17"/>
      <c r="G111" s="17"/>
    </row>
    <row r="112" spans="5:7" hidden="1">
      <c r="E112" s="17"/>
      <c r="F112" s="17"/>
      <c r="G112" s="17"/>
    </row>
    <row r="113" spans="5:7" hidden="1">
      <c r="E113" s="17"/>
      <c r="F113" s="17"/>
      <c r="G113" s="17"/>
    </row>
    <row r="114" spans="5:7" hidden="1">
      <c r="E114" s="17"/>
      <c r="F114" s="17"/>
      <c r="G114" s="17"/>
    </row>
    <row r="115" spans="5:7" hidden="1">
      <c r="E115" s="17"/>
      <c r="F115" s="17"/>
      <c r="G115" s="17"/>
    </row>
    <row r="116" spans="5:7" hidden="1">
      <c r="E116" s="17"/>
      <c r="F116" s="17"/>
      <c r="G116" s="17"/>
    </row>
    <row r="117" spans="5:7" hidden="1">
      <c r="E117" s="17"/>
      <c r="F117" s="17"/>
      <c r="G117" s="17"/>
    </row>
    <row r="118" spans="5:7" hidden="1">
      <c r="E118" s="17"/>
      <c r="F118" s="17"/>
      <c r="G118" s="17"/>
    </row>
    <row r="119" spans="5:7" hidden="1">
      <c r="E119" s="17"/>
      <c r="F119" s="17"/>
      <c r="G119" s="17"/>
    </row>
    <row r="120" spans="5:7" hidden="1">
      <c r="E120" s="17"/>
      <c r="F120" s="17"/>
      <c r="G120" s="17"/>
    </row>
    <row r="121" spans="5:7" hidden="1">
      <c r="E121" s="17"/>
      <c r="F121" s="17"/>
      <c r="G121" s="17"/>
    </row>
    <row r="122" spans="5:7" hidden="1">
      <c r="E122" s="17"/>
      <c r="F122" s="17"/>
      <c r="G122" s="17"/>
    </row>
    <row r="123" spans="5:7" hidden="1">
      <c r="E123" s="17"/>
      <c r="F123" s="17"/>
      <c r="G123" s="17"/>
    </row>
    <row r="124" spans="5:7" hidden="1">
      <c r="E124" s="17"/>
      <c r="F124" s="17"/>
      <c r="G124" s="17"/>
    </row>
    <row r="125" spans="5:7" hidden="1">
      <c r="E125" s="17"/>
      <c r="F125" s="17"/>
      <c r="G125" s="17"/>
    </row>
    <row r="126" spans="5:7" hidden="1">
      <c r="E126" s="17"/>
      <c r="F126" s="17"/>
      <c r="G126" s="17"/>
    </row>
    <row r="127" spans="5:7" hidden="1">
      <c r="E127" s="17"/>
      <c r="F127" s="17"/>
      <c r="G127" s="17"/>
    </row>
    <row r="128" spans="5:7" hidden="1">
      <c r="E128" s="17"/>
      <c r="F128" s="17"/>
      <c r="G128" s="17"/>
    </row>
    <row r="129" spans="5:7" hidden="1">
      <c r="E129" s="17"/>
      <c r="F129" s="17"/>
      <c r="G129" s="17"/>
    </row>
    <row r="130" spans="5:7" hidden="1">
      <c r="E130" s="17"/>
      <c r="F130" s="17"/>
      <c r="G130" s="17"/>
    </row>
    <row r="131" spans="5:7" hidden="1">
      <c r="E131" s="17"/>
      <c r="F131" s="17"/>
      <c r="G131" s="17"/>
    </row>
    <row r="132" spans="5:7" hidden="1">
      <c r="E132" s="17"/>
      <c r="F132" s="17"/>
      <c r="G132" s="17"/>
    </row>
    <row r="133" spans="5:7" hidden="1">
      <c r="E133" s="17"/>
      <c r="F133" s="17"/>
      <c r="G133" s="17"/>
    </row>
    <row r="134" spans="5:7" hidden="1">
      <c r="E134" s="17"/>
      <c r="F134" s="17"/>
      <c r="G134" s="17"/>
    </row>
    <row r="135" spans="5:7" hidden="1">
      <c r="E135" s="17"/>
      <c r="F135" s="17"/>
      <c r="G135" s="17"/>
    </row>
    <row r="136" spans="5:7" hidden="1">
      <c r="E136" s="17"/>
      <c r="F136" s="17"/>
      <c r="G136" s="17"/>
    </row>
    <row r="137" spans="5:7" hidden="1">
      <c r="E137" s="17"/>
      <c r="F137" s="17"/>
      <c r="G137" s="17"/>
    </row>
    <row r="138" spans="5:7" hidden="1">
      <c r="E138" s="17"/>
      <c r="F138" s="17"/>
      <c r="G138" s="17"/>
    </row>
    <row r="139" spans="5:7" hidden="1">
      <c r="E139" s="17"/>
      <c r="F139" s="17"/>
      <c r="G139" s="17"/>
    </row>
    <row r="140" spans="5:7" hidden="1">
      <c r="E140" s="17"/>
      <c r="F140" s="17"/>
      <c r="G140" s="17"/>
    </row>
    <row r="141" spans="5:7" hidden="1">
      <c r="E141" s="17"/>
      <c r="F141" s="17"/>
      <c r="G141" s="17"/>
    </row>
    <row r="142" spans="5:7" hidden="1">
      <c r="E142" s="17"/>
      <c r="F142" s="17"/>
      <c r="G142" s="17"/>
    </row>
    <row r="143" spans="5:7" hidden="1">
      <c r="E143" s="17"/>
      <c r="F143" s="17"/>
      <c r="G143" s="17"/>
    </row>
    <row r="144" spans="5:7" hidden="1">
      <c r="E144" s="17"/>
      <c r="F144" s="17"/>
      <c r="G144" s="17"/>
    </row>
    <row r="145" spans="5:7" hidden="1">
      <c r="E145" s="17"/>
      <c r="F145" s="17"/>
      <c r="G145" s="17"/>
    </row>
    <row r="146" spans="5:7" hidden="1">
      <c r="E146" s="17"/>
      <c r="F146" s="17"/>
      <c r="G146" s="17"/>
    </row>
    <row r="147" spans="5:7" hidden="1">
      <c r="E147" s="17"/>
      <c r="F147" s="17"/>
      <c r="G147" s="17"/>
    </row>
    <row r="148" spans="5:7" hidden="1">
      <c r="E148" s="17"/>
      <c r="F148" s="17"/>
      <c r="G148" s="17"/>
    </row>
    <row r="149" spans="5:7" hidden="1">
      <c r="E149" s="17"/>
      <c r="F149" s="17"/>
      <c r="G149" s="17"/>
    </row>
    <row r="150" spans="5:7" hidden="1">
      <c r="E150" s="17"/>
      <c r="F150" s="17"/>
      <c r="G150" s="17"/>
    </row>
    <row r="151" spans="5:7" hidden="1">
      <c r="E151" s="17"/>
      <c r="F151" s="17"/>
      <c r="G151" s="17"/>
    </row>
    <row r="152" spans="5:7" hidden="1">
      <c r="E152" s="17"/>
      <c r="F152" s="17"/>
      <c r="G152" s="17"/>
    </row>
    <row r="153" spans="5:7" hidden="1">
      <c r="E153" s="17"/>
      <c r="F153" s="17"/>
      <c r="G153" s="17"/>
    </row>
    <row r="154" spans="5:7" hidden="1">
      <c r="E154" s="17"/>
      <c r="F154" s="17"/>
      <c r="G154" s="17"/>
    </row>
    <row r="155" spans="5:7" hidden="1">
      <c r="E155" s="17"/>
      <c r="F155" s="17"/>
      <c r="G155" s="17"/>
    </row>
    <row r="156" spans="5:7" hidden="1">
      <c r="E156" s="17"/>
      <c r="F156" s="17"/>
      <c r="G156" s="17"/>
    </row>
    <row r="157" spans="5:7" hidden="1">
      <c r="E157" s="17"/>
      <c r="F157" s="17"/>
      <c r="G157" s="17"/>
    </row>
    <row r="158" spans="5:7" hidden="1">
      <c r="E158" s="17"/>
      <c r="F158" s="17"/>
      <c r="G158" s="17"/>
    </row>
    <row r="159" spans="5:7" hidden="1">
      <c r="E159" s="17"/>
      <c r="F159" s="17"/>
      <c r="G159" s="17"/>
    </row>
    <row r="160" spans="5:7" hidden="1">
      <c r="E160" s="17"/>
      <c r="F160" s="17"/>
      <c r="G160" s="17"/>
    </row>
    <row r="161" spans="5:7" hidden="1">
      <c r="E161" s="17"/>
      <c r="F161" s="17"/>
      <c r="G161" s="17"/>
    </row>
    <row r="162" spans="5:7" hidden="1">
      <c r="E162" s="17"/>
      <c r="F162" s="17"/>
      <c r="G162" s="17"/>
    </row>
    <row r="163" spans="5:7" hidden="1">
      <c r="E163" s="17"/>
      <c r="F163" s="17"/>
      <c r="G163" s="17"/>
    </row>
    <row r="164" spans="5:7" hidden="1">
      <c r="E164" s="17"/>
      <c r="F164" s="17"/>
      <c r="G164" s="17"/>
    </row>
    <row r="165" spans="5:7" hidden="1">
      <c r="E165" s="17"/>
      <c r="F165" s="17"/>
      <c r="G165" s="17"/>
    </row>
    <row r="166" spans="5:7" hidden="1">
      <c r="E166" s="17"/>
      <c r="F166" s="17"/>
      <c r="G166" s="17"/>
    </row>
    <row r="167" spans="5:7" hidden="1">
      <c r="E167" s="17"/>
      <c r="F167" s="17"/>
      <c r="G167" s="17"/>
    </row>
    <row r="168" spans="5:7" hidden="1">
      <c r="E168" s="17"/>
      <c r="F168" s="17"/>
      <c r="G168" s="17"/>
    </row>
    <row r="169" spans="5:7" hidden="1">
      <c r="E169" s="17"/>
      <c r="F169" s="17"/>
      <c r="G169" s="17"/>
    </row>
    <row r="170" spans="5:7" hidden="1">
      <c r="E170" s="17"/>
      <c r="F170" s="17"/>
      <c r="G170" s="17"/>
    </row>
    <row r="171" spans="5:7" hidden="1">
      <c r="E171" s="17"/>
      <c r="F171" s="17"/>
      <c r="G171" s="17"/>
    </row>
    <row r="172" spans="5:7" hidden="1">
      <c r="E172" s="17"/>
      <c r="F172" s="17"/>
      <c r="G172" s="17"/>
    </row>
    <row r="173" spans="5:7" hidden="1">
      <c r="E173" s="17"/>
      <c r="F173" s="17"/>
      <c r="G173" s="17"/>
    </row>
    <row r="174" spans="5:7" hidden="1">
      <c r="E174" s="17"/>
      <c r="F174" s="17"/>
      <c r="G174" s="17"/>
    </row>
    <row r="175" spans="5:7" hidden="1">
      <c r="E175" s="17"/>
      <c r="F175" s="17"/>
      <c r="G175" s="17"/>
    </row>
    <row r="176" spans="5:7" hidden="1">
      <c r="E176" s="17"/>
      <c r="F176" s="17"/>
      <c r="G176" s="17"/>
    </row>
    <row r="177" spans="5:7" hidden="1">
      <c r="E177" s="17"/>
      <c r="F177" s="17"/>
      <c r="G177" s="17"/>
    </row>
    <row r="178" spans="5:7" hidden="1">
      <c r="E178" s="17"/>
      <c r="F178" s="17"/>
      <c r="G178" s="17"/>
    </row>
    <row r="179" spans="5:7" hidden="1">
      <c r="E179" s="17"/>
      <c r="F179" s="17"/>
      <c r="G179" s="17"/>
    </row>
    <row r="180" spans="5:7" hidden="1">
      <c r="E180" s="17"/>
      <c r="F180" s="17"/>
      <c r="G180" s="17"/>
    </row>
    <row r="181" spans="5:7" hidden="1">
      <c r="E181" s="17"/>
      <c r="F181" s="17"/>
      <c r="G181" s="17"/>
    </row>
    <row r="182" spans="5:7" hidden="1">
      <c r="E182" s="17"/>
      <c r="F182" s="17"/>
      <c r="G182" s="17"/>
    </row>
    <row r="183" spans="5:7" hidden="1">
      <c r="E183" s="17"/>
      <c r="F183" s="17"/>
      <c r="G183" s="17"/>
    </row>
    <row r="184" spans="5:7" hidden="1">
      <c r="E184" s="17"/>
      <c r="F184" s="17"/>
      <c r="G184" s="17"/>
    </row>
    <row r="185" spans="5:7" hidden="1">
      <c r="E185" s="17"/>
      <c r="F185" s="17"/>
      <c r="G185" s="17"/>
    </row>
    <row r="186" spans="5:7" hidden="1">
      <c r="E186" s="17"/>
      <c r="F186" s="17"/>
      <c r="G186" s="17"/>
    </row>
    <row r="187" spans="5:7" hidden="1">
      <c r="E187" s="17"/>
      <c r="F187" s="17"/>
      <c r="G187" s="17"/>
    </row>
    <row r="188" spans="5:7" hidden="1">
      <c r="E188" s="17"/>
      <c r="F188" s="17"/>
      <c r="G188" s="17"/>
    </row>
    <row r="189" spans="5:7" hidden="1">
      <c r="E189" s="17"/>
      <c r="F189" s="17"/>
      <c r="G189" s="17"/>
    </row>
    <row r="190" spans="5:7" hidden="1">
      <c r="E190" s="17"/>
      <c r="F190" s="17"/>
      <c r="G190" s="17"/>
    </row>
    <row r="191" spans="5:7" hidden="1">
      <c r="E191" s="17"/>
      <c r="F191" s="17"/>
      <c r="G191" s="17"/>
    </row>
    <row r="192" spans="5:7" hidden="1">
      <c r="E192" s="17"/>
      <c r="F192" s="17"/>
      <c r="G192" s="17"/>
    </row>
    <row r="193" spans="5:7" hidden="1">
      <c r="E193" s="17"/>
      <c r="F193" s="17"/>
      <c r="G193" s="17"/>
    </row>
    <row r="194" spans="5:7" hidden="1">
      <c r="E194" s="17"/>
      <c r="F194" s="17"/>
      <c r="G194" s="17"/>
    </row>
    <row r="195" spans="5:7" hidden="1">
      <c r="E195" s="17"/>
      <c r="F195" s="17"/>
      <c r="G195" s="17"/>
    </row>
    <row r="196" spans="5:7" hidden="1">
      <c r="E196" s="17"/>
      <c r="F196" s="17"/>
      <c r="G196" s="17"/>
    </row>
    <row r="197" spans="5:7" hidden="1">
      <c r="E197" s="17"/>
      <c r="F197" s="17"/>
      <c r="G197" s="17"/>
    </row>
    <row r="198" spans="5:7" hidden="1">
      <c r="E198" s="17"/>
      <c r="F198" s="17"/>
      <c r="G198" s="17"/>
    </row>
    <row r="199" spans="5:7" hidden="1">
      <c r="E199" s="17"/>
      <c r="F199" s="17"/>
      <c r="G199" s="17"/>
    </row>
    <row r="200" spans="5:7" hidden="1">
      <c r="E200" s="17"/>
      <c r="F200" s="17"/>
      <c r="G200" s="17"/>
    </row>
    <row r="201" spans="5:7" hidden="1">
      <c r="E201" s="17"/>
      <c r="F201" s="17"/>
      <c r="G201" s="17"/>
    </row>
    <row r="202" spans="5:7" hidden="1">
      <c r="E202" s="17"/>
      <c r="F202" s="17"/>
      <c r="G202" s="17"/>
    </row>
    <row r="203" spans="5:7" hidden="1">
      <c r="E203" s="17"/>
      <c r="F203" s="17"/>
      <c r="G203" s="17"/>
    </row>
    <row r="204" spans="5:7" hidden="1">
      <c r="E204" s="17"/>
      <c r="F204" s="17"/>
      <c r="G204" s="17"/>
    </row>
    <row r="205" spans="5:7" hidden="1">
      <c r="E205" s="17"/>
      <c r="F205" s="17"/>
      <c r="G205" s="17"/>
    </row>
    <row r="206" spans="5:7" hidden="1">
      <c r="E206" s="17"/>
      <c r="F206" s="17"/>
      <c r="G206" s="17"/>
    </row>
    <row r="207" spans="5:7" hidden="1">
      <c r="E207" s="17"/>
      <c r="F207" s="17"/>
      <c r="G207" s="17"/>
    </row>
    <row r="208" spans="5:7" hidden="1">
      <c r="E208" s="17"/>
      <c r="F208" s="17"/>
      <c r="G208" s="17"/>
    </row>
    <row r="209" spans="5:7" hidden="1">
      <c r="E209" s="17"/>
      <c r="F209" s="17"/>
      <c r="G209" s="17"/>
    </row>
    <row r="210" spans="5:7" hidden="1">
      <c r="E210" s="17"/>
      <c r="F210" s="17"/>
      <c r="G210" s="17"/>
    </row>
    <row r="211" spans="5:7" hidden="1">
      <c r="E211" s="17"/>
      <c r="F211" s="17"/>
      <c r="G211" s="17"/>
    </row>
    <row r="212" spans="5:7" hidden="1">
      <c r="E212" s="17"/>
      <c r="F212" s="17"/>
      <c r="G212" s="17"/>
    </row>
    <row r="213" spans="5:7" hidden="1">
      <c r="E213" s="17"/>
      <c r="F213" s="17"/>
      <c r="G213" s="17"/>
    </row>
    <row r="214" spans="5:7" hidden="1">
      <c r="E214" s="17"/>
      <c r="F214" s="17"/>
      <c r="G214" s="17"/>
    </row>
    <row r="215" spans="5:7" hidden="1">
      <c r="E215" s="17"/>
      <c r="F215" s="17"/>
      <c r="G215" s="17"/>
    </row>
    <row r="216" spans="5:7" hidden="1">
      <c r="E216" s="17"/>
      <c r="F216" s="17"/>
      <c r="G216" s="17"/>
    </row>
    <row r="217" spans="5:7" hidden="1">
      <c r="E217" s="17"/>
      <c r="F217" s="17"/>
      <c r="G217" s="17"/>
    </row>
    <row r="218" spans="5:7" hidden="1">
      <c r="E218" s="17"/>
      <c r="F218" s="17"/>
      <c r="G218" s="17"/>
    </row>
    <row r="219" spans="5:7" hidden="1">
      <c r="E219" s="17"/>
      <c r="F219" s="17"/>
      <c r="G219" s="17"/>
    </row>
    <row r="220" spans="5:7" hidden="1">
      <c r="E220" s="17"/>
      <c r="F220" s="17"/>
      <c r="G220" s="17"/>
    </row>
    <row r="221" spans="5:7" hidden="1">
      <c r="E221" s="17"/>
      <c r="F221" s="17"/>
      <c r="G221" s="17"/>
    </row>
    <row r="222" spans="5:7" hidden="1">
      <c r="E222" s="17"/>
      <c r="F222" s="17"/>
      <c r="G222" s="17"/>
    </row>
    <row r="223" spans="5:7" hidden="1">
      <c r="E223" s="17"/>
      <c r="F223" s="17"/>
      <c r="G223" s="17"/>
    </row>
    <row r="224" spans="5:7" hidden="1">
      <c r="E224" s="17"/>
      <c r="F224" s="17"/>
      <c r="G224" s="17"/>
    </row>
    <row r="225" spans="5:7" hidden="1">
      <c r="E225" s="17"/>
      <c r="F225" s="17"/>
      <c r="G225" s="17"/>
    </row>
    <row r="226" spans="5:7" hidden="1">
      <c r="E226" s="17"/>
      <c r="F226" s="17"/>
      <c r="G226" s="17"/>
    </row>
    <row r="227" spans="5:7" hidden="1">
      <c r="E227" s="17"/>
      <c r="F227" s="17"/>
      <c r="G227" s="17"/>
    </row>
    <row r="228" spans="5:7" hidden="1">
      <c r="E228" s="17"/>
      <c r="F228" s="17"/>
      <c r="G228" s="17"/>
    </row>
    <row r="229" spans="5:7" hidden="1">
      <c r="E229" s="17"/>
      <c r="F229" s="17"/>
      <c r="G229" s="17"/>
    </row>
    <row r="230" spans="5:7" hidden="1">
      <c r="E230" s="17"/>
      <c r="F230" s="17"/>
      <c r="G230" s="17"/>
    </row>
    <row r="231" spans="5:7" hidden="1">
      <c r="E231" s="17"/>
      <c r="F231" s="17"/>
      <c r="G231" s="17"/>
    </row>
    <row r="232" spans="5:7" hidden="1">
      <c r="E232" s="17"/>
      <c r="F232" s="17"/>
      <c r="G232" s="17"/>
    </row>
    <row r="233" spans="5:7" hidden="1">
      <c r="E233" s="17"/>
      <c r="F233" s="17"/>
      <c r="G233" s="17"/>
    </row>
    <row r="234" spans="5:7" hidden="1">
      <c r="E234" s="17"/>
      <c r="F234" s="17"/>
      <c r="G234" s="17"/>
    </row>
    <row r="235" spans="5:7" hidden="1">
      <c r="E235" s="17"/>
      <c r="F235" s="17"/>
      <c r="G235" s="17"/>
    </row>
    <row r="236" spans="5:7" hidden="1">
      <c r="E236" s="17"/>
      <c r="F236" s="17"/>
      <c r="G236" s="17"/>
    </row>
    <row r="237" spans="5:7" hidden="1">
      <c r="E237" s="17"/>
      <c r="F237" s="17"/>
      <c r="G237" s="17"/>
    </row>
    <row r="238" spans="5:7" hidden="1">
      <c r="E238" s="17"/>
      <c r="F238" s="17"/>
      <c r="G238" s="17"/>
    </row>
    <row r="239" spans="5:7" hidden="1">
      <c r="E239" s="17"/>
      <c r="F239" s="17"/>
      <c r="G239" s="17"/>
    </row>
    <row r="240" spans="5:7" hidden="1">
      <c r="E240" s="17"/>
      <c r="F240" s="17"/>
      <c r="G240" s="17"/>
    </row>
    <row r="241" spans="5:7" hidden="1">
      <c r="E241" s="17"/>
      <c r="F241" s="17"/>
      <c r="G241" s="17"/>
    </row>
    <row r="242" spans="5:7" hidden="1">
      <c r="E242" s="17"/>
      <c r="F242" s="17"/>
      <c r="G242" s="17"/>
    </row>
    <row r="243" spans="5:7" hidden="1">
      <c r="E243" s="17"/>
      <c r="F243" s="17"/>
      <c r="G243" s="17"/>
    </row>
    <row r="244" spans="5:7" hidden="1">
      <c r="E244" s="17"/>
      <c r="F244" s="17"/>
      <c r="G244" s="17"/>
    </row>
    <row r="245" spans="5:7" hidden="1">
      <c r="E245" s="17"/>
      <c r="F245" s="17"/>
      <c r="G245" s="17"/>
    </row>
    <row r="246" spans="5:7" hidden="1">
      <c r="E246" s="17"/>
      <c r="F246" s="17"/>
      <c r="G246" s="17"/>
    </row>
    <row r="247" spans="5:7" hidden="1">
      <c r="E247" s="17"/>
      <c r="F247" s="17"/>
      <c r="G247" s="17"/>
    </row>
    <row r="248" spans="5:7" hidden="1">
      <c r="E248" s="17"/>
      <c r="F248" s="17"/>
      <c r="G248" s="17"/>
    </row>
    <row r="249" spans="5:7" hidden="1">
      <c r="E249" s="17"/>
      <c r="F249" s="17"/>
      <c r="G249" s="17"/>
    </row>
    <row r="250" spans="5:7" hidden="1">
      <c r="E250" s="17"/>
      <c r="F250" s="17"/>
      <c r="G250" s="17"/>
    </row>
    <row r="251" spans="5:7" hidden="1">
      <c r="E251" s="17"/>
      <c r="F251" s="17"/>
      <c r="G251" s="17"/>
    </row>
    <row r="252" spans="5:7" hidden="1">
      <c r="E252" s="17"/>
      <c r="F252" s="17"/>
      <c r="G252" s="17"/>
    </row>
    <row r="253" spans="5:7" hidden="1">
      <c r="E253" s="17"/>
      <c r="F253" s="17"/>
      <c r="G253" s="17"/>
    </row>
    <row r="254" spans="5:7" hidden="1">
      <c r="E254" s="17"/>
      <c r="F254" s="17"/>
      <c r="G254" s="17"/>
    </row>
    <row r="255" spans="5:7" hidden="1">
      <c r="E255" s="17"/>
      <c r="F255" s="17"/>
      <c r="G255" s="17"/>
    </row>
    <row r="256" spans="5:7" hidden="1">
      <c r="E256" s="17"/>
      <c r="F256" s="17"/>
      <c r="G256" s="17"/>
    </row>
    <row r="257" spans="5:7" hidden="1">
      <c r="E257" s="17"/>
      <c r="F257" s="17"/>
      <c r="G257" s="17"/>
    </row>
    <row r="258" spans="5:7" hidden="1">
      <c r="E258" s="17"/>
      <c r="F258" s="17"/>
      <c r="G258" s="17"/>
    </row>
    <row r="259" spans="5:7" hidden="1">
      <c r="E259" s="17"/>
      <c r="F259" s="17"/>
      <c r="G259" s="17"/>
    </row>
    <row r="260" spans="5:7" hidden="1">
      <c r="E260" s="17"/>
      <c r="F260" s="17"/>
      <c r="G260" s="17"/>
    </row>
    <row r="261" spans="5:7" hidden="1">
      <c r="E261" s="17"/>
      <c r="F261" s="17"/>
      <c r="G261" s="17"/>
    </row>
    <row r="262" spans="5:7" hidden="1">
      <c r="E262" s="17"/>
      <c r="F262" s="17"/>
      <c r="G262" s="17"/>
    </row>
    <row r="263" spans="5:7" hidden="1">
      <c r="E263" s="17"/>
      <c r="F263" s="17"/>
      <c r="G263" s="17"/>
    </row>
    <row r="264" spans="5:7" hidden="1">
      <c r="E264" s="17"/>
      <c r="F264" s="17"/>
      <c r="G264" s="17"/>
    </row>
    <row r="265" spans="5:7" hidden="1">
      <c r="E265" s="17"/>
      <c r="F265" s="17"/>
      <c r="G265" s="17"/>
    </row>
    <row r="266" spans="5:7" hidden="1">
      <c r="E266" s="17"/>
      <c r="F266" s="17"/>
      <c r="G266" s="17"/>
    </row>
    <row r="267" spans="5:7" hidden="1">
      <c r="E267" s="17"/>
      <c r="F267" s="17"/>
      <c r="G267" s="17"/>
    </row>
    <row r="268" spans="5:7" hidden="1">
      <c r="E268" s="17"/>
      <c r="F268" s="17"/>
      <c r="G268" s="17"/>
    </row>
    <row r="269" spans="5:7" hidden="1">
      <c r="E269" s="17"/>
      <c r="F269" s="17"/>
      <c r="G269" s="17"/>
    </row>
    <row r="270" spans="5:7" hidden="1">
      <c r="E270" s="17"/>
      <c r="F270" s="17"/>
      <c r="G270" s="17"/>
    </row>
    <row r="271" spans="5:7" hidden="1">
      <c r="E271" s="17"/>
      <c r="F271" s="17"/>
      <c r="G271" s="17"/>
    </row>
    <row r="272" spans="5:7" hidden="1">
      <c r="E272" s="17"/>
      <c r="F272" s="17"/>
      <c r="G272" s="17"/>
    </row>
    <row r="273" spans="5:7" hidden="1">
      <c r="E273" s="17"/>
      <c r="F273" s="17"/>
      <c r="G273" s="17"/>
    </row>
    <row r="274" spans="5:7" hidden="1">
      <c r="E274" s="17"/>
      <c r="F274" s="17"/>
      <c r="G274" s="17"/>
    </row>
    <row r="275" spans="5:7" hidden="1">
      <c r="E275" s="17"/>
      <c r="F275" s="17"/>
      <c r="G275" s="17"/>
    </row>
    <row r="276" spans="5:7" hidden="1">
      <c r="E276" s="17"/>
      <c r="F276" s="17"/>
      <c r="G276" s="17"/>
    </row>
    <row r="277" spans="5:7" hidden="1">
      <c r="E277" s="17"/>
      <c r="F277" s="17"/>
      <c r="G277" s="17"/>
    </row>
    <row r="278" spans="5:7" hidden="1">
      <c r="E278" s="17"/>
      <c r="F278" s="17"/>
      <c r="G278" s="17"/>
    </row>
    <row r="279" spans="5:7" hidden="1">
      <c r="E279" s="17"/>
      <c r="F279" s="17"/>
      <c r="G279" s="17"/>
    </row>
    <row r="280" spans="5:7" hidden="1">
      <c r="E280" s="17"/>
      <c r="F280" s="17"/>
      <c r="G280" s="17"/>
    </row>
    <row r="281" spans="5:7" hidden="1">
      <c r="E281" s="17"/>
      <c r="F281" s="17"/>
      <c r="G281" s="17"/>
    </row>
    <row r="282" spans="5:7" hidden="1">
      <c r="E282" s="17"/>
      <c r="F282" s="17"/>
      <c r="G282" s="17"/>
    </row>
    <row r="283" spans="5:7" hidden="1">
      <c r="E283" s="17"/>
      <c r="F283" s="17"/>
      <c r="G283" s="17"/>
    </row>
    <row r="284" spans="5:7" hidden="1">
      <c r="E284" s="17"/>
      <c r="F284" s="17"/>
      <c r="G284" s="17"/>
    </row>
    <row r="285" spans="5:7" hidden="1">
      <c r="E285" s="17"/>
      <c r="F285" s="17"/>
      <c r="G285" s="17"/>
    </row>
    <row r="286" spans="5:7" hidden="1">
      <c r="E286" s="17"/>
      <c r="F286" s="17"/>
      <c r="G286" s="17"/>
    </row>
    <row r="287" spans="5:7" hidden="1">
      <c r="E287" s="17"/>
      <c r="F287" s="17"/>
      <c r="G287" s="17"/>
    </row>
    <row r="288" spans="5:7" hidden="1">
      <c r="E288" s="17"/>
      <c r="F288" s="17"/>
      <c r="G288" s="17"/>
    </row>
    <row r="289" spans="5:7" hidden="1">
      <c r="E289" s="17"/>
      <c r="F289" s="17"/>
      <c r="G289" s="17"/>
    </row>
    <row r="290" spans="5:7" hidden="1">
      <c r="E290" s="17"/>
      <c r="F290" s="17"/>
      <c r="G290" s="17"/>
    </row>
    <row r="291" spans="5:7" hidden="1">
      <c r="E291" s="17"/>
      <c r="F291" s="17"/>
      <c r="G291" s="17"/>
    </row>
    <row r="292" spans="5:7" hidden="1">
      <c r="E292" s="17"/>
      <c r="F292" s="17"/>
      <c r="G292" s="17"/>
    </row>
    <row r="293" spans="5:7" hidden="1">
      <c r="E293" s="17"/>
      <c r="F293" s="17"/>
      <c r="G293" s="17"/>
    </row>
    <row r="294" spans="5:7" hidden="1">
      <c r="E294" s="17"/>
      <c r="F294" s="17"/>
      <c r="G294" s="17"/>
    </row>
    <row r="295" spans="5:7" hidden="1">
      <c r="E295" s="17"/>
      <c r="F295" s="17"/>
      <c r="G295" s="17"/>
    </row>
    <row r="296" spans="5:7" hidden="1">
      <c r="E296" s="17"/>
      <c r="F296" s="17"/>
      <c r="G296" s="17"/>
    </row>
    <row r="297" spans="5:7" hidden="1">
      <c r="E297" s="17"/>
      <c r="F297" s="17"/>
      <c r="G297" s="17"/>
    </row>
    <row r="298" spans="5:7" hidden="1">
      <c r="E298" s="17"/>
      <c r="F298" s="17"/>
      <c r="G298" s="17"/>
    </row>
    <row r="299" spans="5:7" hidden="1">
      <c r="E299" s="17"/>
      <c r="F299" s="17"/>
      <c r="G299" s="17"/>
    </row>
    <row r="300" spans="5:7" hidden="1">
      <c r="E300" s="17"/>
      <c r="F300" s="17"/>
      <c r="G300" s="17"/>
    </row>
    <row r="301" spans="5:7" hidden="1">
      <c r="E301" s="17"/>
      <c r="F301" s="17"/>
      <c r="G301" s="17"/>
    </row>
    <row r="302" spans="5:7" hidden="1">
      <c r="E302" s="17"/>
      <c r="F302" s="17"/>
      <c r="G302" s="17"/>
    </row>
    <row r="303" spans="5:7" hidden="1">
      <c r="E303" s="17"/>
      <c r="F303" s="17"/>
      <c r="G303" s="17"/>
    </row>
    <row r="304" spans="5:7" hidden="1">
      <c r="E304" s="17"/>
      <c r="F304" s="17"/>
      <c r="G304" s="17"/>
    </row>
    <row r="305" spans="5:7" hidden="1">
      <c r="E305" s="17"/>
      <c r="F305" s="17"/>
      <c r="G305" s="17"/>
    </row>
    <row r="306" spans="5:7" hidden="1">
      <c r="E306" s="17"/>
      <c r="F306" s="17"/>
      <c r="G306" s="17"/>
    </row>
    <row r="307" spans="5:7" hidden="1">
      <c r="E307" s="17"/>
      <c r="F307" s="17"/>
      <c r="G307" s="17"/>
    </row>
    <row r="308" spans="5:7" hidden="1">
      <c r="E308" s="17"/>
      <c r="F308" s="17"/>
      <c r="G308" s="17"/>
    </row>
    <row r="309" spans="5:7" hidden="1">
      <c r="E309" s="17"/>
      <c r="F309" s="17"/>
      <c r="G309" s="17"/>
    </row>
    <row r="310" spans="5:7" hidden="1">
      <c r="E310" s="17"/>
      <c r="F310" s="17"/>
      <c r="G310" s="17"/>
    </row>
    <row r="311" spans="5:7" hidden="1">
      <c r="E311" s="17"/>
      <c r="F311" s="17"/>
      <c r="G311" s="17"/>
    </row>
    <row r="312" spans="5:7" hidden="1">
      <c r="E312" s="17"/>
      <c r="F312" s="17"/>
      <c r="G312" s="17"/>
    </row>
    <row r="313" spans="5:7" hidden="1">
      <c r="E313" s="17"/>
      <c r="F313" s="17"/>
      <c r="G313" s="17"/>
    </row>
    <row r="314" spans="5:7" hidden="1">
      <c r="E314" s="17"/>
      <c r="F314" s="17"/>
      <c r="G314" s="17"/>
    </row>
    <row r="315" spans="5:7" hidden="1">
      <c r="E315" s="17"/>
      <c r="F315" s="17"/>
      <c r="G315" s="17"/>
    </row>
    <row r="316" spans="5:7" hidden="1">
      <c r="E316" s="17"/>
      <c r="F316" s="17"/>
      <c r="G316" s="17"/>
    </row>
    <row r="317" spans="5:7" hidden="1">
      <c r="E317" s="17"/>
      <c r="F317" s="17"/>
      <c r="G317" s="17"/>
    </row>
    <row r="318" spans="5:7" hidden="1">
      <c r="E318" s="17"/>
      <c r="F318" s="17"/>
      <c r="G318" s="17"/>
    </row>
    <row r="319" spans="5:7" hidden="1">
      <c r="E319" s="17"/>
      <c r="F319" s="17"/>
      <c r="G319" s="17"/>
    </row>
    <row r="320" spans="5:7" hidden="1">
      <c r="E320" s="17"/>
      <c r="F320" s="17"/>
      <c r="G320" s="17"/>
    </row>
    <row r="321" spans="5:7" hidden="1">
      <c r="E321" s="17"/>
      <c r="F321" s="17"/>
      <c r="G321" s="17"/>
    </row>
    <row r="322" spans="5:7" hidden="1">
      <c r="E322" s="17"/>
      <c r="F322" s="17"/>
      <c r="G322" s="17"/>
    </row>
    <row r="323" spans="5:7" hidden="1">
      <c r="E323" s="17"/>
      <c r="F323" s="17"/>
      <c r="G323" s="17"/>
    </row>
    <row r="324" spans="5:7" hidden="1">
      <c r="E324" s="17"/>
      <c r="F324" s="17"/>
      <c r="G324" s="17"/>
    </row>
    <row r="325" spans="5:7" hidden="1">
      <c r="E325" s="17"/>
      <c r="F325" s="17"/>
      <c r="G325" s="17"/>
    </row>
    <row r="326" spans="5:7" hidden="1">
      <c r="E326" s="17"/>
      <c r="F326" s="17"/>
      <c r="G326" s="17"/>
    </row>
    <row r="327" spans="5:7" hidden="1">
      <c r="E327" s="17"/>
      <c r="F327" s="17"/>
      <c r="G327" s="17"/>
    </row>
    <row r="328" spans="5:7" hidden="1">
      <c r="E328" s="17"/>
      <c r="F328" s="17"/>
      <c r="G328" s="17"/>
    </row>
    <row r="329" spans="5:7" hidden="1">
      <c r="E329" s="17"/>
      <c r="F329" s="17"/>
      <c r="G329" s="17"/>
    </row>
    <row r="330" spans="5:7" hidden="1">
      <c r="E330" s="17"/>
      <c r="F330" s="17"/>
      <c r="G330" s="17"/>
    </row>
    <row r="331" spans="5:7" hidden="1">
      <c r="E331" s="17"/>
      <c r="F331" s="17"/>
      <c r="G331" s="17"/>
    </row>
    <row r="332" spans="5:7" hidden="1">
      <c r="E332" s="17"/>
      <c r="F332" s="17"/>
      <c r="G332" s="17"/>
    </row>
    <row r="333" spans="5:7" hidden="1">
      <c r="E333" s="17"/>
      <c r="F333" s="17"/>
      <c r="G333" s="17"/>
    </row>
    <row r="334" spans="5:7" hidden="1">
      <c r="E334" s="17"/>
      <c r="F334" s="17"/>
      <c r="G334" s="17"/>
    </row>
    <row r="335" spans="5:7" hidden="1">
      <c r="E335" s="17"/>
      <c r="F335" s="17"/>
      <c r="G335" s="17"/>
    </row>
    <row r="336" spans="5:7" hidden="1">
      <c r="E336" s="17"/>
      <c r="F336" s="17"/>
      <c r="G336" s="17"/>
    </row>
    <row r="337" spans="5:7" hidden="1">
      <c r="E337" s="17"/>
      <c r="F337" s="17"/>
      <c r="G337" s="17"/>
    </row>
    <row r="338" spans="5:7" hidden="1">
      <c r="E338" s="17"/>
      <c r="F338" s="17"/>
      <c r="G338" s="17"/>
    </row>
    <row r="339" spans="5:7" hidden="1">
      <c r="E339" s="17"/>
      <c r="F339" s="17"/>
      <c r="G339" s="17"/>
    </row>
    <row r="340" spans="5:7" hidden="1">
      <c r="E340" s="17"/>
      <c r="F340" s="17"/>
      <c r="G340" s="17"/>
    </row>
    <row r="341" spans="5:7" hidden="1">
      <c r="E341" s="17"/>
      <c r="F341" s="17"/>
      <c r="G341" s="17"/>
    </row>
    <row r="342" spans="5:7" hidden="1">
      <c r="E342" s="17"/>
      <c r="F342" s="17"/>
      <c r="G342" s="17"/>
    </row>
    <row r="343" spans="5:7" hidden="1">
      <c r="E343" s="17"/>
      <c r="F343" s="17"/>
      <c r="G343" s="17"/>
    </row>
    <row r="344" spans="5:7" hidden="1">
      <c r="E344" s="17"/>
      <c r="F344" s="17"/>
      <c r="G344" s="17"/>
    </row>
    <row r="345" spans="5:7" hidden="1">
      <c r="E345" s="17"/>
      <c r="F345" s="17"/>
      <c r="G345" s="17"/>
    </row>
    <row r="346" spans="5:7" hidden="1">
      <c r="E346" s="17"/>
      <c r="F346" s="17"/>
      <c r="G346" s="17"/>
    </row>
    <row r="347" spans="5:7" hidden="1">
      <c r="E347" s="17"/>
      <c r="F347" s="17"/>
      <c r="G347" s="17"/>
    </row>
    <row r="348" spans="5:7" hidden="1">
      <c r="E348" s="17"/>
      <c r="F348" s="17"/>
      <c r="G348" s="17"/>
    </row>
    <row r="349" spans="5:7" hidden="1">
      <c r="E349" s="17"/>
      <c r="F349" s="17"/>
      <c r="G349" s="17"/>
    </row>
    <row r="350" spans="5:7" hidden="1">
      <c r="E350" s="17"/>
      <c r="F350" s="17"/>
      <c r="G350" s="17"/>
    </row>
    <row r="351" spans="5:7" hidden="1">
      <c r="E351" s="17"/>
      <c r="F351" s="17"/>
      <c r="G351" s="17"/>
    </row>
    <row r="352" spans="5:7" hidden="1">
      <c r="E352" s="17"/>
      <c r="F352" s="17"/>
      <c r="G352" s="17"/>
    </row>
    <row r="353" spans="5:7" hidden="1">
      <c r="E353" s="17"/>
      <c r="F353" s="17"/>
      <c r="G353" s="17"/>
    </row>
    <row r="354" spans="5:7" hidden="1">
      <c r="E354" s="17"/>
      <c r="F354" s="17"/>
      <c r="G354" s="17"/>
    </row>
    <row r="355" spans="5:7" hidden="1">
      <c r="E355" s="17"/>
      <c r="F355" s="17"/>
      <c r="G355" s="17"/>
    </row>
    <row r="356" spans="5:7" hidden="1">
      <c r="E356" s="17"/>
      <c r="F356" s="17"/>
      <c r="G356" s="17"/>
    </row>
    <row r="357" spans="5:7" hidden="1">
      <c r="E357" s="17"/>
      <c r="F357" s="17"/>
      <c r="G357" s="17"/>
    </row>
    <row r="358" spans="5:7" hidden="1">
      <c r="E358" s="17"/>
      <c r="F358" s="17"/>
      <c r="G358" s="17"/>
    </row>
    <row r="359" spans="5:7" hidden="1">
      <c r="E359" s="17"/>
      <c r="F359" s="17"/>
      <c r="G359" s="17"/>
    </row>
    <row r="360" spans="5:7" hidden="1">
      <c r="E360" s="17"/>
      <c r="F360" s="17"/>
      <c r="G360" s="17"/>
    </row>
    <row r="361" spans="5:7" hidden="1">
      <c r="E361" s="17"/>
      <c r="F361" s="17"/>
      <c r="G361" s="17"/>
    </row>
    <row r="362" spans="5:7" hidden="1">
      <c r="E362" s="17"/>
      <c r="F362" s="17"/>
      <c r="G362" s="17"/>
    </row>
    <row r="363" spans="5:7" hidden="1">
      <c r="E363" s="17"/>
      <c r="F363" s="17"/>
      <c r="G363" s="17"/>
    </row>
    <row r="364" spans="5:7" hidden="1">
      <c r="E364" s="17"/>
      <c r="F364" s="17"/>
      <c r="G364" s="17"/>
    </row>
    <row r="365" spans="5:7" hidden="1">
      <c r="E365" s="17"/>
      <c r="F365" s="17"/>
      <c r="G365" s="17"/>
    </row>
    <row r="366" spans="5:7" hidden="1">
      <c r="E366" s="17"/>
      <c r="F366" s="17"/>
      <c r="G366" s="17"/>
    </row>
    <row r="367" spans="5:7" hidden="1">
      <c r="E367" s="17"/>
      <c r="F367" s="17"/>
      <c r="G367" s="17"/>
    </row>
    <row r="368" spans="5:7" hidden="1">
      <c r="E368" s="17"/>
      <c r="F368" s="17"/>
      <c r="G368" s="17"/>
    </row>
    <row r="369" spans="5:7" hidden="1">
      <c r="E369" s="17"/>
      <c r="F369" s="17"/>
      <c r="G369" s="17"/>
    </row>
    <row r="370" spans="5:7" hidden="1">
      <c r="E370" s="17"/>
      <c r="F370" s="17"/>
      <c r="G370" s="17"/>
    </row>
    <row r="371" spans="5:7" hidden="1">
      <c r="E371" s="17"/>
      <c r="F371" s="17"/>
      <c r="G371" s="17"/>
    </row>
    <row r="372" spans="5:7" hidden="1">
      <c r="E372" s="17"/>
      <c r="F372" s="17"/>
      <c r="G372" s="17"/>
    </row>
    <row r="373" spans="5:7" hidden="1">
      <c r="E373" s="17"/>
      <c r="F373" s="17"/>
      <c r="G373" s="17"/>
    </row>
    <row r="374" spans="5:7" hidden="1">
      <c r="E374" s="17"/>
      <c r="F374" s="17"/>
      <c r="G374" s="17"/>
    </row>
    <row r="375" spans="5:7" hidden="1">
      <c r="E375" s="17"/>
      <c r="F375" s="17"/>
      <c r="G375" s="17"/>
    </row>
    <row r="376" spans="5:7" hidden="1">
      <c r="E376" s="17"/>
      <c r="F376" s="17"/>
      <c r="G376" s="17"/>
    </row>
    <row r="377" spans="5:7" hidden="1">
      <c r="E377" s="17"/>
      <c r="F377" s="17"/>
      <c r="G377" s="17"/>
    </row>
    <row r="378" spans="5:7" hidden="1">
      <c r="E378" s="17"/>
      <c r="F378" s="17"/>
      <c r="G378" s="17"/>
    </row>
    <row r="379" spans="5:7" hidden="1">
      <c r="E379" s="17"/>
      <c r="F379" s="17"/>
      <c r="G379" s="17"/>
    </row>
    <row r="380" spans="5:7" hidden="1">
      <c r="E380" s="17"/>
      <c r="F380" s="17"/>
      <c r="G380" s="17"/>
    </row>
    <row r="381" spans="5:7" hidden="1">
      <c r="E381" s="17"/>
      <c r="F381" s="17"/>
      <c r="G381" s="17"/>
    </row>
    <row r="382" spans="5:7" hidden="1">
      <c r="E382" s="17"/>
      <c r="F382" s="17"/>
      <c r="G382" s="17"/>
    </row>
    <row r="383" spans="5:7" hidden="1">
      <c r="E383" s="17"/>
      <c r="F383" s="17"/>
      <c r="G383" s="17"/>
    </row>
    <row r="384" spans="5:7" hidden="1">
      <c r="E384" s="17"/>
      <c r="F384" s="17"/>
      <c r="G384" s="17"/>
    </row>
    <row r="385" spans="5:7" hidden="1">
      <c r="E385" s="17"/>
      <c r="F385" s="17"/>
      <c r="G385" s="17"/>
    </row>
    <row r="386" spans="5:7" hidden="1">
      <c r="E386" s="17"/>
      <c r="F386" s="17"/>
      <c r="G386" s="17"/>
    </row>
    <row r="387" spans="5:7" hidden="1">
      <c r="E387" s="17"/>
      <c r="F387" s="17"/>
      <c r="G387" s="17"/>
    </row>
    <row r="388" spans="5:7" hidden="1">
      <c r="E388" s="17"/>
      <c r="F388" s="17"/>
      <c r="G388" s="17"/>
    </row>
    <row r="389" spans="5:7" hidden="1">
      <c r="E389" s="17"/>
      <c r="F389" s="17"/>
      <c r="G389" s="17"/>
    </row>
    <row r="390" spans="5:7" hidden="1">
      <c r="E390" s="17"/>
      <c r="F390" s="17"/>
      <c r="G390" s="17"/>
    </row>
    <row r="391" spans="5:7" hidden="1">
      <c r="E391" s="17"/>
      <c r="F391" s="17"/>
      <c r="G391" s="17"/>
    </row>
    <row r="392" spans="5:7" hidden="1">
      <c r="E392" s="17"/>
      <c r="F392" s="17"/>
      <c r="G392" s="17"/>
    </row>
    <row r="393" spans="5:7" hidden="1">
      <c r="E393" s="17"/>
      <c r="F393" s="17"/>
      <c r="G393" s="17"/>
    </row>
    <row r="394" spans="5:7" hidden="1">
      <c r="E394" s="17"/>
      <c r="F394" s="17"/>
      <c r="G394" s="17"/>
    </row>
    <row r="395" spans="5:7" hidden="1">
      <c r="E395" s="17"/>
      <c r="F395" s="17"/>
      <c r="G395" s="17"/>
    </row>
    <row r="396" spans="5:7" hidden="1">
      <c r="E396" s="17"/>
      <c r="F396" s="17"/>
      <c r="G396" s="17"/>
    </row>
    <row r="397" spans="5:7" hidden="1">
      <c r="E397" s="17"/>
      <c r="F397" s="17"/>
      <c r="G397" s="17"/>
    </row>
    <row r="398" spans="5:7" hidden="1">
      <c r="E398" s="17"/>
      <c r="F398" s="17"/>
      <c r="G398" s="17"/>
    </row>
    <row r="399" spans="5:7" hidden="1">
      <c r="E399" s="17"/>
      <c r="F399" s="17"/>
      <c r="G399" s="17"/>
    </row>
    <row r="400" spans="5:7" hidden="1">
      <c r="E400" s="17"/>
      <c r="F400" s="17"/>
      <c r="G400" s="17"/>
    </row>
    <row r="401" spans="5:7" hidden="1">
      <c r="E401" s="17"/>
      <c r="F401" s="17"/>
      <c r="G401" s="17"/>
    </row>
    <row r="402" spans="5:7" hidden="1">
      <c r="E402" s="17"/>
      <c r="F402" s="17"/>
      <c r="G402" s="17"/>
    </row>
    <row r="403" spans="5:7" hidden="1">
      <c r="E403" s="17"/>
      <c r="F403" s="17"/>
      <c r="G403" s="17"/>
    </row>
    <row r="404" spans="5:7" hidden="1">
      <c r="E404" s="17"/>
      <c r="F404" s="17"/>
      <c r="G404" s="17"/>
    </row>
    <row r="405" spans="5:7" hidden="1">
      <c r="E405" s="17"/>
      <c r="F405" s="17"/>
      <c r="G405" s="17"/>
    </row>
    <row r="406" spans="5:7" hidden="1">
      <c r="E406" s="17"/>
      <c r="F406" s="17"/>
      <c r="G406" s="17"/>
    </row>
    <row r="407" spans="5:7" hidden="1">
      <c r="E407" s="17"/>
      <c r="F407" s="17"/>
      <c r="G407" s="17"/>
    </row>
    <row r="408" spans="5:7" hidden="1">
      <c r="E408" s="17"/>
      <c r="F408" s="17"/>
      <c r="G408" s="17"/>
    </row>
    <row r="409" spans="5:7" hidden="1">
      <c r="E409" s="17"/>
      <c r="F409" s="17"/>
      <c r="G409" s="17"/>
    </row>
    <row r="410" spans="5:7" hidden="1">
      <c r="E410" s="17"/>
      <c r="F410" s="17"/>
      <c r="G410" s="17"/>
    </row>
    <row r="411" spans="5:7" hidden="1">
      <c r="E411" s="17"/>
      <c r="F411" s="17"/>
      <c r="G411" s="17"/>
    </row>
    <row r="412" spans="5:7" hidden="1">
      <c r="E412" s="17"/>
      <c r="F412" s="17"/>
      <c r="G412" s="17"/>
    </row>
    <row r="413" spans="5:7" hidden="1">
      <c r="E413" s="17"/>
      <c r="F413" s="17"/>
      <c r="G413" s="17"/>
    </row>
    <row r="414" spans="5:7" hidden="1">
      <c r="E414" s="17"/>
      <c r="F414" s="17"/>
      <c r="G414" s="17"/>
    </row>
    <row r="415" spans="5:7" hidden="1">
      <c r="E415" s="17"/>
      <c r="F415" s="17"/>
      <c r="G415" s="17"/>
    </row>
    <row r="416" spans="5:7" hidden="1">
      <c r="E416" s="17"/>
      <c r="F416" s="17"/>
      <c r="G416" s="17"/>
    </row>
    <row r="417" spans="5:7" hidden="1">
      <c r="E417" s="17"/>
      <c r="F417" s="17"/>
      <c r="G417" s="17"/>
    </row>
    <row r="418" spans="5:7" hidden="1">
      <c r="E418" s="17"/>
      <c r="F418" s="17"/>
      <c r="G418" s="17"/>
    </row>
    <row r="419" spans="5:7" hidden="1">
      <c r="E419" s="17"/>
      <c r="F419" s="17"/>
      <c r="G419" s="17"/>
    </row>
    <row r="420" spans="5:7" hidden="1">
      <c r="E420" s="17"/>
      <c r="F420" s="17"/>
      <c r="G420" s="17"/>
    </row>
    <row r="421" spans="5:7" hidden="1">
      <c r="E421" s="17"/>
      <c r="F421" s="17"/>
      <c r="G421" s="17"/>
    </row>
    <row r="422" spans="5:7" hidden="1">
      <c r="E422" s="17"/>
      <c r="F422" s="17"/>
      <c r="G422" s="17"/>
    </row>
    <row r="423" spans="5:7" hidden="1">
      <c r="E423" s="17"/>
      <c r="F423" s="17"/>
      <c r="G423" s="17"/>
    </row>
    <row r="424" spans="5:7" hidden="1">
      <c r="E424" s="17"/>
      <c r="F424" s="17"/>
      <c r="G424" s="17"/>
    </row>
    <row r="425" spans="5:7" hidden="1">
      <c r="E425" s="17"/>
      <c r="F425" s="17"/>
      <c r="G425" s="17"/>
    </row>
    <row r="426" spans="5:7" hidden="1">
      <c r="E426" s="17"/>
      <c r="F426" s="17"/>
      <c r="G426" s="17"/>
    </row>
    <row r="427" spans="5:7" hidden="1">
      <c r="E427" s="17"/>
      <c r="F427" s="17"/>
      <c r="G427" s="17"/>
    </row>
    <row r="428" spans="5:7" hidden="1">
      <c r="E428" s="17"/>
      <c r="F428" s="17"/>
      <c r="G428" s="17"/>
    </row>
    <row r="429" spans="5:7" hidden="1">
      <c r="E429" s="17"/>
      <c r="F429" s="17"/>
      <c r="G429" s="17"/>
    </row>
    <row r="430" spans="5:7" hidden="1">
      <c r="E430" s="17"/>
      <c r="F430" s="17"/>
      <c r="G430" s="17"/>
    </row>
    <row r="431" spans="5:7" hidden="1">
      <c r="E431" s="17"/>
      <c r="F431" s="17"/>
      <c r="G431" s="17"/>
    </row>
    <row r="432" spans="5:7" hidden="1">
      <c r="E432" s="17"/>
      <c r="F432" s="17"/>
      <c r="G432" s="17"/>
    </row>
    <row r="433" spans="5:7" hidden="1">
      <c r="E433" s="17"/>
      <c r="F433" s="17"/>
      <c r="G433" s="17"/>
    </row>
    <row r="434" spans="5:7" hidden="1">
      <c r="E434" s="17"/>
      <c r="F434" s="17"/>
      <c r="G434" s="17"/>
    </row>
    <row r="435" spans="5:7" hidden="1">
      <c r="E435" s="17"/>
      <c r="F435" s="17"/>
      <c r="G435" s="17"/>
    </row>
    <row r="436" spans="5:7" hidden="1">
      <c r="E436" s="17"/>
      <c r="F436" s="17"/>
      <c r="G436" s="17"/>
    </row>
    <row r="437" spans="5:7" hidden="1">
      <c r="E437" s="17"/>
      <c r="F437" s="17"/>
      <c r="G437" s="17"/>
    </row>
    <row r="438" spans="5:7" hidden="1">
      <c r="E438" s="17"/>
      <c r="F438" s="17"/>
      <c r="G438" s="17"/>
    </row>
    <row r="439" spans="5:7" hidden="1">
      <c r="E439" s="17"/>
      <c r="F439" s="17"/>
      <c r="G439" s="17"/>
    </row>
    <row r="440" spans="5:7" hidden="1">
      <c r="E440" s="17"/>
      <c r="F440" s="17"/>
      <c r="G440" s="17"/>
    </row>
    <row r="441" spans="5:7" hidden="1">
      <c r="E441" s="17"/>
      <c r="F441" s="17"/>
      <c r="G441" s="17"/>
    </row>
    <row r="442" spans="5:7" hidden="1">
      <c r="E442" s="17"/>
      <c r="F442" s="17"/>
      <c r="G442" s="17"/>
    </row>
    <row r="443" spans="5:7" hidden="1">
      <c r="E443" s="17"/>
      <c r="F443" s="17"/>
      <c r="G443" s="17"/>
    </row>
    <row r="444" spans="5:7" hidden="1">
      <c r="E444" s="17"/>
      <c r="F444" s="17"/>
      <c r="G444" s="17"/>
    </row>
    <row r="445" spans="5:7" hidden="1">
      <c r="E445" s="17"/>
      <c r="F445" s="17"/>
      <c r="G445" s="17"/>
    </row>
    <row r="446" spans="5:7" hidden="1">
      <c r="E446" s="17"/>
      <c r="F446" s="17"/>
      <c r="G446" s="17"/>
    </row>
    <row r="447" spans="5:7" hidden="1">
      <c r="E447" s="17"/>
      <c r="F447" s="17"/>
      <c r="G447" s="17"/>
    </row>
    <row r="448" spans="5:7" hidden="1">
      <c r="E448" s="17"/>
      <c r="F448" s="17"/>
      <c r="G448" s="17"/>
    </row>
    <row r="449" spans="5:7" hidden="1">
      <c r="E449" s="17"/>
      <c r="F449" s="17"/>
      <c r="G449" s="17"/>
    </row>
    <row r="450" spans="5:7" hidden="1">
      <c r="E450" s="17"/>
      <c r="F450" s="17"/>
      <c r="G450" s="17"/>
    </row>
    <row r="451" spans="5:7" hidden="1">
      <c r="E451" s="17"/>
      <c r="F451" s="17"/>
      <c r="G451" s="17"/>
    </row>
    <row r="452" spans="5:7" hidden="1">
      <c r="E452" s="17"/>
      <c r="F452" s="17"/>
      <c r="G452" s="17"/>
    </row>
    <row r="453" spans="5:7" hidden="1">
      <c r="E453" s="17"/>
      <c r="F453" s="17"/>
      <c r="G453" s="17"/>
    </row>
    <row r="454" spans="5:7" hidden="1">
      <c r="E454" s="17"/>
      <c r="F454" s="17"/>
      <c r="G454" s="17"/>
    </row>
    <row r="455" spans="5:7" hidden="1">
      <c r="E455" s="17"/>
      <c r="F455" s="17"/>
      <c r="G455" s="17"/>
    </row>
    <row r="456" spans="5:7" hidden="1">
      <c r="E456" s="17"/>
      <c r="F456" s="17"/>
      <c r="G456" s="17"/>
    </row>
    <row r="457" spans="5:7" hidden="1">
      <c r="E457" s="17"/>
      <c r="F457" s="17"/>
      <c r="G457" s="17"/>
    </row>
    <row r="458" spans="5:7" hidden="1">
      <c r="E458" s="17"/>
      <c r="F458" s="17"/>
      <c r="G458" s="17"/>
    </row>
    <row r="459" spans="5:7" hidden="1">
      <c r="E459" s="17"/>
      <c r="F459" s="17"/>
      <c r="G459" s="17"/>
    </row>
    <row r="460" spans="5:7" hidden="1">
      <c r="E460" s="17"/>
      <c r="F460" s="17"/>
      <c r="G460" s="17"/>
    </row>
    <row r="461" spans="5:7" hidden="1">
      <c r="E461" s="17"/>
      <c r="F461" s="17"/>
      <c r="G461" s="17"/>
    </row>
    <row r="462" spans="5:7" hidden="1">
      <c r="E462" s="17"/>
      <c r="F462" s="17"/>
      <c r="G462" s="17"/>
    </row>
    <row r="463" spans="5:7" hidden="1">
      <c r="E463" s="17"/>
      <c r="F463" s="17"/>
      <c r="G463" s="17"/>
    </row>
    <row r="464" spans="5:7" hidden="1">
      <c r="E464" s="17"/>
      <c r="F464" s="17"/>
      <c r="G464" s="17"/>
    </row>
    <row r="465" spans="5:7" hidden="1">
      <c r="E465" s="17"/>
      <c r="F465" s="17"/>
      <c r="G465" s="17"/>
    </row>
    <row r="466" spans="5:7" hidden="1">
      <c r="E466" s="17"/>
      <c r="F466" s="17"/>
      <c r="G466" s="17"/>
    </row>
    <row r="467" spans="5:7" hidden="1">
      <c r="E467" s="17"/>
      <c r="F467" s="17"/>
      <c r="G467" s="17"/>
    </row>
    <row r="468" spans="5:7" hidden="1">
      <c r="E468" s="17"/>
      <c r="F468" s="17"/>
      <c r="G468" s="17"/>
    </row>
    <row r="469" spans="5:7" hidden="1">
      <c r="E469" s="17"/>
      <c r="F469" s="17"/>
      <c r="G469" s="17"/>
    </row>
    <row r="470" spans="5:7" hidden="1">
      <c r="E470" s="17"/>
      <c r="F470" s="17"/>
      <c r="G470" s="17"/>
    </row>
    <row r="471" spans="5:7" hidden="1">
      <c r="E471" s="17"/>
      <c r="F471" s="17"/>
      <c r="G471" s="17"/>
    </row>
    <row r="472" spans="5:7" hidden="1">
      <c r="E472" s="17"/>
      <c r="F472" s="17"/>
      <c r="G472" s="17"/>
    </row>
    <row r="473" spans="5:7" hidden="1">
      <c r="E473" s="17"/>
      <c r="F473" s="17"/>
      <c r="G473" s="17"/>
    </row>
    <row r="474" spans="5:7" hidden="1">
      <c r="E474" s="17"/>
      <c r="F474" s="17"/>
      <c r="G474" s="17"/>
    </row>
    <row r="475" spans="5:7" hidden="1">
      <c r="E475" s="17"/>
      <c r="F475" s="17"/>
      <c r="G475" s="17"/>
    </row>
    <row r="476" spans="5:7" hidden="1">
      <c r="E476" s="17"/>
      <c r="F476" s="17"/>
      <c r="G476" s="17"/>
    </row>
    <row r="477" spans="5:7" hidden="1">
      <c r="E477" s="17"/>
      <c r="F477" s="17"/>
      <c r="G477" s="17"/>
    </row>
    <row r="478" spans="5:7" hidden="1">
      <c r="E478" s="17"/>
      <c r="F478" s="17"/>
      <c r="G478" s="17"/>
    </row>
    <row r="479" spans="5:7" hidden="1">
      <c r="E479" s="17"/>
      <c r="F479" s="17"/>
      <c r="G479" s="17"/>
    </row>
    <row r="480" spans="5:7" hidden="1">
      <c r="E480" s="17"/>
      <c r="F480" s="17"/>
      <c r="G480" s="17"/>
    </row>
    <row r="481" spans="5:7" hidden="1">
      <c r="E481" s="17"/>
      <c r="F481" s="17"/>
      <c r="G481" s="17"/>
    </row>
    <row r="482" spans="5:7" hidden="1">
      <c r="E482" s="17"/>
      <c r="F482" s="17"/>
      <c r="G482" s="17"/>
    </row>
    <row r="483" spans="5:7" hidden="1">
      <c r="E483" s="17"/>
      <c r="F483" s="17"/>
      <c r="G483" s="17"/>
    </row>
    <row r="484" spans="5:7" hidden="1">
      <c r="E484" s="17"/>
      <c r="F484" s="17"/>
      <c r="G484" s="17"/>
    </row>
    <row r="485" spans="5:7" hidden="1">
      <c r="E485" s="17"/>
      <c r="F485" s="17"/>
      <c r="G485" s="17"/>
    </row>
    <row r="486" spans="5:7" hidden="1">
      <c r="E486" s="17"/>
      <c r="F486" s="17"/>
      <c r="G486" s="17"/>
    </row>
    <row r="487" spans="5:7" hidden="1">
      <c r="E487" s="17"/>
      <c r="F487" s="17"/>
      <c r="G487" s="17"/>
    </row>
    <row r="488" spans="5:7" hidden="1">
      <c r="E488" s="17"/>
      <c r="F488" s="17"/>
      <c r="G488" s="17"/>
    </row>
    <row r="489" spans="5:7" hidden="1">
      <c r="E489" s="17"/>
      <c r="F489" s="17"/>
      <c r="G489" s="17"/>
    </row>
    <row r="490" spans="5:7" hidden="1">
      <c r="E490" s="17"/>
      <c r="F490" s="17"/>
      <c r="G490" s="17"/>
    </row>
    <row r="491" spans="5:7" hidden="1">
      <c r="E491" s="17"/>
      <c r="F491" s="17"/>
      <c r="G491" s="17"/>
    </row>
    <row r="492" spans="5:7" hidden="1">
      <c r="E492" s="17"/>
      <c r="F492" s="17"/>
      <c r="G492" s="17"/>
    </row>
    <row r="493" spans="5:7" hidden="1">
      <c r="E493" s="17"/>
      <c r="F493" s="17"/>
      <c r="G493" s="17"/>
    </row>
    <row r="494" spans="5:7" hidden="1">
      <c r="E494" s="17"/>
      <c r="F494" s="17"/>
      <c r="G494" s="17"/>
    </row>
    <row r="495" spans="5:7" hidden="1">
      <c r="E495" s="17"/>
      <c r="F495" s="17"/>
      <c r="G495" s="17"/>
    </row>
    <row r="496" spans="5:7" hidden="1">
      <c r="E496" s="17"/>
      <c r="F496" s="17"/>
      <c r="G496" s="17"/>
    </row>
    <row r="497" spans="5:7" hidden="1">
      <c r="E497" s="17"/>
      <c r="F497" s="17"/>
      <c r="G497" s="17"/>
    </row>
    <row r="498" spans="5:7" hidden="1">
      <c r="E498" s="17"/>
      <c r="F498" s="17"/>
      <c r="G498" s="17"/>
    </row>
    <row r="499" spans="5:7" hidden="1">
      <c r="E499" s="17"/>
      <c r="F499" s="17"/>
      <c r="G499" s="17"/>
    </row>
    <row r="500" spans="5:7" hidden="1">
      <c r="E500" s="17"/>
      <c r="F500" s="17"/>
      <c r="G500" s="17"/>
    </row>
    <row r="501" spans="5:7" hidden="1">
      <c r="E501" s="17"/>
      <c r="F501" s="17"/>
      <c r="G501" s="17"/>
    </row>
    <row r="502" spans="5:7" hidden="1">
      <c r="E502" s="17"/>
      <c r="F502" s="17"/>
      <c r="G502" s="17"/>
    </row>
    <row r="503" spans="5:7" hidden="1">
      <c r="E503" s="17"/>
      <c r="F503" s="17"/>
      <c r="G503" s="17"/>
    </row>
    <row r="504" spans="5:7" hidden="1">
      <c r="E504" s="17"/>
      <c r="F504" s="17"/>
      <c r="G504" s="17"/>
    </row>
    <row r="505" spans="5:7" hidden="1">
      <c r="E505" s="17"/>
      <c r="F505" s="17"/>
      <c r="G505" s="17"/>
    </row>
    <row r="506" spans="5:7" hidden="1">
      <c r="E506" s="17"/>
      <c r="F506" s="17"/>
      <c r="G506" s="17"/>
    </row>
    <row r="507" spans="5:7" hidden="1">
      <c r="E507" s="17"/>
      <c r="F507" s="17"/>
      <c r="G507" s="17"/>
    </row>
    <row r="508" spans="5:7" hidden="1">
      <c r="E508" s="17"/>
      <c r="F508" s="17"/>
      <c r="G508" s="17"/>
    </row>
    <row r="509" spans="5:7" hidden="1">
      <c r="E509" s="17"/>
      <c r="F509" s="17"/>
      <c r="G509" s="17"/>
    </row>
    <row r="510" spans="5:7" hidden="1">
      <c r="E510" s="17"/>
      <c r="F510" s="17"/>
      <c r="G510" s="17"/>
    </row>
    <row r="511" spans="5:7" hidden="1">
      <c r="E511" s="17"/>
      <c r="F511" s="17"/>
      <c r="G511" s="17"/>
    </row>
    <row r="512" spans="5:7" hidden="1">
      <c r="E512" s="17"/>
      <c r="F512" s="17"/>
      <c r="G512" s="17"/>
    </row>
    <row r="513" spans="5:7" hidden="1">
      <c r="E513" s="17"/>
      <c r="F513" s="17"/>
      <c r="G513" s="17"/>
    </row>
    <row r="514" spans="5:7" hidden="1">
      <c r="E514" s="17"/>
      <c r="F514" s="17"/>
      <c r="G514" s="17"/>
    </row>
    <row r="515" spans="5:7" hidden="1">
      <c r="E515" s="17"/>
      <c r="F515" s="17"/>
      <c r="G515" s="17"/>
    </row>
    <row r="516" spans="5:7" hidden="1">
      <c r="E516" s="17"/>
      <c r="F516" s="17"/>
      <c r="G516" s="17"/>
    </row>
    <row r="517" spans="5:7" hidden="1">
      <c r="E517" s="17"/>
      <c r="F517" s="17"/>
      <c r="G517" s="17"/>
    </row>
    <row r="518" spans="5:7" hidden="1">
      <c r="E518" s="17"/>
      <c r="F518" s="17"/>
      <c r="G518" s="17"/>
    </row>
    <row r="519" spans="5:7" hidden="1">
      <c r="E519" s="17"/>
      <c r="F519" s="17"/>
      <c r="G519" s="17"/>
    </row>
    <row r="520" spans="5:7" hidden="1">
      <c r="E520" s="17"/>
      <c r="F520" s="17"/>
      <c r="G520" s="17"/>
    </row>
    <row r="521" spans="5:7" hidden="1">
      <c r="E521" s="17"/>
      <c r="F521" s="17"/>
      <c r="G521" s="17"/>
    </row>
    <row r="522" spans="5:7" hidden="1">
      <c r="E522" s="17"/>
      <c r="F522" s="17"/>
      <c r="G522" s="17"/>
    </row>
    <row r="523" spans="5:7" hidden="1">
      <c r="E523" s="17"/>
      <c r="F523" s="17"/>
      <c r="G523" s="17"/>
    </row>
    <row r="524" spans="5:7" hidden="1">
      <c r="E524" s="17"/>
      <c r="F524" s="17"/>
      <c r="G524" s="17"/>
    </row>
    <row r="525" spans="5:7" hidden="1">
      <c r="E525" s="17"/>
      <c r="F525" s="17"/>
      <c r="G525" s="17"/>
    </row>
    <row r="526" spans="5:7" hidden="1">
      <c r="E526" s="17"/>
      <c r="F526" s="17"/>
      <c r="G526" s="17"/>
    </row>
    <row r="527" spans="5:7" hidden="1">
      <c r="E527" s="17"/>
      <c r="F527" s="17"/>
      <c r="G527" s="17"/>
    </row>
    <row r="528" spans="5:7" hidden="1">
      <c r="E528" s="17"/>
      <c r="F528" s="17"/>
      <c r="G528" s="17"/>
    </row>
    <row r="529" spans="5:7" hidden="1">
      <c r="E529" s="17"/>
      <c r="F529" s="17"/>
      <c r="G529" s="17"/>
    </row>
    <row r="530" spans="5:7" hidden="1">
      <c r="E530" s="17"/>
      <c r="F530" s="17"/>
      <c r="G530" s="17"/>
    </row>
    <row r="531" spans="5:7" hidden="1">
      <c r="E531" s="17"/>
      <c r="F531" s="17"/>
      <c r="G531" s="17"/>
    </row>
    <row r="532" spans="5:7" hidden="1">
      <c r="E532" s="17"/>
      <c r="F532" s="17"/>
      <c r="G532" s="17"/>
    </row>
    <row r="533" spans="5:7" hidden="1">
      <c r="E533" s="17"/>
      <c r="F533" s="17"/>
      <c r="G533" s="17"/>
    </row>
    <row r="534" spans="5:7" hidden="1">
      <c r="E534" s="17"/>
      <c r="F534" s="17"/>
      <c r="G534" s="17"/>
    </row>
    <row r="535" spans="5:7" hidden="1">
      <c r="E535" s="17"/>
      <c r="F535" s="17"/>
      <c r="G535" s="17"/>
    </row>
    <row r="536" spans="5:7" hidden="1">
      <c r="E536" s="17"/>
      <c r="F536" s="17"/>
      <c r="G536" s="17"/>
    </row>
    <row r="537" spans="5:7" hidden="1">
      <c r="E537" s="17"/>
      <c r="F537" s="17"/>
      <c r="G537" s="17"/>
    </row>
    <row r="538" spans="5:7" hidden="1">
      <c r="E538" s="17"/>
      <c r="F538" s="17"/>
      <c r="G538" s="17"/>
    </row>
    <row r="539" spans="5:7" hidden="1">
      <c r="E539" s="17"/>
      <c r="F539" s="17"/>
      <c r="G539" s="17"/>
    </row>
    <row r="540" spans="5:7" hidden="1">
      <c r="E540" s="17"/>
      <c r="F540" s="17"/>
      <c r="G540" s="17"/>
    </row>
    <row r="541" spans="5:7" hidden="1">
      <c r="E541" s="17"/>
      <c r="F541" s="17"/>
      <c r="G541" s="17"/>
    </row>
    <row r="542" spans="5:7" hidden="1">
      <c r="E542" s="17"/>
      <c r="F542" s="17"/>
      <c r="G542" s="17"/>
    </row>
    <row r="543" spans="5:7" hidden="1">
      <c r="E543" s="17"/>
      <c r="F543" s="17"/>
      <c r="G543" s="17"/>
    </row>
    <row r="544" spans="5:7" hidden="1">
      <c r="E544" s="17"/>
      <c r="F544" s="17"/>
      <c r="G544" s="17"/>
    </row>
    <row r="545" spans="5:7" hidden="1">
      <c r="E545" s="17"/>
      <c r="F545" s="17"/>
      <c r="G545" s="17"/>
    </row>
    <row r="546" spans="5:7" hidden="1">
      <c r="E546" s="17"/>
      <c r="F546" s="17"/>
      <c r="G546" s="17"/>
    </row>
    <row r="547" spans="5:7" hidden="1">
      <c r="E547" s="17"/>
      <c r="F547" s="17"/>
      <c r="G547" s="17"/>
    </row>
    <row r="548" spans="5:7" hidden="1">
      <c r="E548" s="17"/>
      <c r="F548" s="17"/>
      <c r="G548" s="17"/>
    </row>
    <row r="549" spans="5:7" hidden="1">
      <c r="E549" s="17"/>
      <c r="F549" s="17"/>
      <c r="G549" s="17"/>
    </row>
    <row r="550" spans="5:7" hidden="1">
      <c r="E550" s="17"/>
      <c r="F550" s="17"/>
      <c r="G550" s="17"/>
    </row>
    <row r="551" spans="5:7" hidden="1">
      <c r="E551" s="17"/>
      <c r="F551" s="17"/>
      <c r="G551" s="17"/>
    </row>
    <row r="552" spans="5:7" hidden="1">
      <c r="E552" s="17"/>
      <c r="F552" s="17"/>
      <c r="G552" s="17"/>
    </row>
    <row r="553" spans="5:7" hidden="1">
      <c r="E553" s="17"/>
      <c r="F553" s="17"/>
      <c r="G553" s="17"/>
    </row>
    <row r="554" spans="5:7" hidden="1">
      <c r="E554" s="17"/>
      <c r="F554" s="17"/>
      <c r="G554" s="17"/>
    </row>
    <row r="555" spans="5:7" hidden="1">
      <c r="E555" s="17"/>
      <c r="F555" s="17"/>
      <c r="G555" s="17"/>
    </row>
    <row r="556" spans="5:7" hidden="1">
      <c r="E556" s="17"/>
      <c r="F556" s="17"/>
      <c r="G556" s="17"/>
    </row>
    <row r="557" spans="5:7" hidden="1">
      <c r="E557" s="17"/>
      <c r="F557" s="17"/>
      <c r="G557" s="17"/>
    </row>
    <row r="558" spans="5:7" hidden="1">
      <c r="E558" s="17"/>
      <c r="F558" s="17"/>
      <c r="G558" s="17"/>
    </row>
    <row r="559" spans="5:7" hidden="1">
      <c r="E559" s="17"/>
      <c r="F559" s="17"/>
      <c r="G559" s="17"/>
    </row>
    <row r="560" spans="5:7" hidden="1">
      <c r="E560" s="17"/>
      <c r="F560" s="17"/>
      <c r="G560" s="17"/>
    </row>
    <row r="561" spans="5:7" hidden="1">
      <c r="E561" s="17"/>
      <c r="F561" s="17"/>
      <c r="G561" s="17"/>
    </row>
    <row r="562" spans="5:7" hidden="1">
      <c r="E562" s="17"/>
      <c r="F562" s="17"/>
      <c r="G562" s="17"/>
    </row>
    <row r="563" spans="5:7" hidden="1">
      <c r="E563" s="17"/>
      <c r="F563" s="17"/>
      <c r="G563" s="17"/>
    </row>
    <row r="564" spans="5:7" hidden="1">
      <c r="E564" s="17"/>
      <c r="F564" s="17"/>
      <c r="G564" s="17"/>
    </row>
    <row r="565" spans="5:7" hidden="1">
      <c r="E565" s="17"/>
      <c r="F565" s="17"/>
      <c r="G565" s="17"/>
    </row>
    <row r="566" spans="5:7" hidden="1">
      <c r="E566" s="17"/>
      <c r="F566" s="17"/>
      <c r="G566" s="17"/>
    </row>
    <row r="567" spans="5:7" hidden="1">
      <c r="E567" s="17"/>
      <c r="F567" s="17"/>
      <c r="G567" s="17"/>
    </row>
    <row r="568" spans="5:7" hidden="1">
      <c r="E568" s="17"/>
      <c r="F568" s="17"/>
      <c r="G568" s="17"/>
    </row>
    <row r="569" spans="5:7" hidden="1">
      <c r="E569" s="17"/>
      <c r="F569" s="17"/>
      <c r="G569" s="17"/>
    </row>
    <row r="570" spans="5:7" hidden="1">
      <c r="E570" s="17"/>
      <c r="F570" s="17"/>
      <c r="G570" s="17"/>
    </row>
    <row r="571" spans="5:7" hidden="1">
      <c r="E571" s="17"/>
      <c r="F571" s="17"/>
      <c r="G571" s="17"/>
    </row>
    <row r="572" spans="5:7" hidden="1">
      <c r="E572" s="17"/>
      <c r="F572" s="17"/>
      <c r="G572" s="17"/>
    </row>
    <row r="573" spans="5:7" hidden="1">
      <c r="E573" s="17"/>
      <c r="F573" s="17"/>
      <c r="G573" s="17"/>
    </row>
    <row r="574" spans="5:7" hidden="1">
      <c r="E574" s="17"/>
      <c r="F574" s="17"/>
      <c r="G574" s="17"/>
    </row>
    <row r="575" spans="5:7" hidden="1">
      <c r="E575" s="17"/>
      <c r="F575" s="17"/>
      <c r="G575" s="17"/>
    </row>
    <row r="576" spans="5:7" hidden="1">
      <c r="E576" s="17"/>
      <c r="F576" s="17"/>
      <c r="G576" s="17"/>
    </row>
    <row r="577" spans="5:7" hidden="1">
      <c r="E577" s="17"/>
      <c r="F577" s="17"/>
      <c r="G577" s="17"/>
    </row>
    <row r="578" spans="5:7" hidden="1">
      <c r="E578" s="17"/>
      <c r="F578" s="17"/>
      <c r="G578" s="17"/>
    </row>
    <row r="579" spans="5:7" hidden="1">
      <c r="E579" s="17"/>
      <c r="F579" s="17"/>
      <c r="G579" s="17"/>
    </row>
    <row r="580" spans="5:7" hidden="1">
      <c r="E580" s="17"/>
      <c r="F580" s="17"/>
      <c r="G580" s="17"/>
    </row>
    <row r="581" spans="5:7" hidden="1">
      <c r="E581" s="17"/>
      <c r="F581" s="17"/>
      <c r="G581" s="17"/>
    </row>
    <row r="582" spans="5:7" hidden="1">
      <c r="E582" s="17"/>
      <c r="F582" s="17"/>
      <c r="G582" s="17"/>
    </row>
    <row r="583" spans="5:7" hidden="1">
      <c r="E583" s="17"/>
      <c r="F583" s="17"/>
      <c r="G583" s="17"/>
    </row>
    <row r="584" spans="5:7" hidden="1">
      <c r="E584" s="17"/>
      <c r="F584" s="17"/>
      <c r="G584" s="17"/>
    </row>
    <row r="585" spans="5:7" hidden="1">
      <c r="E585" s="17"/>
      <c r="F585" s="17"/>
      <c r="G585" s="17"/>
    </row>
    <row r="586" spans="5:7" hidden="1">
      <c r="E586" s="17"/>
      <c r="F586" s="17"/>
      <c r="G586" s="17"/>
    </row>
    <row r="587" spans="5:7" hidden="1">
      <c r="E587" s="17"/>
      <c r="F587" s="17"/>
      <c r="G587" s="17"/>
    </row>
    <row r="588" spans="5:7" hidden="1">
      <c r="E588" s="17"/>
      <c r="F588" s="17"/>
      <c r="G588" s="17"/>
    </row>
    <row r="589" spans="5:7" hidden="1">
      <c r="E589" s="17"/>
      <c r="F589" s="17"/>
      <c r="G589" s="17"/>
    </row>
    <row r="590" spans="5:7" hidden="1">
      <c r="E590" s="17"/>
      <c r="F590" s="17"/>
      <c r="G590" s="17"/>
    </row>
    <row r="591" spans="5:7" hidden="1">
      <c r="E591" s="17"/>
      <c r="F591" s="17"/>
      <c r="G591" s="17"/>
    </row>
    <row r="592" spans="5:7" hidden="1">
      <c r="E592" s="17"/>
      <c r="F592" s="17"/>
      <c r="G592" s="17"/>
    </row>
    <row r="593" spans="5:7" hidden="1">
      <c r="E593" s="17"/>
      <c r="F593" s="17"/>
      <c r="G593" s="17"/>
    </row>
    <row r="594" spans="5:7" hidden="1">
      <c r="E594" s="17"/>
      <c r="F594" s="17"/>
      <c r="G594" s="17"/>
    </row>
    <row r="595" spans="5:7" hidden="1">
      <c r="E595" s="17"/>
      <c r="F595" s="17"/>
      <c r="G595" s="17"/>
    </row>
    <row r="596" spans="5:7" hidden="1">
      <c r="E596" s="17"/>
      <c r="F596" s="17"/>
      <c r="G596" s="17"/>
    </row>
    <row r="597" spans="5:7" hidden="1">
      <c r="E597" s="17"/>
      <c r="F597" s="17"/>
      <c r="G597" s="17"/>
    </row>
    <row r="598" spans="5:7" hidden="1">
      <c r="E598" s="17"/>
      <c r="F598" s="17"/>
      <c r="G598" s="17"/>
    </row>
    <row r="599" spans="5:7" hidden="1">
      <c r="E599" s="17"/>
      <c r="F599" s="17"/>
      <c r="G599" s="17"/>
    </row>
    <row r="600" spans="5:7" hidden="1">
      <c r="E600" s="17"/>
      <c r="F600" s="17"/>
      <c r="G600" s="17"/>
    </row>
    <row r="601" spans="5:7" hidden="1">
      <c r="E601" s="17"/>
      <c r="F601" s="17"/>
      <c r="G601" s="17"/>
    </row>
    <row r="602" spans="5:7" hidden="1">
      <c r="E602" s="17"/>
      <c r="F602" s="17"/>
      <c r="G602" s="17"/>
    </row>
    <row r="603" spans="5:7" hidden="1">
      <c r="E603" s="17"/>
      <c r="F603" s="17"/>
      <c r="G603" s="17"/>
    </row>
    <row r="604" spans="5:7" hidden="1">
      <c r="E604" s="17"/>
      <c r="F604" s="17"/>
      <c r="G604" s="17"/>
    </row>
    <row r="605" spans="5:7" hidden="1">
      <c r="E605" s="17"/>
      <c r="F605" s="17"/>
      <c r="G605" s="17"/>
    </row>
    <row r="606" spans="5:7" hidden="1">
      <c r="E606" s="17"/>
      <c r="F606" s="17"/>
      <c r="G606" s="17"/>
    </row>
    <row r="607" spans="5:7" hidden="1">
      <c r="E607" s="17"/>
      <c r="F607" s="17"/>
      <c r="G607" s="17"/>
    </row>
    <row r="608" spans="5:7" hidden="1">
      <c r="E608" s="17"/>
      <c r="F608" s="17"/>
      <c r="G608" s="17"/>
    </row>
    <row r="609" spans="5:7" hidden="1">
      <c r="E609" s="17"/>
      <c r="F609" s="17"/>
      <c r="G609" s="17"/>
    </row>
    <row r="610" spans="5:7" hidden="1">
      <c r="E610" s="17"/>
      <c r="F610" s="17"/>
      <c r="G610" s="17"/>
    </row>
    <row r="611" spans="5:7" hidden="1">
      <c r="E611" s="17"/>
      <c r="F611" s="17"/>
      <c r="G611" s="17"/>
    </row>
    <row r="612" spans="5:7" hidden="1">
      <c r="E612" s="17"/>
      <c r="F612" s="17"/>
      <c r="G612" s="17"/>
    </row>
    <row r="613" spans="5:7" hidden="1">
      <c r="E613" s="17"/>
      <c r="F613" s="17"/>
      <c r="G613" s="17"/>
    </row>
    <row r="614" spans="5:7" hidden="1">
      <c r="E614" s="17"/>
      <c r="F614" s="17"/>
      <c r="G614" s="17"/>
    </row>
    <row r="615" spans="5:7" hidden="1">
      <c r="E615" s="17"/>
      <c r="F615" s="17"/>
      <c r="G615" s="17"/>
    </row>
    <row r="616" spans="5:7" hidden="1">
      <c r="E616" s="17"/>
      <c r="F616" s="17"/>
      <c r="G616" s="17"/>
    </row>
    <row r="617" spans="5:7" hidden="1">
      <c r="E617" s="17"/>
      <c r="F617" s="17"/>
      <c r="G617" s="17"/>
    </row>
    <row r="618" spans="5:7" hidden="1">
      <c r="E618" s="17"/>
      <c r="F618" s="17"/>
      <c r="G618" s="17"/>
    </row>
    <row r="619" spans="5:7" hidden="1">
      <c r="E619" s="17"/>
      <c r="F619" s="17"/>
      <c r="G619" s="17"/>
    </row>
    <row r="620" spans="5:7" hidden="1">
      <c r="E620" s="17"/>
      <c r="F620" s="17"/>
      <c r="G620" s="17"/>
    </row>
    <row r="621" spans="5:7" hidden="1">
      <c r="E621" s="17"/>
      <c r="F621" s="17"/>
      <c r="G621" s="17"/>
    </row>
    <row r="622" spans="5:7" hidden="1">
      <c r="E622" s="17"/>
      <c r="F622" s="17"/>
      <c r="G622" s="17"/>
    </row>
    <row r="623" spans="5:7" hidden="1">
      <c r="E623" s="17"/>
      <c r="F623" s="17"/>
      <c r="G623" s="17"/>
    </row>
    <row r="624" spans="5:7" hidden="1">
      <c r="E624" s="17"/>
      <c r="F624" s="17"/>
      <c r="G624" s="17"/>
    </row>
    <row r="625" spans="5:7" hidden="1">
      <c r="E625" s="17"/>
      <c r="F625" s="17"/>
      <c r="G625" s="17"/>
    </row>
    <row r="626" spans="5:7" hidden="1">
      <c r="E626" s="17"/>
      <c r="F626" s="17"/>
      <c r="G626" s="17"/>
    </row>
    <row r="627" spans="5:7" hidden="1">
      <c r="E627" s="17"/>
      <c r="F627" s="17"/>
      <c r="G627" s="17"/>
    </row>
    <row r="628" spans="5:7" hidden="1">
      <c r="E628" s="17"/>
      <c r="F628" s="17"/>
      <c r="G628" s="17"/>
    </row>
    <row r="629" spans="5:7" hidden="1">
      <c r="E629" s="17"/>
      <c r="F629" s="17"/>
      <c r="G629" s="17"/>
    </row>
    <row r="630" spans="5:7" hidden="1">
      <c r="E630" s="17"/>
      <c r="F630" s="17"/>
      <c r="G630" s="17"/>
    </row>
    <row r="631" spans="5:7" hidden="1">
      <c r="E631" s="17"/>
      <c r="F631" s="17"/>
      <c r="G631" s="17"/>
    </row>
    <row r="632" spans="5:7" hidden="1">
      <c r="E632" s="17"/>
      <c r="F632" s="17"/>
      <c r="G632" s="17"/>
    </row>
    <row r="633" spans="5:7" hidden="1">
      <c r="E633" s="17"/>
      <c r="F633" s="17"/>
      <c r="G633" s="17"/>
    </row>
    <row r="634" spans="5:7" hidden="1">
      <c r="E634" s="17"/>
      <c r="F634" s="17"/>
      <c r="G634" s="17"/>
    </row>
    <row r="635" spans="5:7" hidden="1">
      <c r="E635" s="17"/>
      <c r="F635" s="17"/>
      <c r="G635" s="17"/>
    </row>
    <row r="636" spans="5:7" hidden="1">
      <c r="E636" s="17"/>
      <c r="F636" s="17"/>
      <c r="G636" s="17"/>
    </row>
    <row r="637" spans="5:7" hidden="1">
      <c r="E637" s="17"/>
      <c r="F637" s="17"/>
      <c r="G637" s="17"/>
    </row>
    <row r="638" spans="5:7" hidden="1">
      <c r="E638" s="17"/>
      <c r="F638" s="17"/>
      <c r="G638" s="17"/>
    </row>
    <row r="639" spans="5:7" hidden="1">
      <c r="E639" s="17"/>
      <c r="F639" s="17"/>
      <c r="G639" s="17"/>
    </row>
    <row r="640" spans="5:7" hidden="1">
      <c r="E640" s="17"/>
      <c r="F640" s="17"/>
      <c r="G640" s="17"/>
    </row>
    <row r="641" spans="5:7" hidden="1">
      <c r="E641" s="17"/>
      <c r="F641" s="17"/>
      <c r="G641" s="17"/>
    </row>
    <row r="642" spans="5:7" hidden="1">
      <c r="E642" s="17"/>
      <c r="F642" s="17"/>
      <c r="G642" s="17"/>
    </row>
    <row r="643" spans="5:7" hidden="1">
      <c r="E643" s="17"/>
      <c r="F643" s="17"/>
      <c r="G643" s="17"/>
    </row>
    <row r="644" spans="5:7" hidden="1">
      <c r="E644" s="17"/>
      <c r="F644" s="17"/>
      <c r="G644" s="17"/>
    </row>
    <row r="645" spans="5:7" hidden="1">
      <c r="E645" s="17"/>
      <c r="F645" s="17"/>
      <c r="G645" s="17"/>
    </row>
    <row r="646" spans="5:7" hidden="1">
      <c r="E646" s="17"/>
      <c r="F646" s="17"/>
      <c r="G646" s="17"/>
    </row>
    <row r="647" spans="5:7" hidden="1">
      <c r="E647" s="17"/>
      <c r="F647" s="17"/>
      <c r="G647" s="17"/>
    </row>
    <row r="648" spans="5:7" hidden="1">
      <c r="E648" s="17"/>
      <c r="F648" s="17"/>
      <c r="G648" s="17"/>
    </row>
    <row r="649" spans="5:7" hidden="1">
      <c r="E649" s="17"/>
      <c r="F649" s="17"/>
      <c r="G649" s="17"/>
    </row>
    <row r="650" spans="5:7" hidden="1">
      <c r="E650" s="17"/>
      <c r="F650" s="17"/>
      <c r="G650" s="17"/>
    </row>
    <row r="651" spans="5:7" hidden="1">
      <c r="E651" s="17"/>
      <c r="F651" s="17"/>
      <c r="G651" s="17"/>
    </row>
    <row r="652" spans="5:7" hidden="1">
      <c r="E652" s="17"/>
      <c r="F652" s="17"/>
      <c r="G652" s="17"/>
    </row>
    <row r="653" spans="5:7" hidden="1">
      <c r="E653" s="17"/>
      <c r="F653" s="17"/>
      <c r="G653" s="17"/>
    </row>
    <row r="654" spans="5:7" hidden="1">
      <c r="E654" s="17"/>
      <c r="F654" s="17"/>
      <c r="G654" s="17"/>
    </row>
    <row r="655" spans="5:7" hidden="1">
      <c r="E655" s="17"/>
      <c r="F655" s="17"/>
      <c r="G655" s="17"/>
    </row>
    <row r="656" spans="5:7" hidden="1">
      <c r="E656" s="17"/>
      <c r="F656" s="17"/>
      <c r="G656" s="17"/>
    </row>
    <row r="657" spans="5:7" hidden="1">
      <c r="E657" s="17"/>
      <c r="F657" s="17"/>
      <c r="G657" s="17"/>
    </row>
    <row r="658" spans="5:7" hidden="1">
      <c r="E658" s="17"/>
      <c r="F658" s="17"/>
      <c r="G658" s="17"/>
    </row>
    <row r="659" spans="5:7" hidden="1">
      <c r="E659" s="17"/>
      <c r="F659" s="17"/>
      <c r="G659" s="17"/>
    </row>
    <row r="660" spans="5:7" hidden="1">
      <c r="E660" s="17"/>
      <c r="F660" s="17"/>
      <c r="G660" s="17"/>
    </row>
    <row r="661" spans="5:7" hidden="1">
      <c r="E661" s="17"/>
      <c r="F661" s="17"/>
      <c r="G661" s="17"/>
    </row>
    <row r="662" spans="5:7" hidden="1">
      <c r="E662" s="17"/>
      <c r="F662" s="17"/>
      <c r="G662" s="17"/>
    </row>
    <row r="663" spans="5:7" hidden="1">
      <c r="E663" s="17"/>
      <c r="F663" s="17"/>
      <c r="G663" s="17"/>
    </row>
    <row r="664" spans="5:7" hidden="1">
      <c r="E664" s="17"/>
      <c r="F664" s="17"/>
      <c r="G664" s="17"/>
    </row>
    <row r="665" spans="5:7" hidden="1">
      <c r="E665" s="17"/>
      <c r="F665" s="17"/>
      <c r="G665" s="17"/>
    </row>
    <row r="666" spans="5:7" hidden="1">
      <c r="E666" s="17"/>
      <c r="F666" s="17"/>
      <c r="G666" s="17"/>
    </row>
    <row r="667" spans="5:7" hidden="1">
      <c r="E667" s="17"/>
      <c r="F667" s="17"/>
      <c r="G667" s="17"/>
    </row>
    <row r="668" spans="5:7" hidden="1">
      <c r="E668" s="17"/>
      <c r="F668" s="17"/>
      <c r="G668" s="17"/>
    </row>
    <row r="669" spans="5:7" hidden="1">
      <c r="E669" s="17"/>
      <c r="F669" s="17"/>
      <c r="G669" s="17"/>
    </row>
    <row r="670" spans="5:7" hidden="1">
      <c r="E670" s="17"/>
      <c r="F670" s="17"/>
      <c r="G670" s="17"/>
    </row>
    <row r="671" spans="5:7" hidden="1">
      <c r="E671" s="17"/>
      <c r="F671" s="17"/>
      <c r="G671" s="17"/>
    </row>
    <row r="672" spans="5:7" hidden="1">
      <c r="E672" s="17"/>
      <c r="F672" s="17"/>
      <c r="G672" s="17"/>
    </row>
    <row r="673" spans="5:7" hidden="1">
      <c r="E673" s="17"/>
      <c r="F673" s="17"/>
      <c r="G673" s="17"/>
    </row>
    <row r="674" spans="5:7" hidden="1">
      <c r="E674" s="17"/>
      <c r="F674" s="17"/>
      <c r="G674" s="17"/>
    </row>
    <row r="675" spans="5:7" hidden="1">
      <c r="E675" s="17"/>
      <c r="F675" s="17"/>
      <c r="G675" s="17"/>
    </row>
    <row r="676" spans="5:7" hidden="1">
      <c r="E676" s="17"/>
      <c r="F676" s="17"/>
      <c r="G676" s="17"/>
    </row>
    <row r="677" spans="5:7" hidden="1">
      <c r="E677" s="17"/>
      <c r="F677" s="17"/>
      <c r="G677" s="17"/>
    </row>
    <row r="678" spans="5:7" hidden="1">
      <c r="E678" s="17"/>
      <c r="F678" s="17"/>
      <c r="G678" s="17"/>
    </row>
    <row r="679" spans="5:7" hidden="1">
      <c r="E679" s="17"/>
      <c r="F679" s="17"/>
      <c r="G679" s="17"/>
    </row>
    <row r="680" spans="5:7" hidden="1">
      <c r="E680" s="17"/>
      <c r="F680" s="17"/>
      <c r="G680" s="17"/>
    </row>
    <row r="681" spans="5:7" hidden="1">
      <c r="E681" s="17"/>
      <c r="F681" s="17"/>
      <c r="G681" s="17"/>
    </row>
    <row r="682" spans="5:7" hidden="1">
      <c r="E682" s="17"/>
      <c r="F682" s="17"/>
      <c r="G682" s="17"/>
    </row>
    <row r="683" spans="5:7" hidden="1">
      <c r="E683" s="17"/>
      <c r="F683" s="17"/>
      <c r="G683" s="17"/>
    </row>
    <row r="684" spans="5:7" hidden="1">
      <c r="E684" s="17"/>
      <c r="F684" s="17"/>
      <c r="G684" s="17"/>
    </row>
    <row r="685" spans="5:7" hidden="1">
      <c r="E685" s="17"/>
      <c r="F685" s="17"/>
      <c r="G685" s="17"/>
    </row>
    <row r="686" spans="5:7" hidden="1">
      <c r="E686" s="17"/>
      <c r="F686" s="17"/>
      <c r="G686" s="17"/>
    </row>
    <row r="687" spans="5:7" hidden="1">
      <c r="E687" s="17"/>
      <c r="F687" s="17"/>
      <c r="G687" s="17"/>
    </row>
    <row r="688" spans="5:7" hidden="1">
      <c r="E688" s="17"/>
      <c r="F688" s="17"/>
      <c r="G688" s="17"/>
    </row>
    <row r="689" spans="5:7" hidden="1">
      <c r="E689" s="17"/>
      <c r="F689" s="17"/>
      <c r="G689" s="17"/>
    </row>
    <row r="690" spans="5:7" hidden="1">
      <c r="E690" s="17"/>
      <c r="F690" s="17"/>
      <c r="G690" s="17"/>
    </row>
    <row r="691" spans="5:7" hidden="1">
      <c r="E691" s="17"/>
      <c r="F691" s="17"/>
      <c r="G691" s="17"/>
    </row>
    <row r="692" spans="5:7" hidden="1">
      <c r="E692" s="17"/>
      <c r="F692" s="17"/>
      <c r="G692" s="17"/>
    </row>
    <row r="693" spans="5:7" hidden="1">
      <c r="E693" s="17"/>
      <c r="F693" s="17"/>
      <c r="G693" s="17"/>
    </row>
    <row r="694" spans="5:7" hidden="1">
      <c r="E694" s="17"/>
      <c r="F694" s="17"/>
      <c r="G694" s="17"/>
    </row>
    <row r="695" spans="5:7" hidden="1">
      <c r="E695" s="17"/>
      <c r="F695" s="17"/>
      <c r="G695" s="17"/>
    </row>
    <row r="696" spans="5:7" hidden="1">
      <c r="E696" s="17"/>
      <c r="F696" s="17"/>
      <c r="G696" s="17"/>
    </row>
    <row r="697" spans="5:7" hidden="1">
      <c r="E697" s="17"/>
      <c r="F697" s="17"/>
      <c r="G697" s="17"/>
    </row>
    <row r="698" spans="5:7" hidden="1">
      <c r="E698" s="17"/>
      <c r="F698" s="17"/>
      <c r="G698" s="17"/>
    </row>
    <row r="699" spans="5:7" hidden="1">
      <c r="E699" s="17"/>
      <c r="F699" s="17"/>
      <c r="G699" s="17"/>
    </row>
    <row r="700" spans="5:7" hidden="1">
      <c r="E700" s="17"/>
      <c r="F700" s="17"/>
      <c r="G700" s="17"/>
    </row>
    <row r="701" spans="5:7" hidden="1">
      <c r="E701" s="17"/>
      <c r="F701" s="17"/>
      <c r="G701" s="17"/>
    </row>
    <row r="702" spans="5:7" hidden="1">
      <c r="E702" s="17"/>
      <c r="F702" s="17"/>
      <c r="G702" s="17"/>
    </row>
    <row r="703" spans="5:7" hidden="1">
      <c r="E703" s="17"/>
      <c r="F703" s="17"/>
      <c r="G703" s="17"/>
    </row>
    <row r="704" spans="5:7" hidden="1">
      <c r="E704" s="17"/>
      <c r="F704" s="17"/>
      <c r="G704" s="17"/>
    </row>
    <row r="705" spans="5:7" hidden="1">
      <c r="E705" s="17"/>
      <c r="F705" s="17"/>
      <c r="G705" s="17"/>
    </row>
    <row r="706" spans="5:7" hidden="1">
      <c r="E706" s="17"/>
      <c r="F706" s="17"/>
      <c r="G706" s="17"/>
    </row>
    <row r="707" spans="5:7" hidden="1">
      <c r="E707" s="17"/>
      <c r="F707" s="17"/>
      <c r="G707" s="17"/>
    </row>
    <row r="708" spans="5:7" hidden="1">
      <c r="E708" s="17"/>
      <c r="F708" s="17"/>
      <c r="G708" s="17"/>
    </row>
    <row r="709" spans="5:7" hidden="1">
      <c r="E709" s="17"/>
      <c r="F709" s="17"/>
      <c r="G709" s="17"/>
    </row>
    <row r="710" spans="5:7" hidden="1">
      <c r="E710" s="17"/>
      <c r="F710" s="17"/>
      <c r="G710" s="17"/>
    </row>
    <row r="711" spans="5:7" hidden="1">
      <c r="E711" s="17"/>
      <c r="F711" s="17"/>
      <c r="G711" s="17"/>
    </row>
    <row r="712" spans="5:7" hidden="1">
      <c r="E712" s="17"/>
      <c r="F712" s="17"/>
      <c r="G712" s="17"/>
    </row>
    <row r="713" spans="5:7" hidden="1">
      <c r="E713" s="17"/>
      <c r="F713" s="17"/>
      <c r="G713" s="17"/>
    </row>
    <row r="714" spans="5:7" hidden="1">
      <c r="E714" s="17"/>
      <c r="F714" s="17"/>
      <c r="G714" s="17"/>
    </row>
    <row r="715" spans="5:7" hidden="1">
      <c r="E715" s="17"/>
      <c r="F715" s="17"/>
      <c r="G715" s="17"/>
    </row>
    <row r="716" spans="5:7" hidden="1">
      <c r="E716" s="17"/>
      <c r="F716" s="17"/>
      <c r="G716" s="17"/>
    </row>
    <row r="717" spans="5:7" hidden="1">
      <c r="E717" s="17"/>
      <c r="F717" s="17"/>
      <c r="G717" s="17"/>
    </row>
    <row r="718" spans="5:7" hidden="1">
      <c r="E718" s="17"/>
      <c r="F718" s="17"/>
      <c r="G718" s="17"/>
    </row>
    <row r="719" spans="5:7" hidden="1">
      <c r="E719" s="17"/>
      <c r="F719" s="17"/>
      <c r="G719" s="17"/>
    </row>
    <row r="720" spans="5:7" hidden="1">
      <c r="E720" s="17"/>
      <c r="F720" s="17"/>
      <c r="G720" s="17"/>
    </row>
    <row r="721" spans="5:7" hidden="1">
      <c r="E721" s="17"/>
      <c r="F721" s="17"/>
      <c r="G721" s="17"/>
    </row>
    <row r="722" spans="5:7" hidden="1">
      <c r="E722" s="17"/>
      <c r="F722" s="17"/>
      <c r="G722" s="17"/>
    </row>
    <row r="723" spans="5:7" hidden="1">
      <c r="E723" s="17"/>
      <c r="F723" s="17"/>
      <c r="G723" s="17"/>
    </row>
    <row r="724" spans="5:7" hidden="1">
      <c r="E724" s="17"/>
      <c r="F724" s="17"/>
      <c r="G724" s="17"/>
    </row>
    <row r="725" spans="5:7" hidden="1">
      <c r="E725" s="17"/>
      <c r="F725" s="17"/>
      <c r="G725" s="17"/>
    </row>
    <row r="726" spans="5:7" hidden="1">
      <c r="E726" s="17"/>
      <c r="F726" s="17"/>
      <c r="G726" s="17"/>
    </row>
    <row r="727" spans="5:7" hidden="1">
      <c r="E727" s="17"/>
      <c r="F727" s="17"/>
      <c r="G727" s="17"/>
    </row>
    <row r="728" spans="5:7" hidden="1">
      <c r="E728" s="17"/>
      <c r="F728" s="17"/>
      <c r="G728" s="17"/>
    </row>
    <row r="729" spans="5:7" hidden="1">
      <c r="E729" s="17"/>
      <c r="F729" s="17"/>
      <c r="G729" s="17"/>
    </row>
    <row r="730" spans="5:7" hidden="1">
      <c r="E730" s="17"/>
      <c r="F730" s="17"/>
      <c r="G730" s="17"/>
    </row>
    <row r="731" spans="5:7" hidden="1">
      <c r="E731" s="17"/>
      <c r="F731" s="17"/>
      <c r="G731" s="17"/>
    </row>
    <row r="732" spans="5:7" hidden="1">
      <c r="E732" s="17"/>
      <c r="F732" s="17"/>
      <c r="G732" s="17"/>
    </row>
    <row r="733" spans="5:7" hidden="1">
      <c r="E733" s="17"/>
      <c r="F733" s="17"/>
      <c r="G733" s="17"/>
    </row>
    <row r="734" spans="5:7" hidden="1">
      <c r="E734" s="17"/>
      <c r="F734" s="17"/>
      <c r="G734" s="17"/>
    </row>
    <row r="735" spans="5:7" hidden="1">
      <c r="E735" s="17"/>
      <c r="F735" s="17"/>
      <c r="G735" s="17"/>
    </row>
    <row r="736" spans="5:7" hidden="1">
      <c r="E736" s="17"/>
      <c r="F736" s="17"/>
      <c r="G736" s="17"/>
    </row>
    <row r="737" spans="5:7" hidden="1">
      <c r="E737" s="17"/>
      <c r="F737" s="17"/>
      <c r="G737" s="17"/>
    </row>
    <row r="738" spans="5:7" hidden="1">
      <c r="E738" s="17"/>
      <c r="F738" s="17"/>
      <c r="G738" s="17"/>
    </row>
    <row r="739" spans="5:7" hidden="1">
      <c r="E739" s="17"/>
      <c r="F739" s="17"/>
      <c r="G739" s="17"/>
    </row>
    <row r="740" spans="5:7" hidden="1">
      <c r="E740" s="17"/>
      <c r="F740" s="17"/>
      <c r="G740" s="17"/>
    </row>
    <row r="741" spans="5:7" hidden="1">
      <c r="E741" s="17"/>
      <c r="F741" s="17"/>
      <c r="G741" s="17"/>
    </row>
    <row r="742" spans="5:7" hidden="1">
      <c r="E742" s="17"/>
      <c r="F742" s="17"/>
      <c r="G742" s="17"/>
    </row>
    <row r="743" spans="5:7" hidden="1">
      <c r="E743" s="17"/>
      <c r="F743" s="17"/>
      <c r="G743" s="17"/>
    </row>
    <row r="744" spans="5:7" hidden="1">
      <c r="E744" s="17"/>
      <c r="F744" s="17"/>
      <c r="G744" s="17"/>
    </row>
    <row r="745" spans="5:7" hidden="1">
      <c r="E745" s="17"/>
      <c r="F745" s="17"/>
      <c r="G745" s="17"/>
    </row>
    <row r="746" spans="5:7" hidden="1">
      <c r="E746" s="17"/>
      <c r="F746" s="17"/>
      <c r="G746" s="17"/>
    </row>
    <row r="747" spans="5:7" hidden="1">
      <c r="E747" s="17"/>
      <c r="F747" s="17"/>
      <c r="G747" s="17"/>
    </row>
    <row r="748" spans="5:7" hidden="1">
      <c r="E748" s="17"/>
      <c r="F748" s="17"/>
      <c r="G748" s="17"/>
    </row>
    <row r="749" spans="5:7" hidden="1">
      <c r="E749" s="17"/>
      <c r="F749" s="17"/>
      <c r="G749" s="17"/>
    </row>
    <row r="750" spans="5:7" hidden="1">
      <c r="E750" s="17"/>
      <c r="F750" s="17"/>
      <c r="G750" s="17"/>
    </row>
    <row r="751" spans="5:7" hidden="1">
      <c r="E751" s="17"/>
      <c r="F751" s="17"/>
      <c r="G751" s="17"/>
    </row>
    <row r="752" spans="5:7" hidden="1">
      <c r="E752" s="17"/>
      <c r="F752" s="17"/>
      <c r="G752" s="17"/>
    </row>
    <row r="753" spans="5:7" hidden="1">
      <c r="E753" s="17"/>
      <c r="F753" s="17"/>
      <c r="G753" s="17"/>
    </row>
    <row r="754" spans="5:7" hidden="1">
      <c r="E754" s="17"/>
      <c r="F754" s="17"/>
      <c r="G754" s="17"/>
    </row>
    <row r="755" spans="5:7" hidden="1">
      <c r="E755" s="17"/>
      <c r="F755" s="17"/>
      <c r="G755" s="17"/>
    </row>
    <row r="756" spans="5:7" hidden="1">
      <c r="E756" s="17"/>
      <c r="F756" s="17"/>
      <c r="G756" s="17"/>
    </row>
    <row r="757" spans="5:7" hidden="1">
      <c r="E757" s="17"/>
      <c r="F757" s="17"/>
      <c r="G757" s="17"/>
    </row>
    <row r="758" spans="5:7" hidden="1">
      <c r="E758" s="17"/>
      <c r="F758" s="17"/>
      <c r="G758" s="17"/>
    </row>
    <row r="759" spans="5:7" hidden="1">
      <c r="E759" s="17"/>
      <c r="F759" s="17"/>
      <c r="G759" s="17"/>
    </row>
    <row r="760" spans="5:7" hidden="1">
      <c r="E760" s="17"/>
      <c r="F760" s="17"/>
      <c r="G760" s="17"/>
    </row>
    <row r="761" spans="5:7" hidden="1">
      <c r="E761" s="17"/>
      <c r="F761" s="17"/>
      <c r="G761" s="17"/>
    </row>
    <row r="762" spans="5:7" hidden="1">
      <c r="E762" s="17"/>
      <c r="F762" s="17"/>
      <c r="G762" s="17"/>
    </row>
    <row r="763" spans="5:7" hidden="1">
      <c r="E763" s="17"/>
      <c r="F763" s="17"/>
      <c r="G763" s="17"/>
    </row>
    <row r="764" spans="5:7" hidden="1">
      <c r="E764" s="17"/>
      <c r="F764" s="17"/>
      <c r="G764" s="17"/>
    </row>
    <row r="765" spans="5:7" hidden="1">
      <c r="E765" s="17"/>
      <c r="F765" s="17"/>
      <c r="G765" s="17"/>
    </row>
    <row r="766" spans="5:7" hidden="1">
      <c r="E766" s="17"/>
      <c r="F766" s="17"/>
      <c r="G766" s="17"/>
    </row>
    <row r="767" spans="5:7" hidden="1">
      <c r="E767" s="17"/>
      <c r="F767" s="17"/>
      <c r="G767" s="17"/>
    </row>
    <row r="768" spans="5:7" hidden="1">
      <c r="E768" s="17"/>
      <c r="F768" s="17"/>
      <c r="G768" s="17"/>
    </row>
    <row r="769" spans="5:7" hidden="1">
      <c r="E769" s="17"/>
      <c r="F769" s="17"/>
      <c r="G769" s="17"/>
    </row>
    <row r="770" spans="5:7" hidden="1">
      <c r="E770" s="17"/>
      <c r="F770" s="17"/>
      <c r="G770" s="17"/>
    </row>
    <row r="771" spans="5:7" hidden="1">
      <c r="E771" s="17"/>
      <c r="F771" s="17"/>
      <c r="G771" s="17"/>
    </row>
    <row r="772" spans="5:7" hidden="1">
      <c r="E772" s="17"/>
      <c r="F772" s="17"/>
      <c r="G772" s="17"/>
    </row>
    <row r="773" spans="5:7" hidden="1">
      <c r="E773" s="17"/>
      <c r="F773" s="17"/>
      <c r="G773" s="17"/>
    </row>
    <row r="774" spans="5:7" hidden="1">
      <c r="E774" s="17"/>
      <c r="F774" s="17"/>
      <c r="G774" s="17"/>
    </row>
    <row r="775" spans="5:7" hidden="1">
      <c r="E775" s="17"/>
      <c r="F775" s="17"/>
      <c r="G775" s="17"/>
    </row>
    <row r="776" spans="5:7" hidden="1">
      <c r="E776" s="17"/>
      <c r="F776" s="17"/>
      <c r="G776" s="17"/>
    </row>
    <row r="777" spans="5:7" hidden="1">
      <c r="E777" s="17"/>
      <c r="F777" s="17"/>
      <c r="G777" s="17"/>
    </row>
    <row r="778" spans="5:7" hidden="1">
      <c r="E778" s="17"/>
      <c r="F778" s="17"/>
      <c r="G778" s="17"/>
    </row>
    <row r="779" spans="5:7" hidden="1">
      <c r="E779" s="17"/>
      <c r="F779" s="17"/>
      <c r="G779" s="17"/>
    </row>
    <row r="780" spans="5:7" hidden="1">
      <c r="E780" s="17"/>
      <c r="F780" s="17"/>
      <c r="G780" s="17"/>
    </row>
    <row r="781" spans="5:7" hidden="1">
      <c r="E781" s="17"/>
      <c r="F781" s="17"/>
      <c r="G781" s="17"/>
    </row>
    <row r="782" spans="5:7" hidden="1">
      <c r="E782" s="17"/>
      <c r="F782" s="17"/>
      <c r="G782" s="17"/>
    </row>
    <row r="783" spans="5:7" hidden="1">
      <c r="E783" s="17"/>
      <c r="F783" s="17"/>
      <c r="G783" s="17"/>
    </row>
    <row r="784" spans="5:7" hidden="1">
      <c r="E784" s="17"/>
      <c r="F784" s="17"/>
      <c r="G784" s="17"/>
    </row>
    <row r="785" spans="5:7" hidden="1">
      <c r="E785" s="17"/>
      <c r="F785" s="17"/>
      <c r="G785" s="17"/>
    </row>
    <row r="786" spans="5:7" hidden="1">
      <c r="E786" s="17"/>
      <c r="F786" s="17"/>
      <c r="G786" s="17"/>
    </row>
    <row r="787" spans="5:7" hidden="1">
      <c r="E787" s="17"/>
      <c r="F787" s="17"/>
      <c r="G787" s="17"/>
    </row>
    <row r="788" spans="5:7" hidden="1">
      <c r="E788" s="17"/>
      <c r="F788" s="17"/>
      <c r="G788" s="17"/>
    </row>
    <row r="789" spans="5:7" hidden="1">
      <c r="E789" s="17"/>
      <c r="F789" s="17"/>
      <c r="G789" s="17"/>
    </row>
    <row r="790" spans="5:7" hidden="1">
      <c r="E790" s="17"/>
      <c r="F790" s="17"/>
      <c r="G790" s="17"/>
    </row>
    <row r="791" spans="5:7" hidden="1">
      <c r="E791" s="17"/>
      <c r="F791" s="17"/>
      <c r="G791" s="17"/>
    </row>
    <row r="792" spans="5:7" hidden="1">
      <c r="E792" s="17"/>
      <c r="F792" s="17"/>
      <c r="G792" s="17"/>
    </row>
    <row r="793" spans="5:7" hidden="1">
      <c r="E793" s="17"/>
      <c r="F793" s="17"/>
      <c r="G793" s="17"/>
    </row>
    <row r="794" spans="5:7" hidden="1">
      <c r="E794" s="17"/>
      <c r="F794" s="17"/>
      <c r="G794" s="17"/>
    </row>
    <row r="795" spans="5:7" hidden="1">
      <c r="E795" s="17"/>
      <c r="F795" s="17"/>
      <c r="G795" s="17"/>
    </row>
    <row r="796" spans="5:7" hidden="1">
      <c r="E796" s="17"/>
      <c r="F796" s="17"/>
      <c r="G796" s="17"/>
    </row>
    <row r="797" spans="5:7" hidden="1">
      <c r="E797" s="17"/>
      <c r="F797" s="17"/>
      <c r="G797" s="17"/>
    </row>
    <row r="798" spans="5:7" hidden="1">
      <c r="E798" s="17"/>
      <c r="F798" s="17"/>
      <c r="G798" s="17"/>
    </row>
    <row r="799" spans="5:7" hidden="1">
      <c r="E799" s="17"/>
      <c r="F799" s="17"/>
      <c r="G799" s="17"/>
    </row>
    <row r="800" spans="5:7" hidden="1">
      <c r="E800" s="17"/>
      <c r="F800" s="17"/>
      <c r="G800" s="17"/>
    </row>
    <row r="801" spans="5:7" hidden="1">
      <c r="E801" s="17"/>
      <c r="F801" s="17"/>
      <c r="G801" s="17"/>
    </row>
    <row r="802" spans="5:7" hidden="1">
      <c r="E802" s="17"/>
      <c r="F802" s="17"/>
      <c r="G802" s="17"/>
    </row>
    <row r="803" spans="5:7" hidden="1">
      <c r="E803" s="17"/>
      <c r="F803" s="17"/>
      <c r="G803" s="17"/>
    </row>
    <row r="804" spans="5:7" hidden="1">
      <c r="E804" s="17"/>
      <c r="F804" s="17"/>
      <c r="G804" s="17"/>
    </row>
    <row r="805" spans="5:7" hidden="1">
      <c r="E805" s="17"/>
      <c r="F805" s="17"/>
      <c r="G805" s="17"/>
    </row>
    <row r="806" spans="5:7" hidden="1">
      <c r="E806" s="17"/>
      <c r="F806" s="17"/>
      <c r="G806" s="17"/>
    </row>
    <row r="807" spans="5:7" hidden="1">
      <c r="E807" s="17"/>
      <c r="F807" s="17"/>
      <c r="G807" s="17"/>
    </row>
    <row r="808" spans="5:7" hidden="1">
      <c r="E808" s="17"/>
      <c r="F808" s="17"/>
      <c r="G808" s="17"/>
    </row>
    <row r="809" spans="5:7" hidden="1">
      <c r="E809" s="17"/>
      <c r="F809" s="17"/>
      <c r="G809" s="17"/>
    </row>
    <row r="810" spans="5:7" hidden="1">
      <c r="E810" s="17"/>
      <c r="F810" s="17"/>
      <c r="G810" s="17"/>
    </row>
    <row r="811" spans="5:7" hidden="1">
      <c r="E811" s="17"/>
      <c r="F811" s="17"/>
      <c r="G811" s="17"/>
    </row>
    <row r="812" spans="5:7" hidden="1">
      <c r="E812" s="17"/>
      <c r="F812" s="17"/>
      <c r="G812" s="17"/>
    </row>
    <row r="813" spans="5:7" hidden="1">
      <c r="E813" s="17"/>
      <c r="F813" s="17"/>
      <c r="G813" s="17"/>
    </row>
    <row r="814" spans="5:7" hidden="1">
      <c r="E814" s="17"/>
      <c r="F814" s="17"/>
      <c r="G814" s="17"/>
    </row>
    <row r="815" spans="5:7" hidden="1">
      <c r="E815" s="17"/>
      <c r="F815" s="17"/>
      <c r="G815" s="17"/>
    </row>
    <row r="816" spans="5:7" hidden="1">
      <c r="E816" s="17"/>
      <c r="F816" s="17"/>
      <c r="G816" s="17"/>
    </row>
    <row r="817" spans="5:7" hidden="1">
      <c r="E817" s="17"/>
      <c r="F817" s="17"/>
      <c r="G817" s="17"/>
    </row>
    <row r="818" spans="5:7" hidden="1">
      <c r="E818" s="17"/>
      <c r="F818" s="17"/>
      <c r="G818" s="17"/>
    </row>
    <row r="819" spans="5:7" hidden="1">
      <c r="E819" s="17"/>
      <c r="F819" s="17"/>
      <c r="G819" s="17"/>
    </row>
    <row r="820" spans="5:7" hidden="1">
      <c r="E820" s="17"/>
      <c r="F820" s="17"/>
      <c r="G820" s="17"/>
    </row>
    <row r="821" spans="5:7" hidden="1">
      <c r="E821" s="17"/>
      <c r="F821" s="17"/>
      <c r="G821" s="17"/>
    </row>
    <row r="822" spans="5:7" hidden="1">
      <c r="E822" s="17"/>
      <c r="F822" s="17"/>
      <c r="G822" s="17"/>
    </row>
    <row r="823" spans="5:7" hidden="1">
      <c r="E823" s="17"/>
      <c r="F823" s="17"/>
      <c r="G823" s="17"/>
    </row>
    <row r="824" spans="5:7" hidden="1">
      <c r="E824" s="17"/>
      <c r="F824" s="17"/>
      <c r="G824" s="17"/>
    </row>
    <row r="825" spans="5:7" hidden="1">
      <c r="E825" s="17"/>
      <c r="F825" s="17"/>
      <c r="G825" s="17"/>
    </row>
    <row r="826" spans="5:7" hidden="1">
      <c r="E826" s="17"/>
      <c r="F826" s="17"/>
      <c r="G826" s="17"/>
    </row>
    <row r="827" spans="5:7" hidden="1">
      <c r="E827" s="17"/>
      <c r="F827" s="17"/>
      <c r="G827" s="17"/>
    </row>
    <row r="828" spans="5:7" hidden="1">
      <c r="E828" s="17"/>
      <c r="F828" s="17"/>
      <c r="G828" s="17"/>
    </row>
    <row r="829" spans="5:7" hidden="1">
      <c r="E829" s="17"/>
      <c r="F829" s="17"/>
      <c r="G829" s="17"/>
    </row>
    <row r="830" spans="5:7" hidden="1">
      <c r="E830" s="17"/>
      <c r="F830" s="17"/>
      <c r="G830" s="17"/>
    </row>
    <row r="831" spans="5:7" hidden="1">
      <c r="E831" s="17"/>
      <c r="F831" s="17"/>
      <c r="G831" s="17"/>
    </row>
    <row r="832" spans="5:7" hidden="1">
      <c r="E832" s="17"/>
      <c r="F832" s="17"/>
      <c r="G832" s="17"/>
    </row>
    <row r="833" spans="5:7" hidden="1">
      <c r="E833" s="17"/>
      <c r="F833" s="17"/>
      <c r="G833" s="17"/>
    </row>
    <row r="834" spans="5:7" hidden="1">
      <c r="E834" s="17"/>
      <c r="F834" s="17"/>
      <c r="G834" s="17"/>
    </row>
    <row r="835" spans="5:7" hidden="1">
      <c r="E835" s="17"/>
      <c r="F835" s="17"/>
      <c r="G835" s="17"/>
    </row>
    <row r="836" spans="5:7" hidden="1">
      <c r="E836" s="17"/>
      <c r="F836" s="17"/>
      <c r="G836" s="17"/>
    </row>
    <row r="837" spans="5:7" hidden="1">
      <c r="E837" s="17"/>
      <c r="F837" s="17"/>
      <c r="G837" s="17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4" customWidth="1"/>
    <col min="2" max="2" width="14.5703125" style="14" customWidth="1"/>
    <col min="3" max="3" width="10.7109375" style="15" customWidth="1"/>
    <col min="4" max="4" width="12.85546875" style="15" customWidth="1"/>
    <col min="5" max="5" width="15.28515625" style="15" customWidth="1"/>
    <col min="6" max="6" width="11.85546875" style="15" customWidth="1"/>
    <col min="7" max="7" width="16" style="15" customWidth="1"/>
    <col min="8" max="8" width="12.7109375" style="15" customWidth="1"/>
    <col min="9" max="9" width="28.5703125" style="15" customWidth="1"/>
    <col min="10" max="10" width="25" style="15" customWidth="1"/>
    <col min="11" max="11" width="6.7109375" style="17" hidden="1"/>
    <col min="12" max="12" width="7.7109375" style="17" hidden="1"/>
    <col min="13" max="13" width="7.140625" style="17" hidden="1"/>
    <col min="14" max="14" width="6" style="17" hidden="1"/>
    <col min="15" max="15" width="7.85546875" style="17" hidden="1"/>
    <col min="16" max="16" width="8.140625" style="17" hidden="1"/>
    <col min="17" max="17" width="6.28515625" style="17" hidden="1"/>
    <col min="18" max="18" width="8" style="17" hidden="1"/>
    <col min="19" max="19" width="8.7109375" style="17" hidden="1"/>
    <col min="20" max="20" width="10" style="17" hidden="1"/>
    <col min="21" max="21" width="9.5703125" style="17" hidden="1"/>
    <col min="22" max="22" width="6.140625" style="17" hidden="1"/>
    <col min="23" max="24" width="5.7109375" style="17" hidden="1"/>
    <col min="25" max="25" width="6.85546875" style="17" hidden="1"/>
    <col min="26" max="26" width="6.42578125" style="15" hidden="1"/>
    <col min="27" max="27" width="6.7109375" style="15" hidden="1"/>
    <col min="28" max="28" width="7.28515625" style="15" hidden="1"/>
    <col min="29" max="34" width="5.7109375" style="15" hidden="1"/>
    <col min="35" max="41" width="9.140625" style="15" hidden="1"/>
    <col min="42" max="52" width="0" style="15" hidden="1"/>
    <col min="53" max="16384" width="9.140625" style="15" hidden="1"/>
  </cols>
  <sheetData>
    <row r="1" spans="1:25" s="1" customFormat="1">
      <c r="A1" s="2" t="s">
        <v>0</v>
      </c>
      <c r="B1" s="65" t="s">
        <v>4889</v>
      </c>
    </row>
    <row r="2" spans="1:25" s="1" customFormat="1">
      <c r="A2" s="2" t="s">
        <v>1</v>
      </c>
      <c r="B2" s="11" t="s">
        <v>3480</v>
      </c>
    </row>
    <row r="3" spans="1:25" s="1" customFormat="1">
      <c r="A3" s="2" t="s">
        <v>2</v>
      </c>
      <c r="B3" s="22" t="s">
        <v>3481</v>
      </c>
    </row>
    <row r="4" spans="1:25">
      <c r="A4" s="2" t="s">
        <v>3</v>
      </c>
      <c r="B4" s="135" t="s">
        <v>4890</v>
      </c>
    </row>
    <row r="5" spans="1:25" s="17" customFormat="1">
      <c r="A5" s="36" t="s">
        <v>94</v>
      </c>
      <c r="B5" s="36" t="s">
        <v>49</v>
      </c>
      <c r="C5" s="36" t="s">
        <v>50</v>
      </c>
      <c r="D5" s="36" t="s">
        <v>138</v>
      </c>
      <c r="E5" s="36" t="s">
        <v>139</v>
      </c>
      <c r="F5" s="36" t="s">
        <v>52</v>
      </c>
      <c r="G5" s="36" t="s">
        <v>140</v>
      </c>
      <c r="H5" s="36" t="s">
        <v>5</v>
      </c>
      <c r="I5" s="36" t="s">
        <v>56</v>
      </c>
      <c r="J5" s="36" t="s">
        <v>57</v>
      </c>
    </row>
    <row r="6" spans="1:25" s="17" customFormat="1">
      <c r="A6" s="112" t="s">
        <v>4890</v>
      </c>
      <c r="B6" s="136" t="s">
        <v>4890</v>
      </c>
      <c r="C6" s="113" t="s">
        <v>4890</v>
      </c>
      <c r="D6" s="113" t="s">
        <v>4890</v>
      </c>
      <c r="E6" s="18" t="s">
        <v>7</v>
      </c>
      <c r="F6" s="113" t="s">
        <v>4890</v>
      </c>
      <c r="G6" s="18" t="s">
        <v>7</v>
      </c>
      <c r="H6" s="18" t="s">
        <v>6</v>
      </c>
      <c r="I6" s="24" t="s">
        <v>7</v>
      </c>
      <c r="J6" s="33" t="s">
        <v>7</v>
      </c>
    </row>
    <row r="7" spans="1:25" s="19" customFormat="1" ht="20.25">
      <c r="A7" s="114" t="s">
        <v>4890</v>
      </c>
      <c r="B7" s="7" t="s">
        <v>9</v>
      </c>
      <c r="C7" s="7" t="s">
        <v>10</v>
      </c>
      <c r="D7" s="7" t="s">
        <v>58</v>
      </c>
      <c r="E7" s="7" t="s">
        <v>59</v>
      </c>
      <c r="F7" s="7" t="s">
        <v>60</v>
      </c>
      <c r="G7" s="7" t="s">
        <v>61</v>
      </c>
      <c r="H7" s="27" t="s">
        <v>62</v>
      </c>
      <c r="I7" s="27" t="s">
        <v>63</v>
      </c>
      <c r="J7" s="27" t="s">
        <v>63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19" customFormat="1" ht="20.25">
      <c r="A8" s="20" t="s">
        <v>141</v>
      </c>
      <c r="B8" s="115" t="s">
        <v>4890</v>
      </c>
      <c r="C8" s="115" t="s">
        <v>4890</v>
      </c>
      <c r="D8" s="115" t="s">
        <v>4890</v>
      </c>
      <c r="E8" s="115" t="s">
        <v>4890</v>
      </c>
      <c r="F8" s="115" t="s">
        <v>4890</v>
      </c>
      <c r="G8" s="115" t="s">
        <v>4890</v>
      </c>
      <c r="H8" s="57">
        <v>0</v>
      </c>
      <c r="I8" s="58">
        <v>0</v>
      </c>
      <c r="J8" s="58"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>
      <c r="A9" s="61" t="s">
        <v>175</v>
      </c>
      <c r="B9" s="110" t="s">
        <v>4890</v>
      </c>
      <c r="C9" s="130" t="s">
        <v>4890</v>
      </c>
      <c r="D9" s="130" t="s">
        <v>4890</v>
      </c>
      <c r="E9" s="130" t="s">
        <v>4890</v>
      </c>
      <c r="F9" s="130" t="s">
        <v>4890</v>
      </c>
      <c r="G9" s="62">
        <v>0</v>
      </c>
      <c r="H9" s="63">
        <v>0</v>
      </c>
      <c r="I9" s="62">
        <v>0</v>
      </c>
      <c r="J9" s="62">
        <v>0</v>
      </c>
    </row>
    <row r="10" spans="1:25">
      <c r="A10" t="s">
        <v>184</v>
      </c>
      <c r="B10" s="110" t="s">
        <v>4890</v>
      </c>
      <c r="C10" t="s">
        <v>184</v>
      </c>
      <c r="D10" s="130" t="s">
        <v>4890</v>
      </c>
      <c r="E10" s="60">
        <v>0</v>
      </c>
      <c r="F10" t="s">
        <v>184</v>
      </c>
      <c r="G10" s="60">
        <v>0</v>
      </c>
      <c r="H10" s="59">
        <v>0</v>
      </c>
      <c r="I10" s="60">
        <v>0</v>
      </c>
      <c r="J10" s="60">
        <v>0</v>
      </c>
    </row>
    <row r="11" spans="1:25">
      <c r="A11" s="61" t="s">
        <v>205</v>
      </c>
      <c r="B11" s="110" t="s">
        <v>4890</v>
      </c>
      <c r="C11" s="130" t="s">
        <v>4890</v>
      </c>
      <c r="D11" s="130" t="s">
        <v>4890</v>
      </c>
      <c r="E11" s="130" t="s">
        <v>4890</v>
      </c>
      <c r="F11" s="130" t="s">
        <v>4890</v>
      </c>
      <c r="G11" s="62">
        <v>0</v>
      </c>
      <c r="H11" s="63">
        <v>0</v>
      </c>
      <c r="I11" s="62">
        <v>0</v>
      </c>
      <c r="J11" s="62">
        <v>0</v>
      </c>
    </row>
    <row r="12" spans="1:25">
      <c r="A12" t="s">
        <v>184</v>
      </c>
      <c r="B12" s="110" t="s">
        <v>4890</v>
      </c>
      <c r="C12" t="s">
        <v>184</v>
      </c>
      <c r="D12" s="130" t="s">
        <v>4890</v>
      </c>
      <c r="E12" s="60">
        <v>0</v>
      </c>
      <c r="F12" t="s">
        <v>184</v>
      </c>
      <c r="G12" s="60">
        <v>0</v>
      </c>
      <c r="H12" s="59">
        <v>0</v>
      </c>
      <c r="I12" s="60">
        <v>0</v>
      </c>
      <c r="J12" s="60">
        <v>0</v>
      </c>
    </row>
    <row r="13" spans="1:25" hidden="1">
      <c r="C13" s="17"/>
      <c r="D13" s="17"/>
      <c r="E13" s="17"/>
      <c r="F13" s="17"/>
      <c r="G13" s="17"/>
    </row>
    <row r="14" spans="1:25" hidden="1">
      <c r="C14" s="17"/>
      <c r="D14" s="17"/>
      <c r="E14" s="17"/>
      <c r="F14" s="17"/>
      <c r="G14" s="17"/>
    </row>
    <row r="15" spans="1:25" hidden="1">
      <c r="C15" s="17"/>
      <c r="D15" s="17"/>
      <c r="E15" s="17"/>
      <c r="F15" s="17"/>
      <c r="G15" s="17"/>
    </row>
    <row r="16" spans="1:25" hidden="1">
      <c r="C16" s="17"/>
      <c r="D16" s="17"/>
      <c r="E16" s="17"/>
      <c r="F16" s="17"/>
      <c r="G16" s="17"/>
    </row>
    <row r="17" spans="3:7" hidden="1">
      <c r="C17" s="17"/>
      <c r="D17" s="17"/>
      <c r="E17" s="17"/>
      <c r="F17" s="17"/>
      <c r="G17" s="17"/>
    </row>
    <row r="18" spans="3:7" hidden="1">
      <c r="C18" s="17"/>
      <c r="D18" s="17"/>
      <c r="E18" s="17"/>
      <c r="F18" s="17"/>
      <c r="G18" s="17"/>
    </row>
    <row r="19" spans="3:7" hidden="1">
      <c r="C19" s="17"/>
      <c r="D19" s="17"/>
      <c r="E19" s="17"/>
      <c r="F19" s="17"/>
      <c r="G19" s="17"/>
    </row>
    <row r="20" spans="3:7" hidden="1">
      <c r="C20" s="17"/>
      <c r="D20" s="17"/>
      <c r="E20" s="17"/>
      <c r="F20" s="17"/>
      <c r="G20" s="17"/>
    </row>
    <row r="21" spans="3:7" hidden="1">
      <c r="C21" s="17"/>
      <c r="D21" s="17"/>
      <c r="E21" s="17"/>
      <c r="F21" s="17"/>
      <c r="G21" s="17"/>
    </row>
    <row r="22" spans="3:7" hidden="1">
      <c r="C22" s="17"/>
      <c r="D22" s="17"/>
      <c r="E22" s="17"/>
      <c r="F22" s="17"/>
      <c r="G22" s="17"/>
    </row>
    <row r="23" spans="3:7" hidden="1">
      <c r="C23" s="17"/>
      <c r="D23" s="17"/>
      <c r="E23" s="17"/>
      <c r="F23" s="17"/>
      <c r="G23" s="17"/>
    </row>
    <row r="24" spans="3:7" hidden="1">
      <c r="C24" s="17"/>
      <c r="D24" s="17"/>
      <c r="E24" s="17"/>
      <c r="F24" s="17"/>
      <c r="G24" s="17"/>
    </row>
    <row r="25" spans="3:7" hidden="1">
      <c r="C25" s="17"/>
      <c r="D25" s="17"/>
      <c r="E25" s="17"/>
      <c r="F25" s="17"/>
      <c r="G25" s="17"/>
    </row>
    <row r="26" spans="3:7" hidden="1">
      <c r="C26" s="17"/>
      <c r="D26" s="17"/>
      <c r="E26" s="17"/>
      <c r="F26" s="17"/>
      <c r="G26" s="17"/>
    </row>
    <row r="27" spans="3:7" hidden="1">
      <c r="C27" s="17"/>
      <c r="D27" s="17"/>
      <c r="E27" s="17"/>
      <c r="F27" s="17"/>
      <c r="G27" s="17"/>
    </row>
    <row r="28" spans="3:7" hidden="1">
      <c r="C28" s="17"/>
      <c r="D28" s="17"/>
      <c r="E28" s="17"/>
      <c r="F28" s="17"/>
      <c r="G28" s="17"/>
    </row>
    <row r="29" spans="3:7" hidden="1">
      <c r="C29" s="17"/>
      <c r="D29" s="17"/>
      <c r="E29" s="17"/>
      <c r="F29" s="17"/>
      <c r="G29" s="17"/>
    </row>
    <row r="30" spans="3:7" hidden="1">
      <c r="C30" s="17"/>
      <c r="D30" s="17"/>
      <c r="E30" s="17"/>
      <c r="F30" s="17"/>
      <c r="G30" s="17"/>
    </row>
    <row r="31" spans="3:7" hidden="1">
      <c r="C31" s="17"/>
      <c r="D31" s="17"/>
      <c r="E31" s="17"/>
      <c r="F31" s="17"/>
      <c r="G31" s="17"/>
    </row>
    <row r="32" spans="3:7" hidden="1">
      <c r="C32" s="17"/>
      <c r="D32" s="17"/>
      <c r="E32" s="17"/>
      <c r="F32" s="17"/>
      <c r="G32" s="17"/>
    </row>
    <row r="33" spans="3:7" hidden="1">
      <c r="C33" s="17"/>
      <c r="D33" s="17"/>
      <c r="E33" s="17"/>
      <c r="F33" s="17"/>
      <c r="G33" s="17"/>
    </row>
    <row r="34" spans="3:7" hidden="1">
      <c r="C34" s="17"/>
      <c r="D34" s="17"/>
      <c r="E34" s="17"/>
      <c r="F34" s="17"/>
      <c r="G34" s="17"/>
    </row>
    <row r="35" spans="3:7" hidden="1">
      <c r="C35" s="17"/>
      <c r="D35" s="17"/>
      <c r="E35" s="17"/>
      <c r="F35" s="17"/>
      <c r="G35" s="17"/>
    </row>
    <row r="36" spans="3:7" hidden="1">
      <c r="C36" s="17"/>
      <c r="D36" s="17"/>
      <c r="E36" s="17"/>
      <c r="F36" s="17"/>
      <c r="G36" s="17"/>
    </row>
    <row r="37" spans="3:7" hidden="1">
      <c r="C37" s="17"/>
      <c r="D37" s="17"/>
      <c r="E37" s="17"/>
      <c r="F37" s="17"/>
      <c r="G37" s="17"/>
    </row>
    <row r="38" spans="3:7" hidden="1">
      <c r="C38" s="17"/>
      <c r="D38" s="17"/>
      <c r="E38" s="17"/>
      <c r="F38" s="17"/>
      <c r="G38" s="17"/>
    </row>
    <row r="39" spans="3:7" hidden="1">
      <c r="C39" s="17"/>
      <c r="D39" s="17"/>
      <c r="E39" s="17"/>
      <c r="F39" s="17"/>
      <c r="G39" s="17"/>
    </row>
    <row r="40" spans="3:7" hidden="1">
      <c r="C40" s="17"/>
      <c r="D40" s="17"/>
      <c r="E40" s="17"/>
      <c r="F40" s="17"/>
      <c r="G40" s="17"/>
    </row>
    <row r="41" spans="3:7" hidden="1">
      <c r="C41" s="17"/>
      <c r="D41" s="17"/>
      <c r="E41" s="17"/>
      <c r="F41" s="17"/>
      <c r="G41" s="17"/>
    </row>
    <row r="42" spans="3:7" hidden="1">
      <c r="C42" s="17"/>
      <c r="D42" s="17"/>
      <c r="E42" s="17"/>
      <c r="F42" s="17"/>
      <c r="G42" s="17"/>
    </row>
    <row r="43" spans="3:7" hidden="1">
      <c r="C43" s="17"/>
      <c r="D43" s="17"/>
      <c r="E43" s="17"/>
      <c r="F43" s="17"/>
      <c r="G43" s="17"/>
    </row>
    <row r="44" spans="3:7" hidden="1">
      <c r="C44" s="17"/>
      <c r="D44" s="17"/>
      <c r="E44" s="17"/>
      <c r="F44" s="17"/>
      <c r="G44" s="17"/>
    </row>
    <row r="45" spans="3:7" hidden="1">
      <c r="C45" s="17"/>
      <c r="D45" s="17"/>
      <c r="E45" s="17"/>
      <c r="F45" s="17"/>
      <c r="G45" s="17"/>
    </row>
    <row r="46" spans="3:7" hidden="1">
      <c r="C46" s="17"/>
      <c r="D46" s="17"/>
      <c r="E46" s="17"/>
      <c r="F46" s="17"/>
      <c r="G46" s="17"/>
    </row>
    <row r="47" spans="3:7" hidden="1">
      <c r="C47" s="17"/>
      <c r="D47" s="17"/>
      <c r="E47" s="17"/>
      <c r="F47" s="17"/>
      <c r="G47" s="17"/>
    </row>
    <row r="48" spans="3:7" hidden="1">
      <c r="C48" s="17"/>
      <c r="D48" s="17"/>
      <c r="E48" s="17"/>
      <c r="F48" s="17"/>
      <c r="G48" s="17"/>
    </row>
    <row r="49" spans="3:7" hidden="1">
      <c r="C49" s="17"/>
      <c r="D49" s="17"/>
      <c r="E49" s="17"/>
      <c r="F49" s="17"/>
      <c r="G49" s="17"/>
    </row>
    <row r="50" spans="3:7" hidden="1">
      <c r="C50" s="17"/>
      <c r="D50" s="17"/>
      <c r="E50" s="17"/>
      <c r="F50" s="17"/>
      <c r="G50" s="17"/>
    </row>
    <row r="51" spans="3:7" hidden="1">
      <c r="C51" s="17"/>
      <c r="D51" s="17"/>
      <c r="E51" s="17"/>
      <c r="F51" s="17"/>
      <c r="G51" s="17"/>
    </row>
    <row r="52" spans="3:7" hidden="1">
      <c r="C52" s="17"/>
      <c r="D52" s="17"/>
      <c r="E52" s="17"/>
      <c r="F52" s="17"/>
      <c r="G52" s="17"/>
    </row>
    <row r="53" spans="3:7" hidden="1">
      <c r="C53" s="17"/>
      <c r="D53" s="17"/>
      <c r="E53" s="17"/>
      <c r="F53" s="17"/>
      <c r="G53" s="17"/>
    </row>
    <row r="54" spans="3:7" hidden="1">
      <c r="C54" s="17"/>
      <c r="D54" s="17"/>
      <c r="E54" s="17"/>
      <c r="F54" s="17"/>
      <c r="G54" s="17"/>
    </row>
    <row r="55" spans="3:7" hidden="1">
      <c r="C55" s="17"/>
      <c r="D55" s="17"/>
      <c r="E55" s="17"/>
      <c r="F55" s="17"/>
      <c r="G55" s="17"/>
    </row>
    <row r="56" spans="3:7" hidden="1">
      <c r="C56" s="17"/>
      <c r="D56" s="17"/>
      <c r="E56" s="17"/>
      <c r="F56" s="17"/>
      <c r="G56" s="17"/>
    </row>
    <row r="57" spans="3:7" hidden="1">
      <c r="C57" s="17"/>
      <c r="D57" s="17"/>
      <c r="E57" s="17"/>
      <c r="F57" s="17"/>
      <c r="G57" s="17"/>
    </row>
    <row r="58" spans="3:7" hidden="1">
      <c r="C58" s="17"/>
      <c r="D58" s="17"/>
      <c r="E58" s="17"/>
      <c r="F58" s="17"/>
      <c r="G58" s="17"/>
    </row>
    <row r="59" spans="3:7" hidden="1">
      <c r="C59" s="17"/>
      <c r="D59" s="17"/>
      <c r="E59" s="17"/>
      <c r="F59" s="17"/>
      <c r="G59" s="17"/>
    </row>
    <row r="60" spans="3:7" hidden="1">
      <c r="C60" s="17"/>
      <c r="D60" s="17"/>
      <c r="E60" s="17"/>
      <c r="F60" s="17"/>
      <c r="G60" s="17"/>
    </row>
    <row r="61" spans="3:7" hidden="1">
      <c r="C61" s="17"/>
      <c r="D61" s="17"/>
      <c r="E61" s="17"/>
      <c r="F61" s="17"/>
      <c r="G61" s="17"/>
    </row>
    <row r="62" spans="3:7" hidden="1">
      <c r="C62" s="17"/>
      <c r="D62" s="17"/>
      <c r="E62" s="17"/>
      <c r="F62" s="17"/>
      <c r="G62" s="17"/>
    </row>
    <row r="63" spans="3:7" hidden="1">
      <c r="C63" s="17"/>
      <c r="D63" s="17"/>
      <c r="E63" s="17"/>
      <c r="F63" s="17"/>
      <c r="G63" s="17"/>
    </row>
    <row r="64" spans="3:7" hidden="1">
      <c r="C64" s="17"/>
      <c r="D64" s="17"/>
      <c r="E64" s="17"/>
      <c r="F64" s="17"/>
      <c r="G64" s="17"/>
    </row>
    <row r="65" spans="3:7" hidden="1">
      <c r="C65" s="17"/>
      <c r="D65" s="17"/>
      <c r="E65" s="17"/>
      <c r="F65" s="17"/>
      <c r="G65" s="17"/>
    </row>
    <row r="66" spans="3:7" hidden="1">
      <c r="C66" s="17"/>
      <c r="D66" s="17"/>
      <c r="E66" s="17"/>
      <c r="F66" s="17"/>
      <c r="G66" s="17"/>
    </row>
    <row r="67" spans="3:7" hidden="1">
      <c r="C67" s="17"/>
      <c r="D67" s="17"/>
      <c r="E67" s="17"/>
      <c r="F67" s="17"/>
      <c r="G67" s="17"/>
    </row>
    <row r="68" spans="3:7" hidden="1">
      <c r="C68" s="17"/>
      <c r="D68" s="17"/>
      <c r="E68" s="17"/>
      <c r="F68" s="17"/>
      <c r="G68" s="17"/>
    </row>
    <row r="69" spans="3:7" hidden="1">
      <c r="C69" s="17"/>
      <c r="D69" s="17"/>
      <c r="E69" s="17"/>
      <c r="F69" s="17"/>
      <c r="G69" s="17"/>
    </row>
    <row r="70" spans="3:7" hidden="1">
      <c r="C70" s="17"/>
      <c r="D70" s="17"/>
      <c r="E70" s="17"/>
      <c r="F70" s="17"/>
      <c r="G70" s="17"/>
    </row>
    <row r="71" spans="3:7" hidden="1">
      <c r="C71" s="17"/>
      <c r="D71" s="17"/>
      <c r="E71" s="17"/>
      <c r="F71" s="17"/>
      <c r="G71" s="17"/>
    </row>
    <row r="72" spans="3:7" hidden="1">
      <c r="C72" s="17"/>
      <c r="D72" s="17"/>
      <c r="E72" s="17"/>
      <c r="F72" s="17"/>
      <c r="G72" s="17"/>
    </row>
    <row r="73" spans="3:7" hidden="1">
      <c r="C73" s="17"/>
      <c r="D73" s="17"/>
      <c r="E73" s="17"/>
      <c r="F73" s="17"/>
      <c r="G73" s="17"/>
    </row>
    <row r="74" spans="3:7" hidden="1">
      <c r="C74" s="17"/>
      <c r="D74" s="17"/>
      <c r="E74" s="17"/>
      <c r="F74" s="17"/>
      <c r="G74" s="17"/>
    </row>
    <row r="75" spans="3:7" hidden="1">
      <c r="C75" s="17"/>
      <c r="D75" s="17"/>
      <c r="E75" s="17"/>
      <c r="F75" s="17"/>
      <c r="G75" s="17"/>
    </row>
    <row r="76" spans="3:7" hidden="1">
      <c r="C76" s="17"/>
      <c r="D76" s="17"/>
      <c r="E76" s="17"/>
      <c r="F76" s="17"/>
      <c r="G76" s="17"/>
    </row>
    <row r="77" spans="3:7" hidden="1">
      <c r="C77" s="17"/>
      <c r="D77" s="17"/>
      <c r="E77" s="17"/>
      <c r="F77" s="17"/>
      <c r="G77" s="17"/>
    </row>
    <row r="78" spans="3:7" hidden="1">
      <c r="C78" s="17"/>
      <c r="D78" s="17"/>
      <c r="E78" s="17"/>
      <c r="F78" s="17"/>
      <c r="G78" s="17"/>
    </row>
    <row r="79" spans="3:7" hidden="1">
      <c r="C79" s="17"/>
      <c r="D79" s="17"/>
      <c r="E79" s="17"/>
      <c r="F79" s="17"/>
      <c r="G79" s="17"/>
    </row>
    <row r="80" spans="3:7" hidden="1">
      <c r="C80" s="17"/>
      <c r="D80" s="17"/>
      <c r="E80" s="17"/>
      <c r="F80" s="17"/>
      <c r="G80" s="17"/>
    </row>
    <row r="81" spans="3:7" hidden="1">
      <c r="C81" s="17"/>
      <c r="D81" s="17"/>
      <c r="E81" s="17"/>
      <c r="F81" s="17"/>
      <c r="G81" s="17"/>
    </row>
    <row r="82" spans="3:7" hidden="1">
      <c r="C82" s="17"/>
      <c r="D82" s="17"/>
      <c r="E82" s="17"/>
      <c r="F82" s="17"/>
      <c r="G82" s="17"/>
    </row>
    <row r="83" spans="3:7" hidden="1">
      <c r="C83" s="17"/>
      <c r="D83" s="17"/>
      <c r="E83" s="17"/>
      <c r="F83" s="17"/>
      <c r="G83" s="17"/>
    </row>
    <row r="84" spans="3:7" hidden="1">
      <c r="C84" s="17"/>
      <c r="D84" s="17"/>
      <c r="E84" s="17"/>
      <c r="F84" s="17"/>
      <c r="G84" s="17"/>
    </row>
    <row r="85" spans="3:7" hidden="1">
      <c r="C85" s="17"/>
      <c r="D85" s="17"/>
      <c r="E85" s="17"/>
      <c r="F85" s="17"/>
      <c r="G85" s="17"/>
    </row>
    <row r="86" spans="3:7" hidden="1">
      <c r="C86" s="17"/>
      <c r="D86" s="17"/>
      <c r="E86" s="17"/>
      <c r="F86" s="17"/>
      <c r="G86" s="17"/>
    </row>
    <row r="87" spans="3:7" hidden="1">
      <c r="C87" s="17"/>
      <c r="D87" s="17"/>
      <c r="E87" s="17"/>
      <c r="F87" s="17"/>
      <c r="G87" s="17"/>
    </row>
    <row r="88" spans="3:7" hidden="1">
      <c r="C88" s="17"/>
      <c r="D88" s="17"/>
      <c r="E88" s="17"/>
      <c r="F88" s="17"/>
      <c r="G88" s="17"/>
    </row>
    <row r="89" spans="3:7" hidden="1">
      <c r="C89" s="17"/>
      <c r="D89" s="17"/>
      <c r="E89" s="17"/>
      <c r="F89" s="17"/>
      <c r="G89" s="17"/>
    </row>
    <row r="90" spans="3:7" hidden="1">
      <c r="C90" s="17"/>
      <c r="D90" s="17"/>
      <c r="E90" s="17"/>
      <c r="F90" s="17"/>
      <c r="G90" s="17"/>
    </row>
    <row r="91" spans="3:7" hidden="1">
      <c r="C91" s="17"/>
      <c r="D91" s="17"/>
      <c r="E91" s="17"/>
      <c r="F91" s="17"/>
      <c r="G91" s="17"/>
    </row>
    <row r="92" spans="3:7" hidden="1">
      <c r="C92" s="17"/>
      <c r="D92" s="17"/>
      <c r="E92" s="17"/>
      <c r="F92" s="17"/>
      <c r="G92" s="17"/>
    </row>
    <row r="93" spans="3:7" hidden="1">
      <c r="C93" s="17"/>
      <c r="D93" s="17"/>
      <c r="E93" s="17"/>
      <c r="F93" s="17"/>
      <c r="G93" s="17"/>
    </row>
    <row r="94" spans="3:7" hidden="1">
      <c r="C94" s="17"/>
      <c r="D94" s="17"/>
      <c r="E94" s="17"/>
      <c r="F94" s="17"/>
      <c r="G94" s="17"/>
    </row>
    <row r="95" spans="3:7" hidden="1">
      <c r="C95" s="17"/>
      <c r="D95" s="17"/>
      <c r="E95" s="17"/>
      <c r="F95" s="17"/>
      <c r="G95" s="17"/>
    </row>
    <row r="96" spans="3:7" hidden="1">
      <c r="C96" s="17"/>
      <c r="D96" s="17"/>
      <c r="E96" s="17"/>
      <c r="F96" s="17"/>
      <c r="G96" s="17"/>
    </row>
    <row r="97" spans="3:7" hidden="1">
      <c r="C97" s="17"/>
      <c r="D97" s="17"/>
      <c r="E97" s="17"/>
      <c r="F97" s="17"/>
      <c r="G97" s="17"/>
    </row>
    <row r="98" spans="3:7" hidden="1">
      <c r="C98" s="17"/>
      <c r="D98" s="17"/>
      <c r="E98" s="17"/>
      <c r="F98" s="17"/>
      <c r="G98" s="17"/>
    </row>
    <row r="99" spans="3:7" hidden="1">
      <c r="C99" s="17"/>
      <c r="D99" s="17"/>
      <c r="E99" s="17"/>
      <c r="F99" s="17"/>
      <c r="G99" s="17"/>
    </row>
    <row r="100" spans="3:7" hidden="1">
      <c r="C100" s="17"/>
      <c r="D100" s="17"/>
      <c r="E100" s="17"/>
      <c r="F100" s="17"/>
      <c r="G100" s="17"/>
    </row>
    <row r="101" spans="3:7" hidden="1">
      <c r="C101" s="17"/>
      <c r="D101" s="17"/>
      <c r="E101" s="17"/>
      <c r="F101" s="17"/>
      <c r="G101" s="17"/>
    </row>
    <row r="102" spans="3:7" hidden="1">
      <c r="C102" s="17"/>
      <c r="D102" s="17"/>
      <c r="E102" s="17"/>
      <c r="F102" s="17"/>
      <c r="G102" s="17"/>
    </row>
    <row r="103" spans="3:7" hidden="1">
      <c r="C103" s="17"/>
      <c r="D103" s="17"/>
      <c r="E103" s="17"/>
      <c r="F103" s="17"/>
      <c r="G103" s="17"/>
    </row>
    <row r="104" spans="3:7" hidden="1">
      <c r="C104" s="17"/>
      <c r="D104" s="17"/>
      <c r="E104" s="17"/>
      <c r="F104" s="17"/>
      <c r="G104" s="17"/>
    </row>
    <row r="105" spans="3:7" hidden="1">
      <c r="C105" s="17"/>
      <c r="D105" s="17"/>
      <c r="E105" s="17"/>
      <c r="F105" s="17"/>
      <c r="G105" s="17"/>
    </row>
    <row r="106" spans="3:7" hidden="1">
      <c r="C106" s="17"/>
      <c r="D106" s="17"/>
      <c r="E106" s="17"/>
      <c r="F106" s="17"/>
      <c r="G106" s="17"/>
    </row>
    <row r="107" spans="3:7" hidden="1">
      <c r="C107" s="17"/>
      <c r="D107" s="17"/>
      <c r="E107" s="17"/>
      <c r="F107" s="17"/>
      <c r="G107" s="17"/>
    </row>
    <row r="108" spans="3:7" hidden="1">
      <c r="C108" s="17"/>
      <c r="D108" s="17"/>
      <c r="E108" s="17"/>
      <c r="F108" s="17"/>
      <c r="G108" s="17"/>
    </row>
    <row r="109" spans="3:7" hidden="1">
      <c r="C109" s="17"/>
      <c r="D109" s="17"/>
      <c r="E109" s="17"/>
      <c r="F109" s="17"/>
      <c r="G109" s="17"/>
    </row>
    <row r="110" spans="3:7" hidden="1">
      <c r="C110" s="17"/>
      <c r="D110" s="17"/>
      <c r="E110" s="17"/>
      <c r="F110" s="17"/>
      <c r="G110" s="17"/>
    </row>
    <row r="111" spans="3:7" hidden="1">
      <c r="C111" s="17"/>
      <c r="D111" s="17"/>
      <c r="E111" s="17"/>
      <c r="F111" s="17"/>
      <c r="G111" s="17"/>
    </row>
    <row r="112" spans="3:7" hidden="1">
      <c r="C112" s="17"/>
      <c r="D112" s="17"/>
      <c r="E112" s="17"/>
      <c r="F112" s="17"/>
      <c r="G112" s="17"/>
    </row>
    <row r="113" spans="3:7" hidden="1">
      <c r="C113" s="17"/>
      <c r="D113" s="17"/>
      <c r="E113" s="17"/>
      <c r="F113" s="17"/>
      <c r="G113" s="17"/>
    </row>
    <row r="114" spans="3:7" hidden="1">
      <c r="C114" s="17"/>
      <c r="D114" s="17"/>
      <c r="E114" s="17"/>
      <c r="F114" s="17"/>
      <c r="G114" s="17"/>
    </row>
    <row r="115" spans="3:7" hidden="1">
      <c r="C115" s="17"/>
      <c r="D115" s="17"/>
      <c r="E115" s="17"/>
      <c r="F115" s="17"/>
      <c r="G115" s="17"/>
    </row>
    <row r="116" spans="3:7" hidden="1">
      <c r="C116" s="17"/>
      <c r="D116" s="17"/>
      <c r="E116" s="17"/>
      <c r="F116" s="17"/>
      <c r="G116" s="17"/>
    </row>
    <row r="117" spans="3:7" hidden="1">
      <c r="C117" s="17"/>
      <c r="D117" s="17"/>
      <c r="E117" s="17"/>
      <c r="F117" s="17"/>
      <c r="G117" s="17"/>
    </row>
    <row r="118" spans="3:7" hidden="1">
      <c r="C118" s="17"/>
      <c r="D118" s="17"/>
      <c r="E118" s="17"/>
      <c r="F118" s="17"/>
      <c r="G118" s="17"/>
    </row>
    <row r="119" spans="3:7" hidden="1">
      <c r="C119" s="17"/>
      <c r="D119" s="17"/>
      <c r="E119" s="17"/>
      <c r="F119" s="17"/>
      <c r="G119" s="17"/>
    </row>
    <row r="120" spans="3:7" hidden="1">
      <c r="C120" s="17"/>
      <c r="D120" s="17"/>
      <c r="E120" s="17"/>
      <c r="F120" s="17"/>
      <c r="G120" s="17"/>
    </row>
    <row r="121" spans="3:7" hidden="1">
      <c r="C121" s="17"/>
      <c r="D121" s="17"/>
      <c r="E121" s="17"/>
      <c r="F121" s="17"/>
      <c r="G121" s="17"/>
    </row>
    <row r="122" spans="3:7" hidden="1">
      <c r="C122" s="17"/>
      <c r="D122" s="17"/>
      <c r="E122" s="17"/>
      <c r="F122" s="17"/>
      <c r="G122" s="17"/>
    </row>
    <row r="123" spans="3:7" hidden="1">
      <c r="C123" s="17"/>
      <c r="D123" s="17"/>
      <c r="E123" s="17"/>
      <c r="F123" s="17"/>
      <c r="G123" s="17"/>
    </row>
    <row r="124" spans="3:7" hidden="1">
      <c r="C124" s="17"/>
      <c r="D124" s="17"/>
      <c r="E124" s="17"/>
      <c r="F124" s="17"/>
      <c r="G124" s="17"/>
    </row>
    <row r="125" spans="3:7" hidden="1">
      <c r="C125" s="17"/>
      <c r="D125" s="17"/>
      <c r="E125" s="17"/>
      <c r="F125" s="17"/>
      <c r="G125" s="17"/>
    </row>
    <row r="126" spans="3:7" hidden="1">
      <c r="C126" s="17"/>
      <c r="D126" s="17"/>
      <c r="E126" s="17"/>
      <c r="F126" s="17"/>
      <c r="G126" s="17"/>
    </row>
    <row r="127" spans="3:7" hidden="1">
      <c r="C127" s="17"/>
      <c r="D127" s="17"/>
      <c r="E127" s="17"/>
      <c r="F127" s="17"/>
      <c r="G127" s="17"/>
    </row>
    <row r="128" spans="3:7" hidden="1">
      <c r="C128" s="17"/>
      <c r="D128" s="17"/>
      <c r="E128" s="17"/>
      <c r="F128" s="17"/>
      <c r="G128" s="17"/>
    </row>
    <row r="129" spans="3:7" hidden="1">
      <c r="C129" s="17"/>
      <c r="D129" s="17"/>
      <c r="E129" s="17"/>
      <c r="F129" s="17"/>
      <c r="G129" s="17"/>
    </row>
    <row r="130" spans="3:7" hidden="1">
      <c r="C130" s="17"/>
      <c r="D130" s="17"/>
      <c r="E130" s="17"/>
      <c r="F130" s="17"/>
      <c r="G130" s="17"/>
    </row>
    <row r="131" spans="3:7" hidden="1">
      <c r="C131" s="17"/>
      <c r="D131" s="17"/>
      <c r="E131" s="17"/>
      <c r="F131" s="17"/>
      <c r="G131" s="17"/>
    </row>
    <row r="132" spans="3:7" hidden="1">
      <c r="C132" s="17"/>
      <c r="D132" s="17"/>
      <c r="E132" s="17"/>
      <c r="F132" s="17"/>
      <c r="G132" s="17"/>
    </row>
    <row r="133" spans="3:7" hidden="1">
      <c r="C133" s="17"/>
      <c r="D133" s="17"/>
      <c r="E133" s="17"/>
      <c r="F133" s="17"/>
      <c r="G133" s="17"/>
    </row>
    <row r="134" spans="3:7" hidden="1">
      <c r="C134" s="17"/>
      <c r="D134" s="17"/>
      <c r="E134" s="17"/>
      <c r="F134" s="17"/>
      <c r="G134" s="17"/>
    </row>
    <row r="135" spans="3:7" hidden="1">
      <c r="C135" s="17"/>
      <c r="D135" s="17"/>
      <c r="E135" s="17"/>
      <c r="F135" s="17"/>
      <c r="G135" s="17"/>
    </row>
    <row r="136" spans="3:7" hidden="1">
      <c r="C136" s="17"/>
      <c r="D136" s="17"/>
      <c r="E136" s="17"/>
      <c r="F136" s="17"/>
      <c r="G136" s="17"/>
    </row>
    <row r="137" spans="3:7" hidden="1">
      <c r="C137" s="17"/>
      <c r="D137" s="17"/>
      <c r="E137" s="17"/>
      <c r="F137" s="17"/>
      <c r="G137" s="17"/>
    </row>
    <row r="138" spans="3:7" hidden="1">
      <c r="C138" s="17"/>
      <c r="D138" s="17"/>
      <c r="E138" s="17"/>
      <c r="F138" s="17"/>
      <c r="G138" s="17"/>
    </row>
    <row r="139" spans="3:7" hidden="1">
      <c r="C139" s="17"/>
      <c r="D139" s="17"/>
      <c r="E139" s="17"/>
      <c r="F139" s="17"/>
      <c r="G139" s="17"/>
    </row>
    <row r="140" spans="3:7" hidden="1">
      <c r="C140" s="17"/>
      <c r="D140" s="17"/>
      <c r="E140" s="17"/>
      <c r="F140" s="17"/>
      <c r="G140" s="17"/>
    </row>
    <row r="141" spans="3:7" hidden="1">
      <c r="C141" s="17"/>
      <c r="D141" s="17"/>
      <c r="E141" s="17"/>
      <c r="F141" s="17"/>
      <c r="G141" s="17"/>
    </row>
    <row r="142" spans="3:7" hidden="1">
      <c r="C142" s="17"/>
      <c r="D142" s="17"/>
      <c r="E142" s="17"/>
      <c r="F142" s="17"/>
      <c r="G142" s="17"/>
    </row>
    <row r="143" spans="3:7" hidden="1">
      <c r="C143" s="17"/>
      <c r="D143" s="17"/>
      <c r="E143" s="17"/>
      <c r="F143" s="17"/>
      <c r="G143" s="17"/>
    </row>
    <row r="144" spans="3:7" hidden="1">
      <c r="C144" s="17"/>
      <c r="D144" s="17"/>
      <c r="E144" s="17"/>
      <c r="F144" s="17"/>
      <c r="G144" s="17"/>
    </row>
    <row r="145" spans="3:7" hidden="1">
      <c r="C145" s="17"/>
      <c r="D145" s="17"/>
      <c r="E145" s="17"/>
      <c r="F145" s="17"/>
      <c r="G145" s="17"/>
    </row>
    <row r="146" spans="3:7" hidden="1">
      <c r="C146" s="17"/>
      <c r="D146" s="17"/>
      <c r="E146" s="17"/>
      <c r="F146" s="17"/>
      <c r="G146" s="17"/>
    </row>
    <row r="147" spans="3:7" hidden="1">
      <c r="C147" s="17"/>
      <c r="D147" s="17"/>
      <c r="E147" s="17"/>
      <c r="F147" s="17"/>
      <c r="G147" s="17"/>
    </row>
    <row r="148" spans="3:7" hidden="1">
      <c r="C148" s="17"/>
      <c r="D148" s="17"/>
      <c r="E148" s="17"/>
      <c r="F148" s="17"/>
      <c r="G148" s="17"/>
    </row>
    <row r="149" spans="3:7" hidden="1">
      <c r="C149" s="17"/>
      <c r="D149" s="17"/>
      <c r="E149" s="17"/>
      <c r="F149" s="17"/>
      <c r="G149" s="17"/>
    </row>
    <row r="150" spans="3:7" hidden="1">
      <c r="C150" s="17"/>
      <c r="D150" s="17"/>
      <c r="E150" s="17"/>
      <c r="F150" s="17"/>
      <c r="G150" s="17"/>
    </row>
    <row r="151" spans="3:7" hidden="1">
      <c r="C151" s="17"/>
      <c r="D151" s="17"/>
      <c r="E151" s="17"/>
      <c r="F151" s="17"/>
      <c r="G151" s="17"/>
    </row>
    <row r="152" spans="3:7" hidden="1">
      <c r="C152" s="17"/>
      <c r="D152" s="17"/>
      <c r="E152" s="17"/>
      <c r="F152" s="17"/>
      <c r="G152" s="17"/>
    </row>
    <row r="153" spans="3:7" hidden="1">
      <c r="C153" s="17"/>
      <c r="D153" s="17"/>
      <c r="E153" s="17"/>
      <c r="F153" s="17"/>
      <c r="G153" s="17"/>
    </row>
    <row r="154" spans="3:7" hidden="1">
      <c r="C154" s="17"/>
      <c r="D154" s="17"/>
      <c r="E154" s="17"/>
      <c r="F154" s="17"/>
      <c r="G154" s="17"/>
    </row>
    <row r="155" spans="3:7" hidden="1">
      <c r="C155" s="17"/>
      <c r="D155" s="17"/>
      <c r="E155" s="17"/>
      <c r="F155" s="17"/>
      <c r="G155" s="17"/>
    </row>
    <row r="156" spans="3:7" hidden="1">
      <c r="C156" s="17"/>
      <c r="D156" s="17"/>
      <c r="E156" s="17"/>
      <c r="F156" s="17"/>
      <c r="G156" s="17"/>
    </row>
    <row r="157" spans="3:7" hidden="1">
      <c r="C157" s="17"/>
      <c r="D157" s="17"/>
      <c r="E157" s="17"/>
      <c r="F157" s="17"/>
      <c r="G157" s="17"/>
    </row>
    <row r="158" spans="3:7" hidden="1">
      <c r="C158" s="17"/>
      <c r="D158" s="17"/>
      <c r="E158" s="17"/>
      <c r="F158" s="17"/>
      <c r="G158" s="17"/>
    </row>
    <row r="159" spans="3:7" hidden="1">
      <c r="C159" s="17"/>
      <c r="D159" s="17"/>
      <c r="E159" s="17"/>
      <c r="F159" s="17"/>
      <c r="G159" s="17"/>
    </row>
    <row r="160" spans="3:7" hidden="1">
      <c r="C160" s="17"/>
      <c r="D160" s="17"/>
      <c r="E160" s="17"/>
      <c r="F160" s="17"/>
      <c r="G160" s="17"/>
    </row>
    <row r="161" spans="3:7" hidden="1">
      <c r="C161" s="17"/>
      <c r="D161" s="17"/>
      <c r="E161" s="17"/>
      <c r="F161" s="17"/>
      <c r="G161" s="17"/>
    </row>
    <row r="162" spans="3:7" hidden="1">
      <c r="C162" s="17"/>
      <c r="D162" s="17"/>
      <c r="E162" s="17"/>
      <c r="F162" s="17"/>
      <c r="G162" s="17"/>
    </row>
    <row r="163" spans="3:7" hidden="1">
      <c r="C163" s="17"/>
      <c r="D163" s="17"/>
      <c r="E163" s="17"/>
      <c r="F163" s="17"/>
      <c r="G163" s="17"/>
    </row>
    <row r="164" spans="3:7" hidden="1">
      <c r="C164" s="17"/>
      <c r="D164" s="17"/>
      <c r="E164" s="17"/>
      <c r="F164" s="17"/>
      <c r="G164" s="17"/>
    </row>
    <row r="165" spans="3:7" hidden="1">
      <c r="C165" s="17"/>
      <c r="D165" s="17"/>
      <c r="E165" s="17"/>
      <c r="F165" s="17"/>
      <c r="G165" s="17"/>
    </row>
    <row r="166" spans="3:7" hidden="1">
      <c r="C166" s="17"/>
      <c r="D166" s="17"/>
      <c r="E166" s="17"/>
      <c r="F166" s="17"/>
      <c r="G166" s="17"/>
    </row>
    <row r="167" spans="3:7" hidden="1">
      <c r="C167" s="17"/>
      <c r="D167" s="17"/>
      <c r="E167" s="17"/>
      <c r="F167" s="17"/>
      <c r="G167" s="17"/>
    </row>
    <row r="168" spans="3:7" hidden="1">
      <c r="C168" s="17"/>
      <c r="D168" s="17"/>
      <c r="E168" s="17"/>
      <c r="F168" s="17"/>
      <c r="G168" s="17"/>
    </row>
    <row r="169" spans="3:7" hidden="1">
      <c r="C169" s="17"/>
      <c r="D169" s="17"/>
      <c r="E169" s="17"/>
      <c r="F169" s="17"/>
      <c r="G169" s="17"/>
    </row>
    <row r="170" spans="3:7" hidden="1">
      <c r="C170" s="17"/>
      <c r="D170" s="17"/>
      <c r="E170" s="17"/>
      <c r="F170" s="17"/>
      <c r="G170" s="17"/>
    </row>
    <row r="171" spans="3:7" hidden="1">
      <c r="C171" s="17"/>
      <c r="D171" s="17"/>
      <c r="E171" s="17"/>
      <c r="F171" s="17"/>
      <c r="G171" s="17"/>
    </row>
    <row r="172" spans="3:7" hidden="1">
      <c r="C172" s="17"/>
      <c r="D172" s="17"/>
      <c r="E172" s="17"/>
      <c r="F172" s="17"/>
      <c r="G172" s="17"/>
    </row>
    <row r="173" spans="3:7" hidden="1">
      <c r="C173" s="17"/>
      <c r="D173" s="17"/>
      <c r="E173" s="17"/>
      <c r="F173" s="17"/>
      <c r="G173" s="17"/>
    </row>
    <row r="174" spans="3:7" hidden="1">
      <c r="C174" s="17"/>
      <c r="D174" s="17"/>
      <c r="E174" s="17"/>
      <c r="F174" s="17"/>
      <c r="G174" s="17"/>
    </row>
    <row r="175" spans="3:7" hidden="1">
      <c r="C175" s="17"/>
      <c r="D175" s="17"/>
      <c r="E175" s="17"/>
      <c r="F175" s="17"/>
      <c r="G175" s="17"/>
    </row>
    <row r="176" spans="3:7" hidden="1">
      <c r="C176" s="17"/>
      <c r="D176" s="17"/>
      <c r="E176" s="17"/>
      <c r="F176" s="17"/>
      <c r="G176" s="17"/>
    </row>
    <row r="177" spans="3:7" hidden="1">
      <c r="C177" s="17"/>
      <c r="D177" s="17"/>
      <c r="E177" s="17"/>
      <c r="F177" s="17"/>
      <c r="G177" s="17"/>
    </row>
    <row r="178" spans="3:7" hidden="1">
      <c r="C178" s="17"/>
      <c r="D178" s="17"/>
      <c r="E178" s="17"/>
      <c r="F178" s="17"/>
      <c r="G178" s="17"/>
    </row>
    <row r="179" spans="3:7" hidden="1">
      <c r="C179" s="17"/>
      <c r="D179" s="17"/>
      <c r="E179" s="17"/>
      <c r="F179" s="17"/>
      <c r="G179" s="17"/>
    </row>
    <row r="180" spans="3:7" hidden="1">
      <c r="C180" s="17"/>
      <c r="D180" s="17"/>
      <c r="E180" s="17"/>
      <c r="F180" s="17"/>
      <c r="G180" s="17"/>
    </row>
    <row r="181" spans="3:7" hidden="1">
      <c r="C181" s="17"/>
      <c r="D181" s="17"/>
      <c r="E181" s="17"/>
      <c r="F181" s="17"/>
      <c r="G181" s="17"/>
    </row>
    <row r="182" spans="3:7" hidden="1">
      <c r="C182" s="17"/>
      <c r="D182" s="17"/>
      <c r="E182" s="17"/>
      <c r="F182" s="17"/>
      <c r="G182" s="17"/>
    </row>
    <row r="183" spans="3:7" hidden="1">
      <c r="C183" s="17"/>
      <c r="D183" s="17"/>
      <c r="E183" s="17"/>
      <c r="F183" s="17"/>
      <c r="G183" s="17"/>
    </row>
    <row r="184" spans="3:7" hidden="1">
      <c r="C184" s="17"/>
      <c r="D184" s="17"/>
      <c r="E184" s="17"/>
      <c r="F184" s="17"/>
      <c r="G184" s="17"/>
    </row>
    <row r="185" spans="3:7" hidden="1">
      <c r="C185" s="17"/>
      <c r="D185" s="17"/>
      <c r="E185" s="17"/>
      <c r="F185" s="17"/>
      <c r="G185" s="17"/>
    </row>
    <row r="186" spans="3:7" hidden="1">
      <c r="C186" s="17"/>
      <c r="D186" s="17"/>
      <c r="E186" s="17"/>
      <c r="F186" s="17"/>
      <c r="G186" s="17"/>
    </row>
    <row r="187" spans="3:7" hidden="1">
      <c r="C187" s="17"/>
      <c r="D187" s="17"/>
      <c r="E187" s="17"/>
      <c r="F187" s="17"/>
      <c r="G187" s="17"/>
    </row>
    <row r="188" spans="3:7" hidden="1">
      <c r="C188" s="17"/>
      <c r="D188" s="17"/>
      <c r="E188" s="17"/>
      <c r="F188" s="17"/>
      <c r="G188" s="17"/>
    </row>
    <row r="189" spans="3:7" hidden="1">
      <c r="C189" s="17"/>
      <c r="D189" s="17"/>
      <c r="E189" s="17"/>
      <c r="F189" s="17"/>
      <c r="G189" s="17"/>
    </row>
    <row r="190" spans="3:7" hidden="1">
      <c r="C190" s="17"/>
      <c r="D190" s="17"/>
      <c r="E190" s="17"/>
      <c r="F190" s="17"/>
      <c r="G190" s="17"/>
    </row>
    <row r="191" spans="3:7" hidden="1">
      <c r="C191" s="17"/>
      <c r="D191" s="17"/>
      <c r="E191" s="17"/>
      <c r="F191" s="17"/>
      <c r="G191" s="17"/>
    </row>
    <row r="192" spans="3:7" hidden="1">
      <c r="C192" s="17"/>
      <c r="D192" s="17"/>
      <c r="E192" s="17"/>
      <c r="F192" s="17"/>
      <c r="G192" s="17"/>
    </row>
    <row r="193" spans="3:7" hidden="1">
      <c r="C193" s="17"/>
      <c r="D193" s="17"/>
      <c r="E193" s="17"/>
      <c r="F193" s="17"/>
      <c r="G193" s="17"/>
    </row>
    <row r="194" spans="3:7" hidden="1">
      <c r="C194" s="17"/>
      <c r="D194" s="17"/>
      <c r="E194" s="17"/>
      <c r="F194" s="17"/>
      <c r="G194" s="17"/>
    </row>
    <row r="195" spans="3:7" hidden="1">
      <c r="C195" s="17"/>
      <c r="D195" s="17"/>
      <c r="E195" s="17"/>
      <c r="F195" s="17"/>
      <c r="G195" s="17"/>
    </row>
    <row r="196" spans="3:7" hidden="1">
      <c r="C196" s="17"/>
      <c r="D196" s="17"/>
      <c r="E196" s="17"/>
      <c r="F196" s="17"/>
      <c r="G196" s="17"/>
    </row>
    <row r="197" spans="3:7" hidden="1">
      <c r="C197" s="17"/>
      <c r="D197" s="17"/>
      <c r="E197" s="17"/>
      <c r="F197" s="17"/>
      <c r="G197" s="17"/>
    </row>
    <row r="198" spans="3:7" hidden="1">
      <c r="C198" s="17"/>
      <c r="D198" s="17"/>
      <c r="E198" s="17"/>
      <c r="F198" s="17"/>
      <c r="G198" s="17"/>
    </row>
    <row r="199" spans="3:7" hidden="1">
      <c r="C199" s="17"/>
      <c r="D199" s="17"/>
      <c r="E199" s="17"/>
      <c r="F199" s="17"/>
      <c r="G199" s="17"/>
    </row>
    <row r="200" spans="3:7" hidden="1">
      <c r="C200" s="17"/>
      <c r="D200" s="17"/>
      <c r="E200" s="17"/>
      <c r="F200" s="17"/>
      <c r="G200" s="17"/>
    </row>
    <row r="201" spans="3:7" hidden="1">
      <c r="C201" s="17"/>
      <c r="D201" s="17"/>
      <c r="E201" s="17"/>
      <c r="F201" s="17"/>
      <c r="G201" s="17"/>
    </row>
    <row r="202" spans="3:7" hidden="1">
      <c r="C202" s="17"/>
      <c r="D202" s="17"/>
      <c r="E202" s="17"/>
      <c r="F202" s="17"/>
      <c r="G202" s="17"/>
    </row>
    <row r="203" spans="3:7" hidden="1">
      <c r="C203" s="17"/>
      <c r="D203" s="17"/>
      <c r="E203" s="17"/>
      <c r="F203" s="17"/>
      <c r="G203" s="17"/>
    </row>
    <row r="204" spans="3:7" hidden="1">
      <c r="C204" s="17"/>
      <c r="D204" s="17"/>
      <c r="E204" s="17"/>
      <c r="F204" s="17"/>
      <c r="G204" s="17"/>
    </row>
    <row r="205" spans="3:7" hidden="1">
      <c r="C205" s="17"/>
      <c r="D205" s="17"/>
      <c r="E205" s="17"/>
      <c r="F205" s="17"/>
      <c r="G205" s="17"/>
    </row>
    <row r="206" spans="3:7" hidden="1">
      <c r="C206" s="17"/>
      <c r="D206" s="17"/>
      <c r="E206" s="17"/>
      <c r="F206" s="17"/>
      <c r="G206" s="17"/>
    </row>
    <row r="207" spans="3:7" hidden="1">
      <c r="C207" s="17"/>
      <c r="D207" s="17"/>
      <c r="E207" s="17"/>
      <c r="F207" s="17"/>
      <c r="G207" s="17"/>
    </row>
    <row r="208" spans="3:7" hidden="1">
      <c r="C208" s="17"/>
      <c r="D208" s="17"/>
      <c r="E208" s="17"/>
      <c r="F208" s="17"/>
      <c r="G208" s="17"/>
    </row>
    <row r="209" spans="3:7" hidden="1">
      <c r="C209" s="17"/>
      <c r="D209" s="17"/>
      <c r="E209" s="17"/>
      <c r="F209" s="17"/>
      <c r="G209" s="17"/>
    </row>
    <row r="210" spans="3:7" hidden="1">
      <c r="C210" s="17"/>
      <c r="D210" s="17"/>
      <c r="E210" s="17"/>
      <c r="F210" s="17"/>
      <c r="G210" s="17"/>
    </row>
    <row r="211" spans="3:7" hidden="1">
      <c r="C211" s="17"/>
      <c r="D211" s="17"/>
      <c r="E211" s="17"/>
      <c r="F211" s="17"/>
      <c r="G211" s="17"/>
    </row>
    <row r="212" spans="3:7" hidden="1">
      <c r="C212" s="17"/>
      <c r="D212" s="17"/>
      <c r="E212" s="17"/>
      <c r="F212" s="17"/>
      <c r="G212" s="17"/>
    </row>
    <row r="213" spans="3:7" hidden="1">
      <c r="C213" s="17"/>
      <c r="D213" s="17"/>
      <c r="E213" s="17"/>
      <c r="F213" s="17"/>
      <c r="G213" s="17"/>
    </row>
    <row r="214" spans="3:7" hidden="1">
      <c r="C214" s="17"/>
      <c r="D214" s="17"/>
      <c r="E214" s="17"/>
      <c r="F214" s="17"/>
      <c r="G214" s="17"/>
    </row>
    <row r="215" spans="3:7" hidden="1">
      <c r="C215" s="17"/>
      <c r="D215" s="17"/>
      <c r="E215" s="17"/>
      <c r="F215" s="17"/>
      <c r="G215" s="17"/>
    </row>
    <row r="216" spans="3:7" hidden="1">
      <c r="C216" s="17"/>
      <c r="D216" s="17"/>
      <c r="E216" s="17"/>
      <c r="F216" s="17"/>
      <c r="G216" s="17"/>
    </row>
    <row r="217" spans="3:7" hidden="1">
      <c r="C217" s="17"/>
      <c r="D217" s="17"/>
      <c r="E217" s="17"/>
      <c r="F217" s="17"/>
      <c r="G217" s="17"/>
    </row>
    <row r="218" spans="3:7" hidden="1">
      <c r="C218" s="17"/>
      <c r="D218" s="17"/>
      <c r="E218" s="17"/>
      <c r="F218" s="17"/>
      <c r="G218" s="17"/>
    </row>
    <row r="219" spans="3:7" hidden="1">
      <c r="C219" s="17"/>
      <c r="D219" s="17"/>
      <c r="E219" s="17"/>
      <c r="F219" s="17"/>
      <c r="G219" s="17"/>
    </row>
    <row r="220" spans="3:7" hidden="1">
      <c r="C220" s="17"/>
      <c r="D220" s="17"/>
      <c r="E220" s="17"/>
      <c r="F220" s="17"/>
      <c r="G220" s="17"/>
    </row>
    <row r="221" spans="3:7" hidden="1">
      <c r="C221" s="17"/>
      <c r="D221" s="17"/>
      <c r="E221" s="17"/>
      <c r="F221" s="17"/>
      <c r="G221" s="17"/>
    </row>
    <row r="222" spans="3:7" hidden="1">
      <c r="C222" s="17"/>
      <c r="D222" s="17"/>
      <c r="E222" s="17"/>
      <c r="F222" s="17"/>
      <c r="G222" s="17"/>
    </row>
    <row r="223" spans="3:7" hidden="1">
      <c r="C223" s="17"/>
      <c r="D223" s="17"/>
      <c r="E223" s="17"/>
      <c r="F223" s="17"/>
      <c r="G223" s="17"/>
    </row>
    <row r="224" spans="3:7" hidden="1">
      <c r="C224" s="17"/>
      <c r="D224" s="17"/>
      <c r="E224" s="17"/>
      <c r="F224" s="17"/>
      <c r="G224" s="17"/>
    </row>
    <row r="225" spans="3:7" hidden="1">
      <c r="C225" s="17"/>
      <c r="D225" s="17"/>
      <c r="E225" s="17"/>
      <c r="F225" s="17"/>
      <c r="G225" s="17"/>
    </row>
    <row r="226" spans="3:7" hidden="1">
      <c r="C226" s="17"/>
      <c r="D226" s="17"/>
      <c r="E226" s="17"/>
      <c r="F226" s="17"/>
      <c r="G226" s="17"/>
    </row>
    <row r="227" spans="3:7" hidden="1">
      <c r="C227" s="17"/>
      <c r="D227" s="17"/>
      <c r="E227" s="17"/>
      <c r="F227" s="17"/>
      <c r="G227" s="17"/>
    </row>
    <row r="228" spans="3:7" hidden="1">
      <c r="C228" s="17"/>
      <c r="D228" s="17"/>
      <c r="E228" s="17"/>
      <c r="F228" s="17"/>
      <c r="G228" s="17"/>
    </row>
    <row r="229" spans="3:7" hidden="1">
      <c r="C229" s="17"/>
      <c r="D229" s="17"/>
      <c r="E229" s="17"/>
      <c r="F229" s="17"/>
      <c r="G229" s="17"/>
    </row>
    <row r="230" spans="3:7" hidden="1">
      <c r="C230" s="17"/>
      <c r="D230" s="17"/>
      <c r="E230" s="17"/>
      <c r="F230" s="17"/>
      <c r="G230" s="17"/>
    </row>
    <row r="231" spans="3:7" hidden="1">
      <c r="C231" s="17"/>
      <c r="D231" s="17"/>
      <c r="E231" s="17"/>
      <c r="F231" s="17"/>
      <c r="G231" s="17"/>
    </row>
    <row r="232" spans="3:7" hidden="1">
      <c r="C232" s="17"/>
      <c r="D232" s="17"/>
      <c r="E232" s="17"/>
      <c r="F232" s="17"/>
      <c r="G232" s="17"/>
    </row>
    <row r="233" spans="3:7" hidden="1">
      <c r="C233" s="17"/>
      <c r="D233" s="17"/>
      <c r="E233" s="17"/>
      <c r="F233" s="17"/>
      <c r="G233" s="17"/>
    </row>
    <row r="234" spans="3:7" hidden="1">
      <c r="C234" s="17"/>
      <c r="D234" s="17"/>
      <c r="E234" s="17"/>
      <c r="F234" s="17"/>
      <c r="G234" s="17"/>
    </row>
    <row r="235" spans="3:7" hidden="1">
      <c r="C235" s="17"/>
      <c r="D235" s="17"/>
      <c r="E235" s="17"/>
      <c r="F235" s="17"/>
      <c r="G235" s="17"/>
    </row>
    <row r="236" spans="3:7" hidden="1">
      <c r="C236" s="17"/>
      <c r="D236" s="17"/>
      <c r="E236" s="17"/>
      <c r="F236" s="17"/>
      <c r="G236" s="17"/>
    </row>
    <row r="237" spans="3:7" hidden="1">
      <c r="C237" s="17"/>
      <c r="D237" s="17"/>
      <c r="E237" s="17"/>
      <c r="F237" s="17"/>
      <c r="G237" s="17"/>
    </row>
    <row r="238" spans="3:7" hidden="1">
      <c r="C238" s="17"/>
      <c r="D238" s="17"/>
      <c r="E238" s="17"/>
      <c r="F238" s="17"/>
      <c r="G238" s="17"/>
    </row>
    <row r="239" spans="3:7" hidden="1">
      <c r="C239" s="17"/>
      <c r="D239" s="17"/>
      <c r="E239" s="17"/>
      <c r="F239" s="17"/>
      <c r="G239" s="17"/>
    </row>
    <row r="240" spans="3:7" hidden="1">
      <c r="C240" s="17"/>
      <c r="D240" s="17"/>
      <c r="E240" s="17"/>
      <c r="F240" s="17"/>
      <c r="G240" s="17"/>
    </row>
    <row r="241" spans="3:7" hidden="1">
      <c r="C241" s="17"/>
      <c r="D241" s="17"/>
      <c r="E241" s="17"/>
      <c r="F241" s="17"/>
      <c r="G241" s="17"/>
    </row>
    <row r="242" spans="3:7" hidden="1">
      <c r="C242" s="17"/>
      <c r="D242" s="17"/>
      <c r="E242" s="17"/>
      <c r="F242" s="17"/>
      <c r="G242" s="17"/>
    </row>
    <row r="243" spans="3:7" hidden="1">
      <c r="C243" s="17"/>
      <c r="D243" s="17"/>
      <c r="E243" s="17"/>
      <c r="F243" s="17"/>
      <c r="G243" s="17"/>
    </row>
    <row r="244" spans="3:7" hidden="1">
      <c r="C244" s="17"/>
      <c r="D244" s="17"/>
      <c r="E244" s="17"/>
      <c r="F244" s="17"/>
      <c r="G244" s="17"/>
    </row>
    <row r="245" spans="3:7" hidden="1">
      <c r="C245" s="17"/>
      <c r="D245" s="17"/>
      <c r="E245" s="17"/>
      <c r="F245" s="17"/>
      <c r="G245" s="17"/>
    </row>
    <row r="246" spans="3:7" hidden="1">
      <c r="C246" s="17"/>
      <c r="D246" s="17"/>
      <c r="E246" s="17"/>
      <c r="F246" s="17"/>
      <c r="G246" s="17"/>
    </row>
    <row r="247" spans="3:7" hidden="1">
      <c r="C247" s="17"/>
      <c r="D247" s="17"/>
      <c r="E247" s="17"/>
      <c r="F247" s="17"/>
      <c r="G247" s="17"/>
    </row>
    <row r="248" spans="3:7" hidden="1">
      <c r="C248" s="17"/>
      <c r="D248" s="17"/>
      <c r="E248" s="17"/>
      <c r="F248" s="17"/>
      <c r="G248" s="17"/>
    </row>
    <row r="249" spans="3:7" hidden="1">
      <c r="C249" s="17"/>
      <c r="D249" s="17"/>
      <c r="E249" s="17"/>
      <c r="F249" s="17"/>
      <c r="G249" s="17"/>
    </row>
    <row r="250" spans="3:7" hidden="1">
      <c r="C250" s="17"/>
      <c r="D250" s="17"/>
      <c r="E250" s="17"/>
      <c r="F250" s="17"/>
      <c r="G250" s="17"/>
    </row>
    <row r="251" spans="3:7" hidden="1">
      <c r="C251" s="17"/>
      <c r="D251" s="17"/>
      <c r="E251" s="17"/>
      <c r="F251" s="17"/>
      <c r="G251" s="17"/>
    </row>
    <row r="252" spans="3:7" hidden="1">
      <c r="C252" s="17"/>
      <c r="D252" s="17"/>
      <c r="E252" s="17"/>
      <c r="F252" s="17"/>
      <c r="G252" s="17"/>
    </row>
    <row r="253" spans="3:7" hidden="1">
      <c r="C253" s="17"/>
      <c r="D253" s="17"/>
      <c r="E253" s="17"/>
      <c r="F253" s="17"/>
      <c r="G253" s="17"/>
    </row>
    <row r="254" spans="3:7" hidden="1">
      <c r="C254" s="17"/>
      <c r="D254" s="17"/>
      <c r="E254" s="17"/>
      <c r="F254" s="17"/>
      <c r="G254" s="17"/>
    </row>
    <row r="255" spans="3:7" hidden="1">
      <c r="C255" s="17"/>
      <c r="D255" s="17"/>
      <c r="E255" s="17"/>
      <c r="F255" s="17"/>
      <c r="G255" s="17"/>
    </row>
    <row r="256" spans="3:7" hidden="1">
      <c r="C256" s="17"/>
      <c r="D256" s="17"/>
      <c r="E256" s="17"/>
      <c r="F256" s="17"/>
      <c r="G256" s="17"/>
    </row>
    <row r="257" spans="3:7" hidden="1">
      <c r="C257" s="17"/>
      <c r="D257" s="17"/>
      <c r="E257" s="17"/>
      <c r="F257" s="17"/>
      <c r="G257" s="17"/>
    </row>
    <row r="258" spans="3:7" hidden="1">
      <c r="C258" s="17"/>
      <c r="D258" s="17"/>
      <c r="E258" s="17"/>
      <c r="F258" s="17"/>
      <c r="G258" s="17"/>
    </row>
    <row r="259" spans="3:7" hidden="1">
      <c r="C259" s="17"/>
      <c r="D259" s="17"/>
      <c r="E259" s="17"/>
      <c r="F259" s="17"/>
      <c r="G259" s="17"/>
    </row>
    <row r="260" spans="3:7" hidden="1">
      <c r="C260" s="17"/>
      <c r="D260" s="17"/>
      <c r="E260" s="17"/>
      <c r="F260" s="17"/>
      <c r="G260" s="17"/>
    </row>
    <row r="261" spans="3:7" hidden="1">
      <c r="C261" s="17"/>
      <c r="D261" s="17"/>
      <c r="E261" s="17"/>
      <c r="F261" s="17"/>
      <c r="G261" s="17"/>
    </row>
    <row r="262" spans="3:7" hidden="1">
      <c r="C262" s="17"/>
      <c r="D262" s="17"/>
      <c r="E262" s="17"/>
      <c r="F262" s="17"/>
      <c r="G262" s="17"/>
    </row>
    <row r="263" spans="3:7" hidden="1">
      <c r="C263" s="17"/>
      <c r="D263" s="17"/>
      <c r="E263" s="17"/>
      <c r="F263" s="17"/>
      <c r="G263" s="17"/>
    </row>
    <row r="264" spans="3:7" hidden="1">
      <c r="C264" s="17"/>
      <c r="D264" s="17"/>
      <c r="E264" s="17"/>
      <c r="F264" s="17"/>
      <c r="G264" s="17"/>
    </row>
    <row r="265" spans="3:7" hidden="1">
      <c r="C265" s="17"/>
      <c r="D265" s="17"/>
      <c r="E265" s="17"/>
      <c r="F265" s="17"/>
      <c r="G265" s="17"/>
    </row>
    <row r="266" spans="3:7" hidden="1">
      <c r="C266" s="17"/>
      <c r="D266" s="17"/>
      <c r="E266" s="17"/>
      <c r="F266" s="17"/>
      <c r="G266" s="17"/>
    </row>
    <row r="267" spans="3:7" hidden="1">
      <c r="C267" s="17"/>
      <c r="D267" s="17"/>
      <c r="E267" s="17"/>
      <c r="F267" s="17"/>
      <c r="G267" s="17"/>
    </row>
    <row r="268" spans="3:7" hidden="1">
      <c r="C268" s="17"/>
      <c r="D268" s="17"/>
      <c r="E268" s="17"/>
      <c r="F268" s="17"/>
      <c r="G268" s="17"/>
    </row>
    <row r="269" spans="3:7" hidden="1">
      <c r="C269" s="17"/>
      <c r="D269" s="17"/>
      <c r="E269" s="17"/>
      <c r="F269" s="17"/>
      <c r="G269" s="17"/>
    </row>
    <row r="270" spans="3:7" hidden="1">
      <c r="C270" s="17"/>
      <c r="D270" s="17"/>
      <c r="E270" s="17"/>
      <c r="F270" s="17"/>
      <c r="G270" s="17"/>
    </row>
    <row r="271" spans="3:7" hidden="1">
      <c r="C271" s="17"/>
      <c r="D271" s="17"/>
      <c r="E271" s="17"/>
      <c r="F271" s="17"/>
      <c r="G271" s="17"/>
    </row>
    <row r="272" spans="3:7" hidden="1">
      <c r="C272" s="17"/>
      <c r="D272" s="17"/>
      <c r="E272" s="17"/>
      <c r="F272" s="17"/>
      <c r="G272" s="17"/>
    </row>
    <row r="273" spans="3:7" hidden="1">
      <c r="C273" s="17"/>
      <c r="D273" s="17"/>
      <c r="E273" s="17"/>
      <c r="F273" s="17"/>
      <c r="G273" s="17"/>
    </row>
    <row r="274" spans="3:7" hidden="1">
      <c r="C274" s="17"/>
      <c r="D274" s="17"/>
      <c r="E274" s="17"/>
      <c r="F274" s="17"/>
      <c r="G274" s="17"/>
    </row>
    <row r="275" spans="3:7" hidden="1">
      <c r="C275" s="17"/>
      <c r="D275" s="17"/>
      <c r="E275" s="17"/>
      <c r="F275" s="17"/>
      <c r="G275" s="17"/>
    </row>
    <row r="276" spans="3:7" hidden="1">
      <c r="C276" s="17"/>
      <c r="D276" s="17"/>
      <c r="E276" s="17"/>
      <c r="F276" s="17"/>
      <c r="G276" s="17"/>
    </row>
    <row r="277" spans="3:7" hidden="1">
      <c r="C277" s="17"/>
      <c r="D277" s="17"/>
      <c r="E277" s="17"/>
      <c r="F277" s="17"/>
      <c r="G277" s="17"/>
    </row>
    <row r="278" spans="3:7" hidden="1">
      <c r="C278" s="17"/>
      <c r="D278" s="17"/>
      <c r="E278" s="17"/>
      <c r="F278" s="17"/>
      <c r="G278" s="17"/>
    </row>
    <row r="279" spans="3:7" hidden="1">
      <c r="C279" s="17"/>
      <c r="D279" s="17"/>
      <c r="E279" s="17"/>
      <c r="F279" s="17"/>
      <c r="G279" s="17"/>
    </row>
    <row r="280" spans="3:7" hidden="1">
      <c r="C280" s="17"/>
      <c r="D280" s="17"/>
      <c r="E280" s="17"/>
      <c r="F280" s="17"/>
      <c r="G280" s="17"/>
    </row>
    <row r="281" spans="3:7" hidden="1">
      <c r="C281" s="17"/>
      <c r="D281" s="17"/>
      <c r="E281" s="17"/>
      <c r="F281" s="17"/>
      <c r="G281" s="17"/>
    </row>
    <row r="282" spans="3:7" hidden="1">
      <c r="C282" s="17"/>
      <c r="D282" s="17"/>
      <c r="E282" s="17"/>
      <c r="F282" s="17"/>
      <c r="G282" s="17"/>
    </row>
    <row r="283" spans="3:7" hidden="1">
      <c r="C283" s="17"/>
      <c r="D283" s="17"/>
      <c r="E283" s="17"/>
      <c r="F283" s="17"/>
      <c r="G283" s="17"/>
    </row>
    <row r="284" spans="3:7" hidden="1">
      <c r="C284" s="17"/>
      <c r="D284" s="17"/>
      <c r="E284" s="17"/>
      <c r="F284" s="17"/>
      <c r="G284" s="17"/>
    </row>
    <row r="285" spans="3:7" hidden="1">
      <c r="C285" s="17"/>
      <c r="D285" s="17"/>
      <c r="E285" s="17"/>
      <c r="F285" s="17"/>
      <c r="G285" s="17"/>
    </row>
    <row r="286" spans="3:7" hidden="1">
      <c r="C286" s="17"/>
      <c r="D286" s="17"/>
      <c r="E286" s="17"/>
      <c r="F286" s="17"/>
      <c r="G286" s="17"/>
    </row>
    <row r="287" spans="3:7" hidden="1">
      <c r="C287" s="17"/>
      <c r="D287" s="17"/>
      <c r="E287" s="17"/>
      <c r="F287" s="17"/>
      <c r="G287" s="17"/>
    </row>
    <row r="288" spans="3:7" hidden="1">
      <c r="C288" s="17"/>
      <c r="D288" s="17"/>
      <c r="E288" s="17"/>
      <c r="F288" s="17"/>
      <c r="G288" s="17"/>
    </row>
    <row r="289" spans="3:7" hidden="1">
      <c r="C289" s="17"/>
      <c r="D289" s="17"/>
      <c r="E289" s="17"/>
      <c r="F289" s="17"/>
      <c r="G289" s="17"/>
    </row>
    <row r="290" spans="3:7" hidden="1">
      <c r="C290" s="17"/>
      <c r="D290" s="17"/>
      <c r="E290" s="17"/>
      <c r="F290" s="17"/>
      <c r="G290" s="17"/>
    </row>
    <row r="291" spans="3:7" hidden="1">
      <c r="C291" s="17"/>
      <c r="D291" s="17"/>
      <c r="E291" s="17"/>
      <c r="F291" s="17"/>
      <c r="G291" s="17"/>
    </row>
    <row r="292" spans="3:7" hidden="1">
      <c r="C292" s="17"/>
      <c r="D292" s="17"/>
      <c r="E292" s="17"/>
      <c r="F292" s="17"/>
      <c r="G292" s="17"/>
    </row>
    <row r="293" spans="3:7" hidden="1">
      <c r="C293" s="17"/>
      <c r="D293" s="17"/>
      <c r="E293" s="17"/>
      <c r="F293" s="17"/>
      <c r="G293" s="17"/>
    </row>
    <row r="294" spans="3:7" hidden="1">
      <c r="C294" s="17"/>
      <c r="D294" s="17"/>
      <c r="E294" s="17"/>
      <c r="F294" s="17"/>
      <c r="G294" s="17"/>
    </row>
    <row r="295" spans="3:7" hidden="1">
      <c r="C295" s="17"/>
      <c r="D295" s="17"/>
      <c r="E295" s="17"/>
      <c r="F295" s="17"/>
      <c r="G295" s="17"/>
    </row>
    <row r="296" spans="3:7" hidden="1">
      <c r="C296" s="17"/>
      <c r="D296" s="17"/>
      <c r="E296" s="17"/>
      <c r="F296" s="17"/>
      <c r="G296" s="17"/>
    </row>
    <row r="297" spans="3:7" hidden="1">
      <c r="C297" s="17"/>
      <c r="D297" s="17"/>
      <c r="E297" s="17"/>
      <c r="F297" s="17"/>
      <c r="G297" s="17"/>
    </row>
    <row r="298" spans="3:7" hidden="1">
      <c r="C298" s="17"/>
      <c r="D298" s="17"/>
      <c r="E298" s="17"/>
      <c r="F298" s="17"/>
      <c r="G298" s="17"/>
    </row>
    <row r="299" spans="3:7" hidden="1">
      <c r="C299" s="17"/>
      <c r="D299" s="17"/>
      <c r="E299" s="17"/>
      <c r="F299" s="17"/>
      <c r="G299" s="17"/>
    </row>
    <row r="300" spans="3:7" hidden="1">
      <c r="C300" s="17"/>
      <c r="D300" s="17"/>
      <c r="E300" s="17"/>
      <c r="F300" s="17"/>
      <c r="G300" s="17"/>
    </row>
    <row r="301" spans="3:7" hidden="1">
      <c r="C301" s="17"/>
      <c r="D301" s="17"/>
      <c r="E301" s="17"/>
      <c r="F301" s="17"/>
      <c r="G301" s="17"/>
    </row>
    <row r="302" spans="3:7" hidden="1">
      <c r="C302" s="17"/>
      <c r="D302" s="17"/>
      <c r="E302" s="17"/>
      <c r="F302" s="17"/>
      <c r="G302" s="17"/>
    </row>
    <row r="303" spans="3:7" hidden="1">
      <c r="C303" s="17"/>
      <c r="D303" s="17"/>
      <c r="E303" s="17"/>
      <c r="F303" s="17"/>
      <c r="G303" s="17"/>
    </row>
    <row r="304" spans="3:7" hidden="1">
      <c r="C304" s="17"/>
      <c r="D304" s="17"/>
      <c r="E304" s="17"/>
      <c r="F304" s="17"/>
      <c r="G304" s="17"/>
    </row>
    <row r="305" spans="3:7" hidden="1">
      <c r="C305" s="17"/>
      <c r="D305" s="17"/>
      <c r="E305" s="17"/>
      <c r="F305" s="17"/>
      <c r="G305" s="17"/>
    </row>
    <row r="306" spans="3:7" hidden="1">
      <c r="C306" s="17"/>
      <c r="D306" s="17"/>
      <c r="E306" s="17"/>
      <c r="F306" s="17"/>
      <c r="G306" s="17"/>
    </row>
    <row r="307" spans="3:7" hidden="1">
      <c r="C307" s="17"/>
      <c r="D307" s="17"/>
      <c r="E307" s="17"/>
      <c r="F307" s="17"/>
      <c r="G307" s="17"/>
    </row>
    <row r="308" spans="3:7" hidden="1">
      <c r="C308" s="17"/>
      <c r="D308" s="17"/>
      <c r="E308" s="17"/>
      <c r="F308" s="17"/>
      <c r="G308" s="17"/>
    </row>
    <row r="309" spans="3:7" hidden="1">
      <c r="C309" s="17"/>
      <c r="D309" s="17"/>
      <c r="E309" s="17"/>
      <c r="F309" s="17"/>
      <c r="G309" s="17"/>
    </row>
    <row r="310" spans="3:7" hidden="1">
      <c r="C310" s="17"/>
      <c r="D310" s="17"/>
      <c r="E310" s="17"/>
      <c r="F310" s="17"/>
      <c r="G310" s="17"/>
    </row>
    <row r="311" spans="3:7" hidden="1">
      <c r="C311" s="17"/>
      <c r="D311" s="17"/>
      <c r="E311" s="17"/>
      <c r="F311" s="17"/>
      <c r="G311" s="17"/>
    </row>
    <row r="312" spans="3:7" hidden="1">
      <c r="C312" s="17"/>
      <c r="D312" s="17"/>
      <c r="E312" s="17"/>
      <c r="F312" s="17"/>
      <c r="G312" s="17"/>
    </row>
    <row r="313" spans="3:7" hidden="1">
      <c r="C313" s="17"/>
      <c r="D313" s="17"/>
      <c r="E313" s="17"/>
      <c r="F313" s="17"/>
      <c r="G313" s="17"/>
    </row>
    <row r="314" spans="3:7" hidden="1">
      <c r="C314" s="17"/>
      <c r="D314" s="17"/>
      <c r="E314" s="17"/>
      <c r="F314" s="17"/>
      <c r="G314" s="17"/>
    </row>
    <row r="315" spans="3:7" hidden="1">
      <c r="C315" s="17"/>
      <c r="D315" s="17"/>
      <c r="E315" s="17"/>
      <c r="F315" s="17"/>
      <c r="G315" s="17"/>
    </row>
    <row r="316" spans="3:7" hidden="1">
      <c r="C316" s="17"/>
      <c r="D316" s="17"/>
      <c r="E316" s="17"/>
      <c r="F316" s="17"/>
      <c r="G316" s="17"/>
    </row>
    <row r="317" spans="3:7" hidden="1">
      <c r="C317" s="17"/>
      <c r="D317" s="17"/>
      <c r="E317" s="17"/>
      <c r="F317" s="17"/>
      <c r="G317" s="17"/>
    </row>
    <row r="318" spans="3:7" hidden="1">
      <c r="C318" s="17"/>
      <c r="D318" s="17"/>
      <c r="E318" s="17"/>
      <c r="F318" s="17"/>
      <c r="G318" s="17"/>
    </row>
    <row r="319" spans="3:7" hidden="1">
      <c r="C319" s="17"/>
      <c r="D319" s="17"/>
      <c r="E319" s="17"/>
      <c r="F319" s="17"/>
      <c r="G319" s="17"/>
    </row>
    <row r="320" spans="3:7" hidden="1">
      <c r="C320" s="17"/>
      <c r="D320" s="17"/>
      <c r="E320" s="17"/>
      <c r="F320" s="17"/>
      <c r="G320" s="17"/>
    </row>
    <row r="321" spans="3:7" hidden="1">
      <c r="C321" s="17"/>
      <c r="D321" s="17"/>
      <c r="E321" s="17"/>
      <c r="F321" s="17"/>
      <c r="G321" s="17"/>
    </row>
    <row r="322" spans="3:7" hidden="1">
      <c r="C322" s="17"/>
      <c r="D322" s="17"/>
      <c r="E322" s="17"/>
      <c r="F322" s="17"/>
      <c r="G322" s="17"/>
    </row>
    <row r="323" spans="3:7" hidden="1">
      <c r="C323" s="17"/>
      <c r="D323" s="17"/>
      <c r="E323" s="17"/>
      <c r="F323" s="17"/>
      <c r="G323" s="17"/>
    </row>
    <row r="324" spans="3:7" hidden="1">
      <c r="C324" s="17"/>
      <c r="D324" s="17"/>
      <c r="E324" s="17"/>
      <c r="F324" s="17"/>
      <c r="G324" s="17"/>
    </row>
    <row r="325" spans="3:7" hidden="1">
      <c r="C325" s="17"/>
      <c r="D325" s="17"/>
      <c r="E325" s="17"/>
      <c r="F325" s="17"/>
      <c r="G325" s="17"/>
    </row>
    <row r="326" spans="3:7" hidden="1">
      <c r="C326" s="17"/>
      <c r="D326" s="17"/>
      <c r="E326" s="17"/>
      <c r="F326" s="17"/>
      <c r="G326" s="17"/>
    </row>
    <row r="327" spans="3:7" hidden="1">
      <c r="C327" s="17"/>
      <c r="D327" s="17"/>
      <c r="E327" s="17"/>
      <c r="F327" s="17"/>
      <c r="G327" s="17"/>
    </row>
    <row r="328" spans="3:7" hidden="1">
      <c r="C328" s="17"/>
      <c r="D328" s="17"/>
      <c r="E328" s="17"/>
      <c r="F328" s="17"/>
      <c r="G328" s="17"/>
    </row>
    <row r="329" spans="3:7" hidden="1">
      <c r="C329" s="17"/>
      <c r="D329" s="17"/>
      <c r="E329" s="17"/>
      <c r="F329" s="17"/>
      <c r="G329" s="17"/>
    </row>
    <row r="330" spans="3:7" hidden="1">
      <c r="C330" s="17"/>
      <c r="D330" s="17"/>
      <c r="E330" s="17"/>
      <c r="F330" s="17"/>
      <c r="G330" s="17"/>
    </row>
    <row r="331" spans="3:7" hidden="1">
      <c r="C331" s="17"/>
      <c r="D331" s="17"/>
      <c r="E331" s="17"/>
      <c r="F331" s="17"/>
      <c r="G331" s="17"/>
    </row>
    <row r="332" spans="3:7" hidden="1">
      <c r="C332" s="17"/>
      <c r="D332" s="17"/>
      <c r="E332" s="17"/>
      <c r="F332" s="17"/>
      <c r="G332" s="17"/>
    </row>
    <row r="333" spans="3:7" hidden="1">
      <c r="C333" s="17"/>
      <c r="D333" s="17"/>
      <c r="E333" s="17"/>
      <c r="F333" s="17"/>
      <c r="G333" s="17"/>
    </row>
    <row r="334" spans="3:7" hidden="1">
      <c r="C334" s="17"/>
      <c r="D334" s="17"/>
      <c r="E334" s="17"/>
      <c r="F334" s="17"/>
      <c r="G334" s="17"/>
    </row>
    <row r="335" spans="3:7" hidden="1">
      <c r="C335" s="17"/>
      <c r="D335" s="17"/>
      <c r="E335" s="17"/>
      <c r="F335" s="17"/>
      <c r="G335" s="17"/>
    </row>
    <row r="336" spans="3:7" hidden="1">
      <c r="C336" s="17"/>
      <c r="D336" s="17"/>
      <c r="E336" s="17"/>
      <c r="F336" s="17"/>
      <c r="G336" s="17"/>
    </row>
    <row r="337" spans="3:7" hidden="1">
      <c r="C337" s="17"/>
      <c r="D337" s="17"/>
      <c r="E337" s="17"/>
      <c r="F337" s="17"/>
      <c r="G337" s="17"/>
    </row>
    <row r="338" spans="3:7" hidden="1">
      <c r="C338" s="17"/>
      <c r="D338" s="17"/>
      <c r="E338" s="17"/>
      <c r="F338" s="17"/>
      <c r="G338" s="17"/>
    </row>
    <row r="339" spans="3:7" hidden="1">
      <c r="C339" s="17"/>
      <c r="D339" s="17"/>
      <c r="E339" s="17"/>
      <c r="F339" s="17"/>
      <c r="G339" s="17"/>
    </row>
    <row r="340" spans="3:7" hidden="1">
      <c r="C340" s="17"/>
      <c r="D340" s="17"/>
      <c r="E340" s="17"/>
      <c r="F340" s="17"/>
      <c r="G340" s="17"/>
    </row>
    <row r="341" spans="3:7" hidden="1">
      <c r="C341" s="17"/>
      <c r="D341" s="17"/>
      <c r="E341" s="17"/>
      <c r="F341" s="17"/>
      <c r="G341" s="17"/>
    </row>
    <row r="342" spans="3:7" hidden="1">
      <c r="C342" s="17"/>
      <c r="D342" s="17"/>
      <c r="E342" s="17"/>
      <c r="F342" s="17"/>
      <c r="G342" s="17"/>
    </row>
    <row r="343" spans="3:7" hidden="1">
      <c r="C343" s="17"/>
      <c r="D343" s="17"/>
      <c r="E343" s="17"/>
      <c r="F343" s="17"/>
      <c r="G343" s="17"/>
    </row>
    <row r="344" spans="3:7" hidden="1">
      <c r="C344" s="17"/>
      <c r="D344" s="17"/>
      <c r="E344" s="17"/>
      <c r="F344" s="17"/>
      <c r="G344" s="17"/>
    </row>
    <row r="345" spans="3:7" hidden="1">
      <c r="C345" s="17"/>
      <c r="D345" s="17"/>
      <c r="E345" s="17"/>
      <c r="F345" s="17"/>
      <c r="G345" s="17"/>
    </row>
    <row r="346" spans="3:7" hidden="1">
      <c r="C346" s="17"/>
      <c r="D346" s="17"/>
      <c r="E346" s="17"/>
      <c r="F346" s="17"/>
      <c r="G346" s="17"/>
    </row>
    <row r="347" spans="3:7" hidden="1">
      <c r="C347" s="17"/>
      <c r="D347" s="17"/>
      <c r="E347" s="17"/>
      <c r="F347" s="17"/>
      <c r="G347" s="17"/>
    </row>
    <row r="348" spans="3:7" hidden="1">
      <c r="C348" s="17"/>
      <c r="D348" s="17"/>
      <c r="E348" s="17"/>
      <c r="F348" s="17"/>
      <c r="G348" s="17"/>
    </row>
    <row r="349" spans="3:7" hidden="1">
      <c r="C349" s="17"/>
      <c r="D349" s="17"/>
      <c r="E349" s="17"/>
      <c r="F349" s="17"/>
      <c r="G349" s="17"/>
    </row>
    <row r="350" spans="3:7" hidden="1">
      <c r="C350" s="17"/>
      <c r="D350" s="17"/>
      <c r="E350" s="17"/>
      <c r="F350" s="17"/>
      <c r="G350" s="17"/>
    </row>
    <row r="351" spans="3:7" hidden="1">
      <c r="C351" s="17"/>
      <c r="D351" s="17"/>
      <c r="E351" s="17"/>
      <c r="F351" s="17"/>
      <c r="G351" s="17"/>
    </row>
    <row r="352" spans="3:7" hidden="1">
      <c r="C352" s="17"/>
      <c r="D352" s="17"/>
      <c r="E352" s="17"/>
      <c r="F352" s="17"/>
      <c r="G352" s="17"/>
    </row>
    <row r="353" spans="3:7" hidden="1">
      <c r="C353" s="17"/>
      <c r="D353" s="17"/>
      <c r="E353" s="17"/>
      <c r="F353" s="17"/>
      <c r="G353" s="17"/>
    </row>
    <row r="354" spans="3:7" hidden="1">
      <c r="C354" s="17"/>
      <c r="D354" s="17"/>
      <c r="E354" s="17"/>
      <c r="F354" s="17"/>
      <c r="G354" s="17"/>
    </row>
    <row r="355" spans="3:7" hidden="1">
      <c r="C355" s="17"/>
      <c r="D355" s="17"/>
      <c r="E355" s="17"/>
      <c r="F355" s="17"/>
      <c r="G355" s="17"/>
    </row>
    <row r="356" spans="3:7" hidden="1">
      <c r="C356" s="17"/>
      <c r="D356" s="17"/>
      <c r="E356" s="17"/>
      <c r="F356" s="17"/>
      <c r="G356" s="17"/>
    </row>
    <row r="357" spans="3:7" hidden="1">
      <c r="C357" s="17"/>
      <c r="D357" s="17"/>
      <c r="E357" s="17"/>
      <c r="F357" s="17"/>
      <c r="G357" s="17"/>
    </row>
    <row r="358" spans="3:7" hidden="1">
      <c r="C358" s="17"/>
      <c r="D358" s="17"/>
      <c r="E358" s="17"/>
      <c r="F358" s="17"/>
      <c r="G358" s="17"/>
    </row>
    <row r="359" spans="3:7" hidden="1">
      <c r="C359" s="17"/>
      <c r="D359" s="17"/>
      <c r="E359" s="17"/>
      <c r="F359" s="17"/>
      <c r="G359" s="17"/>
    </row>
    <row r="360" spans="3:7" hidden="1">
      <c r="C360" s="17"/>
      <c r="D360" s="17"/>
      <c r="E360" s="17"/>
      <c r="F360" s="17"/>
      <c r="G360" s="17"/>
    </row>
    <row r="361" spans="3:7" hidden="1">
      <c r="C361" s="17"/>
      <c r="D361" s="17"/>
      <c r="E361" s="17"/>
      <c r="F361" s="17"/>
      <c r="G361" s="17"/>
    </row>
    <row r="362" spans="3:7" hidden="1">
      <c r="C362" s="17"/>
      <c r="D362" s="17"/>
      <c r="E362" s="17"/>
      <c r="F362" s="17"/>
      <c r="G362" s="17"/>
    </row>
    <row r="363" spans="3:7" hidden="1">
      <c r="C363" s="17"/>
      <c r="D363" s="17"/>
      <c r="E363" s="17"/>
      <c r="F363" s="17"/>
      <c r="G363" s="17"/>
    </row>
    <row r="364" spans="3:7" hidden="1">
      <c r="C364" s="17"/>
      <c r="D364" s="17"/>
      <c r="E364" s="17"/>
      <c r="F364" s="17"/>
      <c r="G364" s="17"/>
    </row>
    <row r="365" spans="3:7" hidden="1">
      <c r="C365" s="17"/>
      <c r="D365" s="17"/>
      <c r="E365" s="17"/>
      <c r="F365" s="17"/>
      <c r="G365" s="17"/>
    </row>
    <row r="366" spans="3:7" hidden="1">
      <c r="C366" s="17"/>
      <c r="D366" s="17"/>
      <c r="E366" s="17"/>
      <c r="F366" s="17"/>
      <c r="G366" s="17"/>
    </row>
    <row r="367" spans="3:7" hidden="1">
      <c r="C367" s="17"/>
      <c r="D367" s="17"/>
      <c r="E367" s="17"/>
      <c r="F367" s="17"/>
      <c r="G367" s="17"/>
    </row>
    <row r="368" spans="3:7" hidden="1">
      <c r="C368" s="17"/>
      <c r="D368" s="17"/>
      <c r="E368" s="17"/>
      <c r="F368" s="17"/>
      <c r="G368" s="17"/>
    </row>
    <row r="369" spans="3:7" hidden="1">
      <c r="C369" s="17"/>
      <c r="D369" s="17"/>
      <c r="E369" s="17"/>
      <c r="F369" s="17"/>
      <c r="G369" s="17"/>
    </row>
    <row r="370" spans="3:7" hidden="1">
      <c r="C370" s="17"/>
      <c r="D370" s="17"/>
      <c r="E370" s="17"/>
      <c r="F370" s="17"/>
      <c r="G370" s="17"/>
    </row>
    <row r="371" spans="3:7" hidden="1">
      <c r="C371" s="17"/>
      <c r="D371" s="17"/>
      <c r="E371" s="17"/>
      <c r="F371" s="17"/>
      <c r="G371" s="17"/>
    </row>
    <row r="372" spans="3:7" hidden="1">
      <c r="C372" s="17"/>
      <c r="D372" s="17"/>
      <c r="E372" s="17"/>
      <c r="F372" s="17"/>
      <c r="G372" s="17"/>
    </row>
    <row r="373" spans="3:7" hidden="1">
      <c r="C373" s="17"/>
      <c r="D373" s="17"/>
      <c r="E373" s="17"/>
      <c r="F373" s="17"/>
      <c r="G373" s="17"/>
    </row>
    <row r="374" spans="3:7" hidden="1">
      <c r="C374" s="17"/>
      <c r="D374" s="17"/>
      <c r="E374" s="17"/>
      <c r="F374" s="17"/>
      <c r="G374" s="17"/>
    </row>
    <row r="375" spans="3:7" hidden="1">
      <c r="C375" s="17"/>
      <c r="D375" s="17"/>
      <c r="E375" s="17"/>
      <c r="F375" s="17"/>
      <c r="G375" s="17"/>
    </row>
    <row r="376" spans="3:7" hidden="1">
      <c r="C376" s="17"/>
      <c r="D376" s="17"/>
      <c r="E376" s="17"/>
      <c r="F376" s="17"/>
      <c r="G376" s="17"/>
    </row>
    <row r="377" spans="3:7" hidden="1">
      <c r="C377" s="17"/>
      <c r="D377" s="17"/>
      <c r="E377" s="17"/>
      <c r="F377" s="17"/>
      <c r="G377" s="17"/>
    </row>
    <row r="378" spans="3:7" hidden="1">
      <c r="C378" s="17"/>
      <c r="D378" s="17"/>
      <c r="E378" s="17"/>
      <c r="F378" s="17"/>
      <c r="G378" s="17"/>
    </row>
    <row r="379" spans="3:7" hidden="1">
      <c r="C379" s="17"/>
      <c r="D379" s="17"/>
      <c r="E379" s="17"/>
      <c r="F379" s="17"/>
      <c r="G379" s="17"/>
    </row>
    <row r="380" spans="3:7" hidden="1">
      <c r="C380" s="17"/>
      <c r="D380" s="17"/>
      <c r="E380" s="17"/>
      <c r="F380" s="17"/>
      <c r="G380" s="17"/>
    </row>
    <row r="381" spans="3:7" hidden="1">
      <c r="C381" s="17"/>
      <c r="D381" s="17"/>
      <c r="E381" s="17"/>
      <c r="F381" s="17"/>
      <c r="G381" s="17"/>
    </row>
    <row r="382" spans="3:7" hidden="1">
      <c r="C382" s="17"/>
      <c r="D382" s="17"/>
      <c r="E382" s="17"/>
      <c r="F382" s="17"/>
      <c r="G382" s="17"/>
    </row>
    <row r="383" spans="3:7" hidden="1">
      <c r="C383" s="17"/>
      <c r="D383" s="17"/>
      <c r="E383" s="17"/>
      <c r="F383" s="17"/>
      <c r="G383" s="17"/>
    </row>
    <row r="384" spans="3:7" hidden="1">
      <c r="C384" s="17"/>
      <c r="D384" s="17"/>
      <c r="E384" s="17"/>
      <c r="F384" s="17"/>
      <c r="G384" s="17"/>
    </row>
    <row r="385" spans="3:7" hidden="1">
      <c r="C385" s="17"/>
      <c r="D385" s="17"/>
      <c r="E385" s="17"/>
      <c r="F385" s="17"/>
      <c r="G385" s="17"/>
    </row>
    <row r="386" spans="3:7" hidden="1">
      <c r="C386" s="17"/>
      <c r="D386" s="17"/>
      <c r="E386" s="17"/>
      <c r="F386" s="17"/>
      <c r="G386" s="17"/>
    </row>
    <row r="387" spans="3:7" hidden="1">
      <c r="C387" s="17"/>
      <c r="D387" s="17"/>
      <c r="E387" s="17"/>
      <c r="F387" s="17"/>
      <c r="G387" s="17"/>
    </row>
    <row r="388" spans="3:7" hidden="1">
      <c r="C388" s="17"/>
      <c r="D388" s="17"/>
      <c r="E388" s="17"/>
      <c r="F388" s="17"/>
      <c r="G388" s="17"/>
    </row>
    <row r="389" spans="3:7" hidden="1">
      <c r="C389" s="17"/>
      <c r="D389" s="17"/>
      <c r="E389" s="17"/>
      <c r="F389" s="17"/>
      <c r="G389" s="17"/>
    </row>
    <row r="390" spans="3:7" hidden="1">
      <c r="C390" s="17"/>
      <c r="D390" s="17"/>
      <c r="E390" s="17"/>
      <c r="F390" s="17"/>
      <c r="G390" s="17"/>
    </row>
    <row r="391" spans="3:7" hidden="1">
      <c r="C391" s="17"/>
      <c r="D391" s="17"/>
      <c r="E391" s="17"/>
      <c r="F391" s="17"/>
      <c r="G391" s="17"/>
    </row>
    <row r="392" spans="3:7" hidden="1">
      <c r="C392" s="17"/>
      <c r="D392" s="17"/>
      <c r="E392" s="17"/>
      <c r="F392" s="17"/>
      <c r="G392" s="17"/>
    </row>
    <row r="393" spans="3:7" hidden="1">
      <c r="C393" s="17"/>
      <c r="D393" s="17"/>
      <c r="E393" s="17"/>
      <c r="F393" s="17"/>
      <c r="G393" s="17"/>
    </row>
    <row r="394" spans="3:7" hidden="1">
      <c r="C394" s="17"/>
      <c r="D394" s="17"/>
      <c r="E394" s="17"/>
      <c r="F394" s="17"/>
      <c r="G394" s="17"/>
    </row>
    <row r="395" spans="3:7" hidden="1">
      <c r="C395" s="17"/>
      <c r="D395" s="17"/>
      <c r="E395" s="17"/>
      <c r="F395" s="17"/>
      <c r="G395" s="17"/>
    </row>
    <row r="396" spans="3:7" hidden="1">
      <c r="C396" s="17"/>
      <c r="D396" s="17"/>
      <c r="E396" s="17"/>
      <c r="F396" s="17"/>
      <c r="G396" s="17"/>
    </row>
    <row r="397" spans="3:7" hidden="1">
      <c r="C397" s="17"/>
      <c r="D397" s="17"/>
      <c r="E397" s="17"/>
      <c r="F397" s="17"/>
      <c r="G397" s="17"/>
    </row>
    <row r="398" spans="3:7" hidden="1">
      <c r="C398" s="17"/>
      <c r="D398" s="17"/>
      <c r="E398" s="17"/>
      <c r="F398" s="17"/>
      <c r="G398" s="17"/>
    </row>
    <row r="399" spans="3:7" hidden="1">
      <c r="C399" s="17"/>
      <c r="D399" s="17"/>
      <c r="E399" s="17"/>
      <c r="F399" s="17"/>
      <c r="G399" s="17"/>
    </row>
    <row r="400" spans="3:7" hidden="1">
      <c r="C400" s="17"/>
      <c r="D400" s="17"/>
      <c r="E400" s="17"/>
      <c r="F400" s="17"/>
      <c r="G400" s="17"/>
    </row>
    <row r="401" spans="3:7" hidden="1">
      <c r="C401" s="17"/>
      <c r="D401" s="17"/>
      <c r="E401" s="17"/>
      <c r="F401" s="17"/>
      <c r="G401" s="17"/>
    </row>
    <row r="402" spans="3:7" hidden="1">
      <c r="C402" s="17"/>
      <c r="D402" s="17"/>
      <c r="E402" s="17"/>
      <c r="F402" s="17"/>
      <c r="G402" s="17"/>
    </row>
    <row r="403" spans="3:7" hidden="1">
      <c r="C403" s="17"/>
      <c r="D403" s="17"/>
      <c r="E403" s="17"/>
      <c r="F403" s="17"/>
      <c r="G403" s="17"/>
    </row>
    <row r="404" spans="3:7" hidden="1">
      <c r="C404" s="17"/>
      <c r="D404" s="17"/>
      <c r="E404" s="17"/>
      <c r="F404" s="17"/>
      <c r="G404" s="17"/>
    </row>
    <row r="405" spans="3:7" hidden="1">
      <c r="C405" s="17"/>
      <c r="D405" s="17"/>
      <c r="E405" s="17"/>
      <c r="F405" s="17"/>
      <c r="G405" s="17"/>
    </row>
    <row r="406" spans="3:7" hidden="1">
      <c r="C406" s="17"/>
      <c r="D406" s="17"/>
      <c r="E406" s="17"/>
      <c r="F406" s="17"/>
      <c r="G406" s="17"/>
    </row>
    <row r="407" spans="3:7" hidden="1">
      <c r="C407" s="17"/>
      <c r="D407" s="17"/>
      <c r="E407" s="17"/>
      <c r="F407" s="17"/>
      <c r="G407" s="17"/>
    </row>
    <row r="408" spans="3:7" hidden="1">
      <c r="C408" s="17"/>
      <c r="D408" s="17"/>
      <c r="E408" s="17"/>
      <c r="F408" s="17"/>
      <c r="G408" s="17"/>
    </row>
    <row r="409" spans="3:7" hidden="1">
      <c r="C409" s="17"/>
      <c r="D409" s="17"/>
      <c r="E409" s="17"/>
      <c r="F409" s="17"/>
      <c r="G409" s="17"/>
    </row>
    <row r="410" spans="3:7" hidden="1">
      <c r="C410" s="17"/>
      <c r="D410" s="17"/>
      <c r="E410" s="17"/>
      <c r="F410" s="17"/>
      <c r="G410" s="17"/>
    </row>
    <row r="411" spans="3:7" hidden="1">
      <c r="C411" s="17"/>
      <c r="D411" s="17"/>
      <c r="E411" s="17"/>
      <c r="F411" s="17"/>
      <c r="G411" s="17"/>
    </row>
    <row r="412" spans="3:7" hidden="1">
      <c r="C412" s="17"/>
      <c r="D412" s="17"/>
      <c r="E412" s="17"/>
      <c r="F412" s="17"/>
      <c r="G412" s="17"/>
    </row>
    <row r="413" spans="3:7" hidden="1">
      <c r="C413" s="17"/>
      <c r="D413" s="17"/>
      <c r="E413" s="17"/>
      <c r="F413" s="17"/>
      <c r="G413" s="17"/>
    </row>
    <row r="414" spans="3:7" hidden="1">
      <c r="C414" s="17"/>
      <c r="D414" s="17"/>
      <c r="E414" s="17"/>
      <c r="F414" s="17"/>
      <c r="G414" s="17"/>
    </row>
    <row r="415" spans="3:7" hidden="1">
      <c r="C415" s="17"/>
      <c r="D415" s="17"/>
      <c r="E415" s="17"/>
      <c r="F415" s="17"/>
      <c r="G415" s="17"/>
    </row>
    <row r="416" spans="3:7" hidden="1">
      <c r="C416" s="17"/>
      <c r="D416" s="17"/>
      <c r="E416" s="17"/>
      <c r="F416" s="17"/>
      <c r="G416" s="17"/>
    </row>
    <row r="417" spans="3:7" hidden="1">
      <c r="C417" s="17"/>
      <c r="D417" s="17"/>
      <c r="E417" s="17"/>
      <c r="F417" s="17"/>
      <c r="G417" s="17"/>
    </row>
    <row r="418" spans="3:7" hidden="1">
      <c r="C418" s="17"/>
      <c r="D418" s="17"/>
      <c r="E418" s="17"/>
      <c r="F418" s="17"/>
      <c r="G418" s="17"/>
    </row>
    <row r="419" spans="3:7" hidden="1">
      <c r="C419" s="17"/>
      <c r="D419" s="17"/>
      <c r="E419" s="17"/>
      <c r="F419" s="17"/>
      <c r="G419" s="17"/>
    </row>
    <row r="420" spans="3:7" hidden="1">
      <c r="C420" s="17"/>
      <c r="D420" s="17"/>
      <c r="E420" s="17"/>
      <c r="F420" s="17"/>
      <c r="G420" s="17"/>
    </row>
    <row r="421" spans="3:7" hidden="1">
      <c r="C421" s="17"/>
      <c r="D421" s="17"/>
      <c r="E421" s="17"/>
      <c r="F421" s="17"/>
      <c r="G421" s="17"/>
    </row>
    <row r="422" spans="3:7" hidden="1">
      <c r="C422" s="17"/>
      <c r="D422" s="17"/>
      <c r="E422" s="17"/>
      <c r="F422" s="17"/>
      <c r="G422" s="17"/>
    </row>
    <row r="423" spans="3:7" hidden="1">
      <c r="C423" s="17"/>
      <c r="D423" s="17"/>
      <c r="E423" s="17"/>
      <c r="F423" s="17"/>
      <c r="G423" s="17"/>
    </row>
    <row r="424" spans="3:7" hidden="1">
      <c r="C424" s="17"/>
      <c r="D424" s="17"/>
      <c r="E424" s="17"/>
      <c r="F424" s="17"/>
      <c r="G424" s="17"/>
    </row>
    <row r="425" spans="3:7" hidden="1">
      <c r="C425" s="17"/>
      <c r="D425" s="17"/>
      <c r="E425" s="17"/>
      <c r="F425" s="17"/>
      <c r="G425" s="17"/>
    </row>
    <row r="426" spans="3:7" hidden="1">
      <c r="C426" s="17"/>
      <c r="D426" s="17"/>
      <c r="E426" s="17"/>
      <c r="F426" s="17"/>
      <c r="G426" s="17"/>
    </row>
    <row r="427" spans="3:7" hidden="1">
      <c r="C427" s="17"/>
      <c r="D427" s="17"/>
      <c r="E427" s="17"/>
      <c r="F427" s="17"/>
      <c r="G427" s="17"/>
    </row>
    <row r="428" spans="3:7" hidden="1">
      <c r="C428" s="17"/>
      <c r="D428" s="17"/>
      <c r="E428" s="17"/>
      <c r="F428" s="17"/>
      <c r="G428" s="17"/>
    </row>
    <row r="429" spans="3:7" hidden="1">
      <c r="C429" s="17"/>
      <c r="D429" s="17"/>
      <c r="E429" s="17"/>
      <c r="F429" s="17"/>
      <c r="G429" s="17"/>
    </row>
    <row r="430" spans="3:7" hidden="1">
      <c r="C430" s="17"/>
      <c r="D430" s="17"/>
      <c r="E430" s="17"/>
      <c r="F430" s="17"/>
      <c r="G430" s="17"/>
    </row>
    <row r="431" spans="3:7" hidden="1">
      <c r="C431" s="17"/>
      <c r="D431" s="17"/>
      <c r="E431" s="17"/>
      <c r="F431" s="17"/>
      <c r="G431" s="17"/>
    </row>
    <row r="432" spans="3:7" hidden="1">
      <c r="C432" s="17"/>
      <c r="D432" s="17"/>
      <c r="E432" s="17"/>
      <c r="F432" s="17"/>
      <c r="G432" s="17"/>
    </row>
    <row r="433" spans="3:7" hidden="1">
      <c r="C433" s="17"/>
      <c r="D433" s="17"/>
      <c r="E433" s="17"/>
      <c r="F433" s="17"/>
      <c r="G433" s="17"/>
    </row>
    <row r="434" spans="3:7" hidden="1">
      <c r="C434" s="17"/>
      <c r="D434" s="17"/>
      <c r="E434" s="17"/>
      <c r="F434" s="17"/>
      <c r="G434" s="17"/>
    </row>
    <row r="435" spans="3:7" hidden="1">
      <c r="C435" s="17"/>
      <c r="D435" s="17"/>
      <c r="E435" s="17"/>
      <c r="F435" s="17"/>
      <c r="G435" s="17"/>
    </row>
    <row r="436" spans="3:7" hidden="1">
      <c r="C436" s="17"/>
      <c r="D436" s="17"/>
      <c r="E436" s="17"/>
      <c r="F436" s="17"/>
      <c r="G436" s="17"/>
    </row>
    <row r="437" spans="3:7" hidden="1">
      <c r="C437" s="17"/>
      <c r="D437" s="17"/>
      <c r="E437" s="17"/>
      <c r="F437" s="17"/>
      <c r="G437" s="17"/>
    </row>
    <row r="438" spans="3:7" hidden="1">
      <c r="C438" s="17"/>
      <c r="D438" s="17"/>
      <c r="E438" s="17"/>
      <c r="F438" s="17"/>
      <c r="G438" s="17"/>
    </row>
    <row r="439" spans="3:7" hidden="1">
      <c r="C439" s="17"/>
      <c r="D439" s="17"/>
      <c r="E439" s="17"/>
      <c r="F439" s="17"/>
      <c r="G439" s="17"/>
    </row>
    <row r="440" spans="3:7" hidden="1">
      <c r="C440" s="17"/>
      <c r="D440" s="17"/>
      <c r="E440" s="17"/>
      <c r="F440" s="17"/>
      <c r="G440" s="17"/>
    </row>
    <row r="441" spans="3:7" hidden="1">
      <c r="C441" s="17"/>
      <c r="D441" s="17"/>
      <c r="E441" s="17"/>
      <c r="F441" s="17"/>
      <c r="G441" s="17"/>
    </row>
    <row r="442" spans="3:7" hidden="1">
      <c r="C442" s="17"/>
      <c r="D442" s="17"/>
      <c r="E442" s="17"/>
      <c r="F442" s="17"/>
      <c r="G442" s="17"/>
    </row>
    <row r="443" spans="3:7" hidden="1">
      <c r="C443" s="17"/>
      <c r="D443" s="17"/>
      <c r="E443" s="17"/>
      <c r="F443" s="17"/>
      <c r="G443" s="17"/>
    </row>
    <row r="444" spans="3:7" hidden="1">
      <c r="C444" s="17"/>
      <c r="D444" s="17"/>
      <c r="E444" s="17"/>
      <c r="F444" s="17"/>
      <c r="G444" s="17"/>
    </row>
    <row r="445" spans="3:7" hidden="1">
      <c r="C445" s="17"/>
      <c r="D445" s="17"/>
      <c r="E445" s="17"/>
      <c r="F445" s="17"/>
      <c r="G445" s="17"/>
    </row>
    <row r="446" spans="3:7" hidden="1">
      <c r="C446" s="17"/>
      <c r="D446" s="17"/>
      <c r="E446" s="17"/>
      <c r="F446" s="17"/>
      <c r="G446" s="17"/>
    </row>
    <row r="447" spans="3:7" hidden="1">
      <c r="C447" s="17"/>
      <c r="D447" s="17"/>
      <c r="E447" s="17"/>
      <c r="F447" s="17"/>
      <c r="G447" s="17"/>
    </row>
    <row r="448" spans="3:7" hidden="1">
      <c r="C448" s="17"/>
      <c r="D448" s="17"/>
      <c r="E448" s="17"/>
      <c r="F448" s="17"/>
      <c r="G448" s="17"/>
    </row>
    <row r="449" spans="3:7" hidden="1">
      <c r="C449" s="17"/>
      <c r="D449" s="17"/>
      <c r="E449" s="17"/>
      <c r="F449" s="17"/>
      <c r="G449" s="17"/>
    </row>
    <row r="450" spans="3:7" hidden="1">
      <c r="C450" s="17"/>
      <c r="D450" s="17"/>
      <c r="E450" s="17"/>
      <c r="F450" s="17"/>
      <c r="G450" s="17"/>
    </row>
    <row r="451" spans="3:7" hidden="1">
      <c r="C451" s="17"/>
      <c r="D451" s="17"/>
      <c r="E451" s="17"/>
      <c r="F451" s="17"/>
      <c r="G451" s="17"/>
    </row>
    <row r="452" spans="3:7" hidden="1">
      <c r="C452" s="17"/>
      <c r="D452" s="17"/>
      <c r="E452" s="17"/>
      <c r="F452" s="17"/>
      <c r="G452" s="17"/>
    </row>
    <row r="453" spans="3:7" hidden="1">
      <c r="C453" s="17"/>
      <c r="D453" s="17"/>
      <c r="E453" s="17"/>
      <c r="F453" s="17"/>
      <c r="G453" s="17"/>
    </row>
    <row r="454" spans="3:7" hidden="1">
      <c r="C454" s="17"/>
      <c r="D454" s="17"/>
      <c r="E454" s="17"/>
      <c r="F454" s="17"/>
      <c r="G454" s="17"/>
    </row>
    <row r="455" spans="3:7" hidden="1">
      <c r="C455" s="17"/>
      <c r="D455" s="17"/>
      <c r="E455" s="17"/>
      <c r="F455" s="17"/>
      <c r="G455" s="17"/>
    </row>
    <row r="456" spans="3:7" hidden="1">
      <c r="C456" s="17"/>
      <c r="D456" s="17"/>
      <c r="E456" s="17"/>
      <c r="F456" s="17"/>
      <c r="G456" s="17"/>
    </row>
    <row r="457" spans="3:7" hidden="1">
      <c r="C457" s="17"/>
      <c r="D457" s="17"/>
      <c r="E457" s="17"/>
      <c r="F457" s="17"/>
      <c r="G457" s="17"/>
    </row>
    <row r="458" spans="3:7" hidden="1">
      <c r="C458" s="17"/>
      <c r="D458" s="17"/>
      <c r="E458" s="17"/>
      <c r="F458" s="17"/>
      <c r="G458" s="17"/>
    </row>
    <row r="459" spans="3:7" hidden="1">
      <c r="C459" s="17"/>
      <c r="D459" s="17"/>
      <c r="E459" s="17"/>
      <c r="F459" s="17"/>
      <c r="G459" s="17"/>
    </row>
    <row r="460" spans="3:7" hidden="1">
      <c r="C460" s="17"/>
      <c r="D460" s="17"/>
      <c r="E460" s="17"/>
      <c r="F460" s="17"/>
      <c r="G460" s="17"/>
    </row>
    <row r="461" spans="3:7" hidden="1">
      <c r="C461" s="17"/>
      <c r="D461" s="17"/>
      <c r="E461" s="17"/>
      <c r="F461" s="17"/>
      <c r="G461" s="17"/>
    </row>
    <row r="462" spans="3:7" hidden="1">
      <c r="C462" s="17"/>
      <c r="D462" s="17"/>
      <c r="E462" s="17"/>
      <c r="F462" s="17"/>
      <c r="G462" s="17"/>
    </row>
    <row r="463" spans="3:7" hidden="1">
      <c r="C463" s="17"/>
      <c r="D463" s="17"/>
      <c r="E463" s="17"/>
      <c r="F463" s="17"/>
      <c r="G463" s="17"/>
    </row>
    <row r="464" spans="3:7" hidden="1">
      <c r="C464" s="17"/>
      <c r="D464" s="17"/>
      <c r="E464" s="17"/>
      <c r="F464" s="17"/>
      <c r="G464" s="17"/>
    </row>
    <row r="465" spans="3:7" hidden="1">
      <c r="C465" s="17"/>
      <c r="D465" s="17"/>
      <c r="E465" s="17"/>
      <c r="F465" s="17"/>
      <c r="G465" s="17"/>
    </row>
    <row r="466" spans="3:7" hidden="1">
      <c r="C466" s="17"/>
      <c r="D466" s="17"/>
      <c r="E466" s="17"/>
      <c r="F466" s="17"/>
      <c r="G466" s="17"/>
    </row>
    <row r="467" spans="3:7" hidden="1">
      <c r="C467" s="17"/>
      <c r="D467" s="17"/>
      <c r="E467" s="17"/>
      <c r="F467" s="17"/>
      <c r="G467" s="17"/>
    </row>
    <row r="468" spans="3:7" hidden="1">
      <c r="C468" s="17"/>
      <c r="D468" s="17"/>
      <c r="E468" s="17"/>
      <c r="F468" s="17"/>
      <c r="G468" s="17"/>
    </row>
    <row r="469" spans="3:7" hidden="1">
      <c r="C469" s="17"/>
      <c r="D469" s="17"/>
      <c r="E469" s="17"/>
      <c r="F469" s="17"/>
      <c r="G469" s="17"/>
    </row>
    <row r="470" spans="3:7" hidden="1">
      <c r="C470" s="17"/>
      <c r="D470" s="17"/>
      <c r="E470" s="17"/>
      <c r="F470" s="17"/>
      <c r="G470" s="17"/>
    </row>
    <row r="471" spans="3:7" hidden="1">
      <c r="C471" s="17"/>
      <c r="D471" s="17"/>
      <c r="E471" s="17"/>
      <c r="F471" s="17"/>
      <c r="G471" s="17"/>
    </row>
    <row r="472" spans="3:7" hidden="1">
      <c r="C472" s="17"/>
      <c r="D472" s="17"/>
      <c r="E472" s="17"/>
      <c r="F472" s="17"/>
      <c r="G472" s="17"/>
    </row>
    <row r="473" spans="3:7" hidden="1">
      <c r="C473" s="17"/>
      <c r="D473" s="17"/>
      <c r="E473" s="17"/>
      <c r="F473" s="17"/>
      <c r="G473" s="17"/>
    </row>
    <row r="474" spans="3:7" hidden="1">
      <c r="C474" s="17"/>
      <c r="D474" s="17"/>
      <c r="E474" s="17"/>
      <c r="F474" s="17"/>
      <c r="G474" s="17"/>
    </row>
    <row r="475" spans="3:7" hidden="1">
      <c r="C475" s="17"/>
      <c r="D475" s="17"/>
      <c r="E475" s="17"/>
      <c r="F475" s="17"/>
      <c r="G475" s="17"/>
    </row>
    <row r="476" spans="3:7" hidden="1">
      <c r="C476" s="17"/>
      <c r="D476" s="17"/>
      <c r="E476" s="17"/>
      <c r="F476" s="17"/>
      <c r="G476" s="17"/>
    </row>
    <row r="477" spans="3:7" hidden="1">
      <c r="C477" s="17"/>
      <c r="D477" s="17"/>
      <c r="E477" s="17"/>
      <c r="F477" s="17"/>
      <c r="G477" s="17"/>
    </row>
    <row r="478" spans="3:7" hidden="1">
      <c r="C478" s="17"/>
      <c r="D478" s="17"/>
      <c r="E478" s="17"/>
      <c r="F478" s="17"/>
      <c r="G478" s="17"/>
    </row>
    <row r="479" spans="3:7" hidden="1">
      <c r="C479" s="17"/>
      <c r="D479" s="17"/>
      <c r="E479" s="17"/>
      <c r="F479" s="17"/>
      <c r="G479" s="17"/>
    </row>
    <row r="480" spans="3:7" hidden="1">
      <c r="C480" s="17"/>
      <c r="D480" s="17"/>
      <c r="E480" s="17"/>
      <c r="F480" s="17"/>
      <c r="G480" s="17"/>
    </row>
    <row r="481" spans="3:7" hidden="1">
      <c r="C481" s="17"/>
      <c r="D481" s="17"/>
      <c r="E481" s="17"/>
      <c r="F481" s="17"/>
      <c r="G481" s="17"/>
    </row>
    <row r="482" spans="3:7" hidden="1">
      <c r="C482" s="17"/>
      <c r="D482" s="17"/>
      <c r="E482" s="17"/>
      <c r="F482" s="17"/>
      <c r="G482" s="17"/>
    </row>
    <row r="483" spans="3:7" hidden="1">
      <c r="C483" s="17"/>
      <c r="D483" s="17"/>
      <c r="E483" s="17"/>
      <c r="F483" s="17"/>
      <c r="G483" s="17"/>
    </row>
    <row r="484" spans="3:7" hidden="1">
      <c r="C484" s="17"/>
      <c r="D484" s="17"/>
      <c r="E484" s="17"/>
      <c r="F484" s="17"/>
      <c r="G484" s="17"/>
    </row>
    <row r="485" spans="3:7" hidden="1">
      <c r="C485" s="17"/>
      <c r="D485" s="17"/>
      <c r="E485" s="17"/>
      <c r="F485" s="17"/>
      <c r="G485" s="17"/>
    </row>
    <row r="486" spans="3:7" hidden="1">
      <c r="C486" s="17"/>
      <c r="D486" s="17"/>
      <c r="E486" s="17"/>
      <c r="F486" s="17"/>
      <c r="G486" s="17"/>
    </row>
    <row r="487" spans="3:7" hidden="1">
      <c r="C487" s="17"/>
      <c r="D487" s="17"/>
      <c r="E487" s="17"/>
      <c r="F487" s="17"/>
      <c r="G487" s="17"/>
    </row>
    <row r="488" spans="3:7" hidden="1">
      <c r="C488" s="17"/>
      <c r="D488" s="17"/>
      <c r="E488" s="17"/>
      <c r="F488" s="17"/>
      <c r="G488" s="17"/>
    </row>
    <row r="489" spans="3:7" hidden="1">
      <c r="C489" s="17"/>
      <c r="D489" s="17"/>
      <c r="E489" s="17"/>
      <c r="F489" s="17"/>
      <c r="G489" s="17"/>
    </row>
    <row r="490" spans="3:7" hidden="1">
      <c r="C490" s="17"/>
      <c r="D490" s="17"/>
      <c r="E490" s="17"/>
      <c r="F490" s="17"/>
      <c r="G490" s="17"/>
    </row>
    <row r="491" spans="3:7" hidden="1">
      <c r="C491" s="17"/>
      <c r="D491" s="17"/>
      <c r="E491" s="17"/>
      <c r="F491" s="17"/>
      <c r="G491" s="17"/>
    </row>
    <row r="492" spans="3:7" hidden="1">
      <c r="C492" s="17"/>
      <c r="D492" s="17"/>
      <c r="E492" s="17"/>
      <c r="F492" s="17"/>
      <c r="G492" s="17"/>
    </row>
    <row r="493" spans="3:7" hidden="1">
      <c r="C493" s="17"/>
      <c r="D493" s="17"/>
      <c r="E493" s="17"/>
      <c r="F493" s="17"/>
      <c r="G493" s="17"/>
    </row>
    <row r="494" spans="3:7" hidden="1">
      <c r="C494" s="17"/>
      <c r="D494" s="17"/>
      <c r="E494" s="17"/>
      <c r="F494" s="17"/>
      <c r="G494" s="17"/>
    </row>
    <row r="495" spans="3:7" hidden="1">
      <c r="C495" s="17"/>
      <c r="D495" s="17"/>
      <c r="E495" s="17"/>
      <c r="F495" s="17"/>
      <c r="G495" s="17"/>
    </row>
    <row r="496" spans="3:7" hidden="1">
      <c r="C496" s="17"/>
      <c r="D496" s="17"/>
      <c r="E496" s="17"/>
      <c r="F496" s="17"/>
      <c r="G496" s="17"/>
    </row>
    <row r="497" spans="3:7" hidden="1">
      <c r="C497" s="17"/>
      <c r="D497" s="17"/>
      <c r="E497" s="17"/>
      <c r="F497" s="17"/>
      <c r="G497" s="17"/>
    </row>
    <row r="498" spans="3:7" hidden="1">
      <c r="C498" s="17"/>
      <c r="D498" s="17"/>
      <c r="E498" s="17"/>
      <c r="F498" s="17"/>
      <c r="G498" s="17"/>
    </row>
    <row r="499" spans="3:7" hidden="1">
      <c r="C499" s="17"/>
      <c r="D499" s="17"/>
      <c r="E499" s="17"/>
      <c r="F499" s="17"/>
      <c r="G499" s="17"/>
    </row>
    <row r="500" spans="3:7" hidden="1">
      <c r="C500" s="17"/>
      <c r="D500" s="17"/>
      <c r="E500" s="17"/>
      <c r="F500" s="17"/>
      <c r="G500" s="17"/>
    </row>
    <row r="501" spans="3:7" hidden="1">
      <c r="C501" s="17"/>
      <c r="D501" s="17"/>
      <c r="E501" s="17"/>
      <c r="F501" s="17"/>
      <c r="G501" s="17"/>
    </row>
    <row r="502" spans="3:7" hidden="1">
      <c r="C502" s="17"/>
      <c r="D502" s="17"/>
      <c r="E502" s="17"/>
      <c r="F502" s="17"/>
      <c r="G502" s="17"/>
    </row>
    <row r="503" spans="3:7" hidden="1">
      <c r="C503" s="17"/>
      <c r="D503" s="17"/>
      <c r="E503" s="17"/>
      <c r="F503" s="17"/>
      <c r="G503" s="17"/>
    </row>
    <row r="504" spans="3:7" hidden="1">
      <c r="C504" s="17"/>
      <c r="D504" s="17"/>
      <c r="E504" s="17"/>
      <c r="F504" s="17"/>
      <c r="G504" s="17"/>
    </row>
    <row r="505" spans="3:7" hidden="1">
      <c r="C505" s="17"/>
      <c r="D505" s="17"/>
      <c r="E505" s="17"/>
      <c r="F505" s="17"/>
      <c r="G505" s="17"/>
    </row>
    <row r="506" spans="3:7" hidden="1">
      <c r="C506" s="17"/>
      <c r="D506" s="17"/>
      <c r="E506" s="17"/>
      <c r="F506" s="17"/>
      <c r="G506" s="17"/>
    </row>
    <row r="507" spans="3:7" hidden="1">
      <c r="C507" s="17"/>
      <c r="D507" s="17"/>
      <c r="E507" s="17"/>
      <c r="F507" s="17"/>
      <c r="G507" s="17"/>
    </row>
    <row r="508" spans="3:7" hidden="1">
      <c r="C508" s="17"/>
      <c r="D508" s="17"/>
      <c r="E508" s="17"/>
      <c r="F508" s="17"/>
      <c r="G508" s="17"/>
    </row>
    <row r="509" spans="3:7" hidden="1">
      <c r="C509" s="17"/>
      <c r="D509" s="17"/>
      <c r="E509" s="17"/>
      <c r="F509" s="17"/>
      <c r="G509" s="17"/>
    </row>
    <row r="510" spans="3:7" hidden="1">
      <c r="C510" s="17"/>
      <c r="D510" s="17"/>
      <c r="E510" s="17"/>
      <c r="F510" s="17"/>
      <c r="G510" s="17"/>
    </row>
    <row r="511" spans="3:7" hidden="1">
      <c r="C511" s="17"/>
      <c r="D511" s="17"/>
      <c r="E511" s="17"/>
      <c r="F511" s="17"/>
      <c r="G511" s="17"/>
    </row>
    <row r="512" spans="3:7" hidden="1">
      <c r="C512" s="17"/>
      <c r="D512" s="17"/>
      <c r="E512" s="17"/>
      <c r="F512" s="17"/>
      <c r="G512" s="17"/>
    </row>
    <row r="513" spans="3:7" hidden="1">
      <c r="C513" s="17"/>
      <c r="D513" s="17"/>
      <c r="E513" s="17"/>
      <c r="F513" s="17"/>
      <c r="G513" s="17"/>
    </row>
    <row r="514" spans="3:7" hidden="1">
      <c r="C514" s="17"/>
      <c r="D514" s="17"/>
      <c r="E514" s="17"/>
      <c r="F514" s="17"/>
      <c r="G514" s="17"/>
    </row>
    <row r="515" spans="3:7" hidden="1">
      <c r="C515" s="17"/>
      <c r="D515" s="17"/>
      <c r="E515" s="17"/>
      <c r="F515" s="17"/>
      <c r="G515" s="17"/>
    </row>
    <row r="516" spans="3:7" hidden="1">
      <c r="C516" s="17"/>
      <c r="D516" s="17"/>
      <c r="E516" s="17"/>
      <c r="F516" s="17"/>
      <c r="G516" s="17"/>
    </row>
    <row r="517" spans="3:7" hidden="1">
      <c r="C517" s="17"/>
      <c r="D517" s="17"/>
      <c r="E517" s="17"/>
      <c r="F517" s="17"/>
      <c r="G517" s="17"/>
    </row>
    <row r="518" spans="3:7" hidden="1">
      <c r="C518" s="17"/>
      <c r="D518" s="17"/>
      <c r="E518" s="17"/>
      <c r="F518" s="17"/>
      <c r="G518" s="17"/>
    </row>
    <row r="519" spans="3:7" hidden="1">
      <c r="C519" s="17"/>
      <c r="D519" s="17"/>
      <c r="E519" s="17"/>
      <c r="F519" s="17"/>
      <c r="G519" s="17"/>
    </row>
    <row r="520" spans="3:7" hidden="1">
      <c r="C520" s="17"/>
      <c r="D520" s="17"/>
      <c r="E520" s="17"/>
      <c r="F520" s="17"/>
      <c r="G520" s="17"/>
    </row>
    <row r="521" spans="3:7" hidden="1">
      <c r="C521" s="17"/>
      <c r="D521" s="17"/>
      <c r="E521" s="17"/>
      <c r="F521" s="17"/>
      <c r="G521" s="17"/>
    </row>
    <row r="522" spans="3:7" hidden="1">
      <c r="C522" s="17"/>
      <c r="D522" s="17"/>
      <c r="E522" s="17"/>
      <c r="F522" s="17"/>
      <c r="G522" s="17"/>
    </row>
    <row r="523" spans="3:7" hidden="1">
      <c r="C523" s="17"/>
      <c r="D523" s="17"/>
      <c r="E523" s="17"/>
      <c r="F523" s="17"/>
      <c r="G523" s="17"/>
    </row>
    <row r="524" spans="3:7" hidden="1">
      <c r="C524" s="17"/>
      <c r="D524" s="17"/>
      <c r="E524" s="17"/>
      <c r="F524" s="17"/>
      <c r="G524" s="17"/>
    </row>
    <row r="525" spans="3:7" hidden="1">
      <c r="C525" s="17"/>
      <c r="D525" s="17"/>
      <c r="E525" s="17"/>
      <c r="F525" s="17"/>
      <c r="G525" s="17"/>
    </row>
    <row r="526" spans="3:7" hidden="1">
      <c r="C526" s="17"/>
      <c r="D526" s="17"/>
      <c r="E526" s="17"/>
      <c r="F526" s="17"/>
      <c r="G526" s="17"/>
    </row>
    <row r="527" spans="3:7" hidden="1">
      <c r="C527" s="17"/>
      <c r="D527" s="17"/>
      <c r="E527" s="17"/>
      <c r="F527" s="17"/>
      <c r="G527" s="17"/>
    </row>
    <row r="528" spans="3:7" hidden="1">
      <c r="C528" s="17"/>
      <c r="D528" s="17"/>
      <c r="E528" s="17"/>
      <c r="F528" s="17"/>
      <c r="G528" s="17"/>
    </row>
    <row r="529" spans="3:7" hidden="1">
      <c r="C529" s="17"/>
      <c r="D529" s="17"/>
      <c r="E529" s="17"/>
      <c r="F529" s="17"/>
      <c r="G529" s="17"/>
    </row>
    <row r="530" spans="3:7" hidden="1">
      <c r="C530" s="17"/>
      <c r="D530" s="17"/>
      <c r="E530" s="17"/>
      <c r="F530" s="17"/>
      <c r="G530" s="17"/>
    </row>
    <row r="531" spans="3:7" hidden="1">
      <c r="C531" s="17"/>
      <c r="D531" s="17"/>
      <c r="E531" s="17"/>
      <c r="F531" s="17"/>
      <c r="G531" s="17"/>
    </row>
    <row r="532" spans="3:7" hidden="1">
      <c r="C532" s="17"/>
      <c r="D532" s="17"/>
      <c r="E532" s="17"/>
      <c r="F532" s="17"/>
      <c r="G532" s="17"/>
    </row>
    <row r="533" spans="3:7" hidden="1">
      <c r="C533" s="17"/>
      <c r="D533" s="17"/>
      <c r="E533" s="17"/>
      <c r="F533" s="17"/>
      <c r="G533" s="17"/>
    </row>
    <row r="534" spans="3:7" hidden="1">
      <c r="C534" s="17"/>
      <c r="D534" s="17"/>
      <c r="E534" s="17"/>
      <c r="F534" s="17"/>
      <c r="G534" s="17"/>
    </row>
    <row r="535" spans="3:7" hidden="1">
      <c r="C535" s="17"/>
      <c r="D535" s="17"/>
      <c r="E535" s="17"/>
      <c r="F535" s="17"/>
      <c r="G535" s="17"/>
    </row>
    <row r="536" spans="3:7" hidden="1">
      <c r="C536" s="17"/>
      <c r="D536" s="17"/>
      <c r="E536" s="17"/>
      <c r="F536" s="17"/>
      <c r="G536" s="17"/>
    </row>
    <row r="537" spans="3:7" hidden="1">
      <c r="C537" s="17"/>
      <c r="D537" s="17"/>
      <c r="E537" s="17"/>
      <c r="F537" s="17"/>
      <c r="G537" s="17"/>
    </row>
    <row r="538" spans="3:7" hidden="1">
      <c r="C538" s="17"/>
      <c r="D538" s="17"/>
      <c r="E538" s="17"/>
      <c r="F538" s="17"/>
      <c r="G538" s="17"/>
    </row>
    <row r="539" spans="3:7" hidden="1">
      <c r="C539" s="17"/>
      <c r="D539" s="17"/>
      <c r="E539" s="17"/>
      <c r="F539" s="17"/>
      <c r="G539" s="17"/>
    </row>
    <row r="540" spans="3:7" hidden="1">
      <c r="C540" s="17"/>
      <c r="D540" s="17"/>
      <c r="E540" s="17"/>
      <c r="F540" s="17"/>
      <c r="G540" s="17"/>
    </row>
    <row r="541" spans="3:7" hidden="1">
      <c r="C541" s="17"/>
      <c r="D541" s="17"/>
      <c r="E541" s="17"/>
      <c r="F541" s="17"/>
      <c r="G541" s="17"/>
    </row>
    <row r="542" spans="3:7" hidden="1">
      <c r="C542" s="17"/>
      <c r="D542" s="17"/>
      <c r="E542" s="17"/>
      <c r="F542" s="17"/>
      <c r="G542" s="17"/>
    </row>
    <row r="543" spans="3:7" hidden="1">
      <c r="C543" s="17"/>
      <c r="D543" s="17"/>
      <c r="E543" s="17"/>
      <c r="F543" s="17"/>
      <c r="G543" s="17"/>
    </row>
    <row r="544" spans="3:7" hidden="1">
      <c r="C544" s="17"/>
      <c r="D544" s="17"/>
      <c r="E544" s="17"/>
      <c r="F544" s="17"/>
      <c r="G544" s="17"/>
    </row>
    <row r="545" spans="3:7" hidden="1">
      <c r="C545" s="17"/>
      <c r="D545" s="17"/>
      <c r="E545" s="17"/>
      <c r="F545" s="17"/>
      <c r="G545" s="17"/>
    </row>
    <row r="546" spans="3:7" hidden="1">
      <c r="C546" s="17"/>
      <c r="D546" s="17"/>
      <c r="E546" s="17"/>
      <c r="F546" s="17"/>
      <c r="G546" s="17"/>
    </row>
    <row r="547" spans="3:7" hidden="1">
      <c r="C547" s="17"/>
      <c r="D547" s="17"/>
      <c r="E547" s="17"/>
      <c r="F547" s="17"/>
      <c r="G547" s="17"/>
    </row>
    <row r="548" spans="3:7" hidden="1">
      <c r="C548" s="17"/>
      <c r="D548" s="17"/>
      <c r="E548" s="17"/>
      <c r="F548" s="17"/>
      <c r="G548" s="17"/>
    </row>
    <row r="549" spans="3:7" hidden="1">
      <c r="C549" s="17"/>
      <c r="D549" s="17"/>
      <c r="E549" s="17"/>
      <c r="F549" s="17"/>
      <c r="G549" s="17"/>
    </row>
    <row r="550" spans="3:7" hidden="1">
      <c r="C550" s="17"/>
      <c r="D550" s="17"/>
      <c r="E550" s="17"/>
      <c r="F550" s="17"/>
      <c r="G550" s="17"/>
    </row>
    <row r="551" spans="3:7" hidden="1">
      <c r="C551" s="17"/>
      <c r="D551" s="17"/>
      <c r="E551" s="17"/>
      <c r="F551" s="17"/>
      <c r="G551" s="17"/>
    </row>
    <row r="552" spans="3:7" hidden="1">
      <c r="C552" s="17"/>
      <c r="D552" s="17"/>
      <c r="E552" s="17"/>
      <c r="F552" s="17"/>
      <c r="G552" s="17"/>
    </row>
    <row r="553" spans="3:7" hidden="1">
      <c r="C553" s="17"/>
      <c r="D553" s="17"/>
      <c r="E553" s="17"/>
      <c r="F553" s="17"/>
      <c r="G553" s="17"/>
    </row>
    <row r="554" spans="3:7" hidden="1">
      <c r="C554" s="17"/>
      <c r="D554" s="17"/>
      <c r="E554" s="17"/>
      <c r="F554" s="17"/>
      <c r="G554" s="17"/>
    </row>
    <row r="555" spans="3:7" hidden="1">
      <c r="C555" s="17"/>
      <c r="D555" s="17"/>
      <c r="E555" s="17"/>
      <c r="F555" s="17"/>
      <c r="G555" s="17"/>
    </row>
    <row r="556" spans="3:7" hidden="1">
      <c r="C556" s="17"/>
      <c r="D556" s="17"/>
      <c r="E556" s="17"/>
      <c r="F556" s="17"/>
      <c r="G556" s="17"/>
    </row>
    <row r="557" spans="3:7" hidden="1">
      <c r="C557" s="17"/>
      <c r="D557" s="17"/>
      <c r="E557" s="17"/>
      <c r="F557" s="17"/>
      <c r="G557" s="17"/>
    </row>
    <row r="558" spans="3:7" hidden="1">
      <c r="C558" s="17"/>
      <c r="D558" s="17"/>
      <c r="E558" s="17"/>
      <c r="F558" s="17"/>
      <c r="G558" s="17"/>
    </row>
    <row r="559" spans="3:7" hidden="1">
      <c r="C559" s="17"/>
      <c r="D559" s="17"/>
      <c r="E559" s="17"/>
      <c r="F559" s="17"/>
      <c r="G559" s="17"/>
    </row>
    <row r="560" spans="3:7" hidden="1">
      <c r="C560" s="17"/>
      <c r="D560" s="17"/>
      <c r="E560" s="17"/>
      <c r="F560" s="17"/>
      <c r="G560" s="17"/>
    </row>
    <row r="561" spans="3:7" hidden="1">
      <c r="C561" s="17"/>
      <c r="D561" s="17"/>
      <c r="E561" s="17"/>
      <c r="F561" s="17"/>
      <c r="G561" s="17"/>
    </row>
    <row r="562" spans="3:7" hidden="1">
      <c r="C562" s="17"/>
      <c r="D562" s="17"/>
      <c r="E562" s="17"/>
      <c r="F562" s="17"/>
      <c r="G562" s="17"/>
    </row>
    <row r="563" spans="3:7" hidden="1">
      <c r="C563" s="17"/>
      <c r="D563" s="17"/>
      <c r="E563" s="17"/>
      <c r="F563" s="17"/>
      <c r="G563" s="17"/>
    </row>
    <row r="564" spans="3:7" hidden="1">
      <c r="C564" s="17"/>
      <c r="D564" s="17"/>
      <c r="E564" s="17"/>
      <c r="F564" s="17"/>
      <c r="G564" s="17"/>
    </row>
    <row r="565" spans="3:7" hidden="1">
      <c r="C565" s="17"/>
      <c r="D565" s="17"/>
      <c r="E565" s="17"/>
      <c r="F565" s="17"/>
      <c r="G565" s="17"/>
    </row>
    <row r="566" spans="3:7" hidden="1">
      <c r="C566" s="17"/>
      <c r="D566" s="17"/>
      <c r="E566" s="17"/>
      <c r="F566" s="17"/>
      <c r="G566" s="17"/>
    </row>
    <row r="567" spans="3:7" hidden="1">
      <c r="C567" s="17"/>
      <c r="D567" s="17"/>
      <c r="E567" s="17"/>
      <c r="F567" s="17"/>
      <c r="G567" s="17"/>
    </row>
    <row r="568" spans="3:7" hidden="1">
      <c r="C568" s="17"/>
      <c r="D568" s="17"/>
      <c r="E568" s="17"/>
      <c r="F568" s="17"/>
      <c r="G568" s="17"/>
    </row>
    <row r="569" spans="3:7" hidden="1">
      <c r="C569" s="17"/>
      <c r="D569" s="17"/>
      <c r="E569" s="17"/>
      <c r="F569" s="17"/>
      <c r="G569" s="17"/>
    </row>
    <row r="570" spans="3:7" hidden="1">
      <c r="C570" s="17"/>
      <c r="D570" s="17"/>
      <c r="E570" s="17"/>
      <c r="F570" s="17"/>
      <c r="G570" s="17"/>
    </row>
    <row r="571" spans="3:7" hidden="1">
      <c r="C571" s="17"/>
      <c r="D571" s="17"/>
      <c r="E571" s="17"/>
      <c r="F571" s="17"/>
      <c r="G571" s="17"/>
    </row>
    <row r="572" spans="3:7" hidden="1">
      <c r="C572" s="17"/>
      <c r="D572" s="17"/>
      <c r="E572" s="17"/>
      <c r="F572" s="17"/>
      <c r="G572" s="17"/>
    </row>
    <row r="573" spans="3:7" hidden="1">
      <c r="C573" s="17"/>
      <c r="D573" s="17"/>
      <c r="E573" s="17"/>
      <c r="F573" s="17"/>
      <c r="G573" s="17"/>
    </row>
    <row r="574" spans="3:7" hidden="1">
      <c r="C574" s="17"/>
      <c r="D574" s="17"/>
      <c r="E574" s="17"/>
      <c r="F574" s="17"/>
      <c r="G574" s="17"/>
    </row>
    <row r="575" spans="3:7" hidden="1">
      <c r="C575" s="17"/>
      <c r="D575" s="17"/>
      <c r="E575" s="17"/>
      <c r="F575" s="17"/>
      <c r="G575" s="17"/>
    </row>
    <row r="576" spans="3:7" hidden="1">
      <c r="C576" s="17"/>
      <c r="D576" s="17"/>
      <c r="E576" s="17"/>
      <c r="F576" s="17"/>
      <c r="G576" s="17"/>
    </row>
    <row r="577" spans="3:7" hidden="1">
      <c r="C577" s="17"/>
      <c r="D577" s="17"/>
      <c r="E577" s="17"/>
      <c r="F577" s="17"/>
      <c r="G577" s="17"/>
    </row>
    <row r="578" spans="3:7" hidden="1">
      <c r="C578" s="17"/>
      <c r="D578" s="17"/>
      <c r="E578" s="17"/>
      <c r="F578" s="17"/>
      <c r="G578" s="17"/>
    </row>
    <row r="579" spans="3:7" hidden="1">
      <c r="C579" s="17"/>
      <c r="D579" s="17"/>
      <c r="E579" s="17"/>
      <c r="F579" s="17"/>
      <c r="G579" s="17"/>
    </row>
    <row r="580" spans="3:7" hidden="1">
      <c r="C580" s="17"/>
      <c r="D580" s="17"/>
      <c r="E580" s="17"/>
      <c r="F580" s="17"/>
      <c r="G580" s="17"/>
    </row>
    <row r="581" spans="3:7" hidden="1">
      <c r="C581" s="17"/>
      <c r="D581" s="17"/>
      <c r="E581" s="17"/>
      <c r="F581" s="17"/>
      <c r="G581" s="17"/>
    </row>
    <row r="582" spans="3:7" hidden="1">
      <c r="C582" s="17"/>
      <c r="D582" s="17"/>
      <c r="E582" s="17"/>
      <c r="F582" s="17"/>
      <c r="G582" s="17"/>
    </row>
    <row r="583" spans="3:7" hidden="1">
      <c r="C583" s="17"/>
      <c r="D583" s="17"/>
      <c r="E583" s="17"/>
      <c r="F583" s="17"/>
      <c r="G583" s="17"/>
    </row>
    <row r="584" spans="3:7" hidden="1">
      <c r="C584" s="17"/>
      <c r="D584" s="17"/>
      <c r="E584" s="17"/>
      <c r="F584" s="17"/>
      <c r="G584" s="17"/>
    </row>
    <row r="585" spans="3:7" hidden="1">
      <c r="C585" s="17"/>
      <c r="D585" s="17"/>
      <c r="E585" s="17"/>
      <c r="F585" s="17"/>
      <c r="G585" s="17"/>
    </row>
    <row r="586" spans="3:7" hidden="1">
      <c r="C586" s="17"/>
      <c r="D586" s="17"/>
      <c r="E586" s="17"/>
      <c r="F586" s="17"/>
      <c r="G586" s="17"/>
    </row>
    <row r="587" spans="3:7" hidden="1">
      <c r="C587" s="17"/>
      <c r="D587" s="17"/>
      <c r="E587" s="17"/>
      <c r="F587" s="17"/>
      <c r="G587" s="17"/>
    </row>
    <row r="588" spans="3:7" hidden="1">
      <c r="C588" s="17"/>
      <c r="D588" s="17"/>
      <c r="E588" s="17"/>
      <c r="F588" s="17"/>
      <c r="G588" s="17"/>
    </row>
    <row r="589" spans="3:7" hidden="1">
      <c r="C589" s="17"/>
      <c r="D589" s="17"/>
      <c r="E589" s="17"/>
      <c r="F589" s="17"/>
      <c r="G589" s="17"/>
    </row>
    <row r="590" spans="3:7" hidden="1">
      <c r="C590" s="17"/>
      <c r="D590" s="17"/>
      <c r="E590" s="17"/>
      <c r="F590" s="17"/>
      <c r="G590" s="17"/>
    </row>
    <row r="591" spans="3:7" hidden="1">
      <c r="C591" s="17"/>
      <c r="D591" s="17"/>
      <c r="E591" s="17"/>
      <c r="F591" s="17"/>
      <c r="G591" s="17"/>
    </row>
    <row r="592" spans="3:7" hidden="1">
      <c r="C592" s="17"/>
      <c r="D592" s="17"/>
      <c r="E592" s="17"/>
      <c r="F592" s="17"/>
      <c r="G592" s="17"/>
    </row>
    <row r="593" spans="3:7" hidden="1">
      <c r="C593" s="17"/>
      <c r="D593" s="17"/>
      <c r="E593" s="17"/>
      <c r="F593" s="17"/>
      <c r="G593" s="17"/>
    </row>
    <row r="594" spans="3:7" hidden="1">
      <c r="C594" s="17"/>
      <c r="D594" s="17"/>
      <c r="E594" s="17"/>
      <c r="F594" s="17"/>
      <c r="G594" s="17"/>
    </row>
    <row r="595" spans="3:7" hidden="1">
      <c r="C595" s="17"/>
      <c r="D595" s="17"/>
      <c r="E595" s="17"/>
      <c r="F595" s="17"/>
      <c r="G595" s="17"/>
    </row>
    <row r="596" spans="3:7" hidden="1">
      <c r="C596" s="17"/>
      <c r="D596" s="17"/>
      <c r="E596" s="17"/>
      <c r="F596" s="17"/>
      <c r="G596" s="17"/>
    </row>
    <row r="597" spans="3:7" hidden="1">
      <c r="C597" s="17"/>
      <c r="D597" s="17"/>
      <c r="E597" s="17"/>
      <c r="F597" s="17"/>
      <c r="G597" s="17"/>
    </row>
    <row r="598" spans="3:7" hidden="1">
      <c r="D598" s="41"/>
      <c r="F598" s="41"/>
    </row>
    <row r="599" spans="3:7" hidden="1">
      <c r="D599" s="41"/>
      <c r="F599" s="41"/>
    </row>
    <row r="600" spans="3:7" hidden="1">
      <c r="D600" s="41"/>
      <c r="F600" s="41"/>
    </row>
    <row r="601" spans="3:7" hidden="1">
      <c r="D601" s="41"/>
      <c r="F601" s="41"/>
    </row>
    <row r="602" spans="3:7" hidden="1">
      <c r="D602" s="41"/>
      <c r="F602" s="41"/>
    </row>
    <row r="603" spans="3:7" hidden="1">
      <c r="D603" s="41"/>
      <c r="F603" s="41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4" customWidth="1"/>
    <col min="2" max="2" width="12.42578125" style="15" customWidth="1"/>
    <col min="3" max="3" width="10.7109375" style="15" customWidth="1"/>
    <col min="4" max="4" width="12.42578125" style="15" customWidth="1"/>
    <col min="5" max="5" width="14.42578125" style="15" customWidth="1"/>
    <col min="6" max="6" width="11.5703125" style="15" customWidth="1"/>
    <col min="7" max="7" width="14.85546875" style="15" customWidth="1"/>
    <col min="8" max="8" width="12.7109375" style="15" customWidth="1"/>
    <col min="9" max="9" width="26.85546875" style="15" customWidth="1"/>
    <col min="10" max="10" width="23.7109375" style="15" customWidth="1"/>
    <col min="11" max="11" width="6.7109375" style="17" hidden="1"/>
    <col min="12" max="12" width="7.7109375" style="17" hidden="1"/>
    <col min="13" max="13" width="7.140625" style="17" hidden="1"/>
    <col min="14" max="14" width="6" style="17" hidden="1"/>
    <col min="15" max="15" width="7.85546875" style="17" hidden="1"/>
    <col min="16" max="16" width="8.140625" style="17" hidden="1"/>
    <col min="17" max="17" width="6.28515625" style="17" hidden="1"/>
    <col min="18" max="18" width="8" style="17" hidden="1"/>
    <col min="19" max="19" width="8.7109375" style="17" hidden="1"/>
    <col min="20" max="20" width="10" style="17" hidden="1"/>
    <col min="21" max="21" width="9.5703125" style="17" hidden="1"/>
    <col min="22" max="22" width="6.140625" style="17" hidden="1"/>
    <col min="23" max="24" width="5.7109375" style="17" hidden="1"/>
    <col min="25" max="25" width="6.85546875" style="17" hidden="1"/>
    <col min="26" max="26" width="6.42578125" style="15" hidden="1"/>
    <col min="27" max="27" width="6.7109375" style="15" hidden="1"/>
    <col min="28" max="28" width="7.28515625" style="15" hidden="1"/>
    <col min="29" max="34" width="5.7109375" style="15" hidden="1"/>
    <col min="35" max="41" width="9.140625" style="15" hidden="1"/>
    <col min="42" max="52" width="0" style="15" hidden="1"/>
    <col min="53" max="16384" width="9.140625" style="15" hidden="1"/>
  </cols>
  <sheetData>
    <row r="1" spans="1:25" s="1" customFormat="1">
      <c r="A1" s="2" t="s">
        <v>0</v>
      </c>
      <c r="B1" s="65" t="s">
        <v>4889</v>
      </c>
    </row>
    <row r="2" spans="1:25" s="1" customFormat="1">
      <c r="A2" s="2" t="s">
        <v>1</v>
      </c>
      <c r="B2" s="11" t="s">
        <v>3480</v>
      </c>
    </row>
    <row r="3" spans="1:25" s="1" customFormat="1">
      <c r="A3" s="2" t="s">
        <v>2</v>
      </c>
      <c r="B3" s="22" t="s">
        <v>3481</v>
      </c>
    </row>
    <row r="4" spans="1:25">
      <c r="A4" s="2" t="s">
        <v>3</v>
      </c>
      <c r="B4" s="119" t="s">
        <v>4890</v>
      </c>
    </row>
    <row r="5" spans="1:25" s="17" customFormat="1">
      <c r="A5" s="36" t="s">
        <v>94</v>
      </c>
      <c r="B5" s="39" t="s">
        <v>48</v>
      </c>
      <c r="C5" s="39" t="s">
        <v>50</v>
      </c>
      <c r="D5" s="39" t="s">
        <v>138</v>
      </c>
      <c r="E5" s="39" t="s">
        <v>139</v>
      </c>
      <c r="F5" s="39" t="s">
        <v>52</v>
      </c>
      <c r="G5" s="39" t="s">
        <v>140</v>
      </c>
      <c r="H5" s="39" t="s">
        <v>5</v>
      </c>
      <c r="I5" s="39" t="s">
        <v>56</v>
      </c>
      <c r="J5" s="40" t="s">
        <v>57</v>
      </c>
    </row>
    <row r="6" spans="1:25" s="17" customFormat="1">
      <c r="A6" s="112" t="s">
        <v>4890</v>
      </c>
      <c r="B6" s="113" t="s">
        <v>4890</v>
      </c>
      <c r="C6" s="113" t="s">
        <v>4890</v>
      </c>
      <c r="D6" s="113" t="s">
        <v>4890</v>
      </c>
      <c r="E6" s="18" t="s">
        <v>7</v>
      </c>
      <c r="F6" s="113" t="s">
        <v>4890</v>
      </c>
      <c r="G6" s="18" t="s">
        <v>7</v>
      </c>
      <c r="H6" s="18" t="s">
        <v>6</v>
      </c>
      <c r="I6" s="24" t="s">
        <v>7</v>
      </c>
      <c r="J6" s="33" t="s">
        <v>7</v>
      </c>
    </row>
    <row r="7" spans="1:25" s="19" customFormat="1" ht="20.25">
      <c r="A7" s="114" t="s">
        <v>4890</v>
      </c>
      <c r="B7" s="27" t="s">
        <v>9</v>
      </c>
      <c r="C7" s="7" t="s">
        <v>10</v>
      </c>
      <c r="D7" s="7" t="s">
        <v>58</v>
      </c>
      <c r="E7" s="7" t="s">
        <v>59</v>
      </c>
      <c r="F7" s="7" t="s">
        <v>60</v>
      </c>
      <c r="G7" s="7" t="s">
        <v>61</v>
      </c>
      <c r="H7" s="7" t="s">
        <v>62</v>
      </c>
      <c r="I7" s="27" t="s">
        <v>63</v>
      </c>
      <c r="J7" s="27" t="s">
        <v>64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19" customFormat="1" ht="20.25">
      <c r="A8" s="20" t="s">
        <v>142</v>
      </c>
      <c r="B8" s="128" t="s">
        <v>4890</v>
      </c>
      <c r="C8" s="115" t="s">
        <v>4890</v>
      </c>
      <c r="D8" s="115" t="s">
        <v>4890</v>
      </c>
      <c r="E8" s="115" t="s">
        <v>4890</v>
      </c>
      <c r="F8" s="115" t="s">
        <v>4890</v>
      </c>
      <c r="G8" s="58">
        <v>2.0000000000000001E-4</v>
      </c>
      <c r="H8" s="57">
        <f>H9+H34</f>
        <v>-289533.00191941008</v>
      </c>
      <c r="I8" s="58">
        <f>H8/$H$8</f>
        <v>1</v>
      </c>
      <c r="J8" s="58">
        <f>H8/'סכום נכסי הקרן'!$C$41</f>
        <v>-1.0021981475332058E-2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>
      <c r="A9" s="61" t="s">
        <v>175</v>
      </c>
      <c r="B9" s="110" t="s">
        <v>4890</v>
      </c>
      <c r="C9" s="110" t="s">
        <v>4890</v>
      </c>
      <c r="D9" s="110" t="s">
        <v>4890</v>
      </c>
      <c r="E9" s="110" t="s">
        <v>4890</v>
      </c>
      <c r="F9" s="110" t="s">
        <v>4890</v>
      </c>
      <c r="G9" s="62">
        <v>2.0000000000000001E-4</v>
      </c>
      <c r="H9" s="63">
        <f>SUM(H10:H33)</f>
        <v>-271037.55901029997</v>
      </c>
      <c r="I9" s="62">
        <f t="shared" ref="I9:I39" si="0">H9/$H$8</f>
        <v>0.93611974183772595</v>
      </c>
      <c r="J9" s="62">
        <f>H9/'סכום נכסי הקרן'!$C$41</f>
        <v>-9.3817747113903172E-3</v>
      </c>
    </row>
    <row r="10" spans="1:25">
      <c r="A10" t="s">
        <v>3395</v>
      </c>
      <c r="B10" t="s">
        <v>3396</v>
      </c>
      <c r="C10" s="64" t="s">
        <v>4787</v>
      </c>
      <c r="D10" s="118" t="s">
        <v>4890</v>
      </c>
      <c r="E10" s="60">
        <v>0</v>
      </c>
      <c r="F10" t="s">
        <v>102</v>
      </c>
      <c r="G10" s="60">
        <v>0</v>
      </c>
      <c r="H10" s="59">
        <v>650.75039172000004</v>
      </c>
      <c r="I10" s="60">
        <f t="shared" si="0"/>
        <v>-2.2475862420033655E-3</v>
      </c>
      <c r="J10" s="60">
        <f>H10/'סכום נכסי הקרן'!$C$41</f>
        <v>2.2525267681568922E-5</v>
      </c>
    </row>
    <row r="11" spans="1:25">
      <c r="A11" t="s">
        <v>3397</v>
      </c>
      <c r="B11" t="s">
        <v>3398</v>
      </c>
      <c r="C11" s="64" t="s">
        <v>4787</v>
      </c>
      <c r="D11" s="118" t="s">
        <v>4890</v>
      </c>
      <c r="E11" s="60">
        <v>0</v>
      </c>
      <c r="F11" t="s">
        <v>100</v>
      </c>
      <c r="G11" s="60">
        <v>0</v>
      </c>
      <c r="H11" s="59">
        <v>774.45425999999998</v>
      </c>
      <c r="I11" s="60">
        <f t="shared" si="0"/>
        <v>-2.6748393270055104E-3</v>
      </c>
      <c r="J11" s="60">
        <f>H11/'סכום נכסי הקרן'!$C$41</f>
        <v>2.6807190184738891E-5</v>
      </c>
    </row>
    <row r="12" spans="1:25">
      <c r="A12" t="s">
        <v>3399</v>
      </c>
      <c r="B12" t="s">
        <v>3400</v>
      </c>
      <c r="C12" s="64" t="s">
        <v>4787</v>
      </c>
      <c r="D12" s="118" t="s">
        <v>4890</v>
      </c>
      <c r="E12" s="60">
        <v>0</v>
      </c>
      <c r="F12" t="s">
        <v>100</v>
      </c>
      <c r="G12" s="60">
        <v>0</v>
      </c>
      <c r="H12" s="59">
        <f>-12270.76986-(1143497.12+9.58+27114.28)/1000</f>
        <v>-13441.39084</v>
      </c>
      <c r="I12" s="60">
        <f t="shared" si="0"/>
        <v>4.6424382543242299E-2</v>
      </c>
      <c r="J12" s="60">
        <f>H12/'סכום נכסי הקרן'!$C$41</f>
        <v>-4.6526430185210327E-4</v>
      </c>
    </row>
    <row r="13" spans="1:25">
      <c r="A13" t="s">
        <v>3401</v>
      </c>
      <c r="B13" t="s">
        <v>3402</v>
      </c>
      <c r="C13" s="64" t="s">
        <v>4787</v>
      </c>
      <c r="D13" s="118" t="s">
        <v>4890</v>
      </c>
      <c r="E13" s="60">
        <v>0</v>
      </c>
      <c r="F13" t="s">
        <v>100</v>
      </c>
      <c r="G13" s="60">
        <v>0</v>
      </c>
      <c r="H13" s="59">
        <v>-3542.1517800000001</v>
      </c>
      <c r="I13" s="60">
        <f t="shared" si="0"/>
        <v>1.2234017388407898E-2</v>
      </c>
      <c r="J13" s="60">
        <f>H13/'סכום נכסי הקרן'!$C$41</f>
        <v>-1.2260909563551424E-4</v>
      </c>
    </row>
    <row r="14" spans="1:25">
      <c r="A14" t="s">
        <v>3403</v>
      </c>
      <c r="B14" t="s">
        <v>3404</v>
      </c>
      <c r="C14" s="64" t="s">
        <v>4787</v>
      </c>
      <c r="D14" s="118" t="s">
        <v>4890</v>
      </c>
      <c r="E14" s="60">
        <v>0</v>
      </c>
      <c r="F14" t="s">
        <v>100</v>
      </c>
      <c r="G14" s="60">
        <v>0</v>
      </c>
      <c r="H14" s="59">
        <v>5031.3670099999999</v>
      </c>
      <c r="I14" s="60">
        <f t="shared" si="0"/>
        <v>-1.7377525106448671E-2</v>
      </c>
      <c r="J14" s="60">
        <f>H14/'סכום נכסי הקרן'!$C$41</f>
        <v>1.7415723470394633E-4</v>
      </c>
    </row>
    <row r="15" spans="1:25">
      <c r="A15" t="s">
        <v>3405</v>
      </c>
      <c r="B15" t="s">
        <v>3406</v>
      </c>
      <c r="C15" s="64" t="s">
        <v>4787</v>
      </c>
      <c r="D15" s="118" t="s">
        <v>4890</v>
      </c>
      <c r="E15" s="60">
        <v>0</v>
      </c>
      <c r="F15" t="s">
        <v>100</v>
      </c>
      <c r="G15" s="60">
        <v>0</v>
      </c>
      <c r="H15" s="59">
        <v>-9.0734100000000009</v>
      </c>
      <c r="I15" s="60">
        <f t="shared" si="0"/>
        <v>3.1338085606301748E-5</v>
      </c>
      <c r="J15" s="60">
        <f>H15/'סכום נכסי הקרן'!$C$41</f>
        <v>-3.1406971341872631E-7</v>
      </c>
    </row>
    <row r="16" spans="1:25">
      <c r="A16" t="s">
        <v>3407</v>
      </c>
      <c r="B16" t="s">
        <v>3408</v>
      </c>
      <c r="C16" s="64" t="s">
        <v>4787</v>
      </c>
      <c r="D16" s="118" t="s">
        <v>4890</v>
      </c>
      <c r="E16" s="60">
        <v>0</v>
      </c>
      <c r="F16" t="s">
        <v>100</v>
      </c>
      <c r="G16" s="60">
        <v>0</v>
      </c>
      <c r="H16" s="59">
        <v>-643.57637999999997</v>
      </c>
      <c r="I16" s="60">
        <f t="shared" si="0"/>
        <v>2.2228083698007453E-3</v>
      </c>
      <c r="J16" s="60">
        <f>H16/'סכום נכסי הקרן'!$C$41</f>
        <v>-2.227694430535612E-5</v>
      </c>
    </row>
    <row r="17" spans="1:10">
      <c r="A17" t="s">
        <v>3409</v>
      </c>
      <c r="B17" t="s">
        <v>3410</v>
      </c>
      <c r="C17" s="64" t="s">
        <v>4787</v>
      </c>
      <c r="D17" s="118" t="s">
        <v>4890</v>
      </c>
      <c r="E17" s="60">
        <v>0</v>
      </c>
      <c r="F17" t="s">
        <v>100</v>
      </c>
      <c r="G17" s="60">
        <v>0</v>
      </c>
      <c r="H17" s="59">
        <v>-955.19840999999997</v>
      </c>
      <c r="I17" s="60">
        <f t="shared" si="0"/>
        <v>3.2991002879384167E-3</v>
      </c>
      <c r="J17" s="60">
        <f>H17/'סכום נכסי הקרן'!$C$41</f>
        <v>-3.3063521970981471E-5</v>
      </c>
    </row>
    <row r="18" spans="1:10">
      <c r="A18" t="s">
        <v>3411</v>
      </c>
      <c r="B18" t="s">
        <v>3412</v>
      </c>
      <c r="C18" s="64" t="s">
        <v>4787</v>
      </c>
      <c r="D18" s="118" t="s">
        <v>4890</v>
      </c>
      <c r="E18" s="60">
        <v>0</v>
      </c>
      <c r="F18" t="s">
        <v>100</v>
      </c>
      <c r="G18" s="60">
        <v>0</v>
      </c>
      <c r="H18" s="59">
        <v>1.1310000000000001E-2</v>
      </c>
      <c r="I18" s="60">
        <f t="shared" si="0"/>
        <v>-3.9062904487648276E-8</v>
      </c>
      <c r="J18" s="60">
        <f>H18/'סכום נכסי הקרן'!$C$41</f>
        <v>3.914877051478765E-10</v>
      </c>
    </row>
    <row r="19" spans="1:10">
      <c r="A19" t="s">
        <v>3413</v>
      </c>
      <c r="B19" t="s">
        <v>3414</v>
      </c>
      <c r="C19" s="64" t="s">
        <v>4787</v>
      </c>
      <c r="D19" s="118" t="s">
        <v>4890</v>
      </c>
      <c r="E19" s="60">
        <v>0</v>
      </c>
      <c r="F19" t="s">
        <v>102</v>
      </c>
      <c r="G19" s="60">
        <v>0</v>
      </c>
      <c r="H19" s="59">
        <v>131.73996654000001</v>
      </c>
      <c r="I19" s="60">
        <f t="shared" si="0"/>
        <v>-4.5500846420495135E-4</v>
      </c>
      <c r="J19" s="60">
        <f>H19/'סכום נכסי הקרן'!$C$41</f>
        <v>4.5600863993813123E-6</v>
      </c>
    </row>
    <row r="20" spans="1:10">
      <c r="A20" t="s">
        <v>3415</v>
      </c>
      <c r="B20" t="s">
        <v>3416</v>
      </c>
      <c r="C20" s="64" t="s">
        <v>4787</v>
      </c>
      <c r="D20" s="118" t="s">
        <v>4890</v>
      </c>
      <c r="E20" s="60">
        <v>0</v>
      </c>
      <c r="F20" t="s">
        <v>109</v>
      </c>
      <c r="G20" s="60">
        <v>0</v>
      </c>
      <c r="H20" s="59">
        <v>-2.660873241</v>
      </c>
      <c r="I20" s="60">
        <f t="shared" si="0"/>
        <v>9.1902243383662347E-6</v>
      </c>
      <c r="J20" s="60">
        <f>H20/'סכום נכסי הקרן'!$C$41</f>
        <v>-9.2104258073252215E-8</v>
      </c>
    </row>
    <row r="21" spans="1:10">
      <c r="A21" t="s">
        <v>3417</v>
      </c>
      <c r="B21" t="s">
        <v>3418</v>
      </c>
      <c r="C21" s="64" t="s">
        <v>4787</v>
      </c>
      <c r="D21" s="118" t="s">
        <v>4890</v>
      </c>
      <c r="E21" s="60">
        <v>0</v>
      </c>
      <c r="F21" t="s">
        <v>104</v>
      </c>
      <c r="G21" s="60">
        <v>0</v>
      </c>
      <c r="H21" s="59">
        <v>16.490925396000002</v>
      </c>
      <c r="I21" s="60">
        <f t="shared" si="0"/>
        <v>-5.6956979987345832E-5</v>
      </c>
      <c r="J21" s="60">
        <f>H21/'סכום נכסי הקרן'!$C$41</f>
        <v>5.7082179832403868E-7</v>
      </c>
    </row>
    <row r="22" spans="1:10">
      <c r="A22" t="s">
        <v>3419</v>
      </c>
      <c r="B22" t="s">
        <v>3420</v>
      </c>
      <c r="C22" s="64" t="s">
        <v>4787</v>
      </c>
      <c r="D22" s="118" t="s">
        <v>4890</v>
      </c>
      <c r="E22" s="60">
        <v>0</v>
      </c>
      <c r="F22" t="s">
        <v>173</v>
      </c>
      <c r="G22" s="60">
        <v>0</v>
      </c>
      <c r="H22" s="59">
        <v>-47.724325084</v>
      </c>
      <c r="I22" s="60">
        <f t="shared" si="0"/>
        <v>1.6483207360687611E-4</v>
      </c>
      <c r="J22" s="60">
        <f>H22/'סכום נכסי הקרן'!$C$41</f>
        <v>-1.6519439882286825E-6</v>
      </c>
    </row>
    <row r="23" spans="1:10">
      <c r="A23" t="s">
        <v>3421</v>
      </c>
      <c r="B23" t="s">
        <v>3422</v>
      </c>
      <c r="C23" s="64" t="s">
        <v>4787</v>
      </c>
      <c r="D23" s="118" t="s">
        <v>4890</v>
      </c>
      <c r="E23" s="60">
        <v>0</v>
      </c>
      <c r="F23" t="s">
        <v>106</v>
      </c>
      <c r="G23" s="60">
        <v>0</v>
      </c>
      <c r="H23" s="59">
        <v>-33.734372151000002</v>
      </c>
      <c r="I23" s="60">
        <f t="shared" si="0"/>
        <v>1.1651304662115782E-4</v>
      </c>
      <c r="J23" s="60">
        <f>H23/'סכום נכסי הקרן'!$C$41</f>
        <v>-1.1676915948717439E-6</v>
      </c>
    </row>
    <row r="24" spans="1:10">
      <c r="A24" t="s">
        <v>3423</v>
      </c>
      <c r="B24" t="s">
        <v>3424</v>
      </c>
      <c r="C24" s="64" t="s">
        <v>4787</v>
      </c>
      <c r="D24" s="118" t="s">
        <v>4890</v>
      </c>
      <c r="E24" s="60">
        <v>0</v>
      </c>
      <c r="F24" t="s">
        <v>100</v>
      </c>
      <c r="G24" s="60">
        <v>0</v>
      </c>
      <c r="H24" s="59">
        <v>2.1999999999999999E-12</v>
      </c>
      <c r="I24" s="60">
        <f t="shared" si="0"/>
        <v>-7.5984429595779138E-18</v>
      </c>
      <c r="J24" s="60">
        <f>H24/'סכום נכסי הקרן'!$C$41</f>
        <v>7.6151454582257144E-20</v>
      </c>
    </row>
    <row r="25" spans="1:10">
      <c r="A25" t="s">
        <v>3425</v>
      </c>
      <c r="B25" t="s">
        <v>3426</v>
      </c>
      <c r="C25" s="64" t="s">
        <v>4787</v>
      </c>
      <c r="D25" s="118" t="s">
        <v>4890</v>
      </c>
      <c r="E25" s="60">
        <v>0</v>
      </c>
      <c r="F25" t="s">
        <v>102</v>
      </c>
      <c r="G25" s="60">
        <v>0</v>
      </c>
      <c r="H25" s="59">
        <v>-33723.317618640001</v>
      </c>
      <c r="I25" s="60">
        <f t="shared" si="0"/>
        <v>0.11647486606043861</v>
      </c>
      <c r="J25" s="60">
        <f>H25/'סכום נכסי הקרן'!$C$41</f>
        <v>-1.1673089499994983E-3</v>
      </c>
    </row>
    <row r="26" spans="1:10">
      <c r="A26" t="s">
        <v>3427</v>
      </c>
      <c r="B26" t="s">
        <v>3428</v>
      </c>
      <c r="C26" s="64" t="s">
        <v>4787</v>
      </c>
      <c r="D26" s="118" t="s">
        <v>4890</v>
      </c>
      <c r="E26" s="60">
        <v>0</v>
      </c>
      <c r="F26" t="s">
        <v>102</v>
      </c>
      <c r="G26" s="60">
        <v>0</v>
      </c>
      <c r="H26" s="59">
        <v>-17802.117276839999</v>
      </c>
      <c r="I26" s="60">
        <f t="shared" si="0"/>
        <v>6.1485623948993283E-2</v>
      </c>
      <c r="J26" s="60">
        <f>H26/'סכום נכסי הקרן'!$C$41</f>
        <v>-6.1620778421604379E-4</v>
      </c>
    </row>
    <row r="27" spans="1:10">
      <c r="A27" t="s">
        <v>3429</v>
      </c>
      <c r="B27" t="s">
        <v>3430</v>
      </c>
      <c r="C27" s="64" t="s">
        <v>4787</v>
      </c>
      <c r="D27" s="118" t="s">
        <v>4890</v>
      </c>
      <c r="E27" s="60">
        <v>0</v>
      </c>
      <c r="F27" t="s">
        <v>102</v>
      </c>
      <c r="G27" s="60">
        <v>0</v>
      </c>
      <c r="H27" s="59">
        <v>-54980.448141059998</v>
      </c>
      <c r="I27" s="60">
        <f t="shared" si="0"/>
        <v>0.18989354504176179</v>
      </c>
      <c r="J27" s="60">
        <f>H27/'סכום נכסי הקרן'!$C$41</f>
        <v>-1.9031095906936702E-3</v>
      </c>
    </row>
    <row r="28" spans="1:10">
      <c r="A28" t="s">
        <v>3431</v>
      </c>
      <c r="B28" t="s">
        <v>3432</v>
      </c>
      <c r="C28" s="64" t="s">
        <v>4787</v>
      </c>
      <c r="D28" s="118" t="s">
        <v>4890</v>
      </c>
      <c r="E28" s="60">
        <v>5.1499999999999997E-2</v>
      </c>
      <c r="F28" t="s">
        <v>100</v>
      </c>
      <c r="G28" s="60">
        <v>3.6299999999999999E-2</v>
      </c>
      <c r="H28" s="59">
        <v>-1486.3659600000001</v>
      </c>
      <c r="I28" s="60">
        <f t="shared" si="0"/>
        <v>5.1336668018719398E-3</v>
      </c>
      <c r="J28" s="60">
        <f>H28/'סכום נכסי הקרן'!$C$41</f>
        <v>-5.1449513588887749E-5</v>
      </c>
    </row>
    <row r="29" spans="1:10">
      <c r="A29" t="s">
        <v>3433</v>
      </c>
      <c r="B29" t="s">
        <v>3434</v>
      </c>
      <c r="C29" s="64" t="s">
        <v>4787</v>
      </c>
      <c r="D29" s="118" t="s">
        <v>4890</v>
      </c>
      <c r="E29" s="60">
        <v>0</v>
      </c>
      <c r="F29" t="s">
        <v>102</v>
      </c>
      <c r="G29" s="60">
        <v>0</v>
      </c>
      <c r="H29" s="59">
        <v>3001.1249162700001</v>
      </c>
      <c r="I29" s="60">
        <f t="shared" si="0"/>
        <v>-1.0365398404929836E-2</v>
      </c>
      <c r="J29" s="60">
        <f>H29/'סכום נכסי הקרן'!$C$41</f>
        <v>1.0388183079864326E-4</v>
      </c>
    </row>
    <row r="30" spans="1:10">
      <c r="A30" t="s">
        <v>3435</v>
      </c>
      <c r="B30" t="s">
        <v>3436</v>
      </c>
      <c r="C30" s="64" t="s">
        <v>4787</v>
      </c>
      <c r="D30" s="118" t="s">
        <v>4890</v>
      </c>
      <c r="E30" s="60">
        <v>0</v>
      </c>
      <c r="F30" t="s">
        <v>102</v>
      </c>
      <c r="G30" s="60">
        <v>0</v>
      </c>
      <c r="H30" s="59">
        <v>-37712.599860779999</v>
      </c>
      <c r="I30" s="60">
        <f t="shared" si="0"/>
        <v>0.13025319949978309</v>
      </c>
      <c r="J30" s="60">
        <f>H30/'סכום נכסי הקרן'!$C$41</f>
        <v>-1.3053951524895568E-3</v>
      </c>
    </row>
    <row r="31" spans="1:10">
      <c r="A31" t="s">
        <v>3437</v>
      </c>
      <c r="B31" t="s">
        <v>3438</v>
      </c>
      <c r="C31" t="s">
        <v>178</v>
      </c>
      <c r="D31" t="s">
        <v>179</v>
      </c>
      <c r="E31" s="60">
        <v>0</v>
      </c>
      <c r="F31" t="s">
        <v>100</v>
      </c>
      <c r="G31" s="60">
        <v>0</v>
      </c>
      <c r="H31" s="59">
        <v>-3858.6071200000001</v>
      </c>
      <c r="I31" s="60">
        <f t="shared" si="0"/>
        <v>1.3327002774882368E-2</v>
      </c>
      <c r="J31" s="60">
        <f>H31/'סכום נכסי הקרן'!$C$41</f>
        <v>-1.3356297493157001E-4</v>
      </c>
    </row>
    <row r="32" spans="1:10">
      <c r="A32" t="s">
        <v>3439</v>
      </c>
      <c r="B32" t="s">
        <v>3440</v>
      </c>
      <c r="C32" t="s">
        <v>178</v>
      </c>
      <c r="D32" t="s">
        <v>179</v>
      </c>
      <c r="E32" s="60">
        <v>0</v>
      </c>
      <c r="F32" t="s">
        <v>102</v>
      </c>
      <c r="G32" s="60">
        <v>0</v>
      </c>
      <c r="H32" s="59">
        <v>-107642.76524352</v>
      </c>
      <c r="I32" s="60">
        <f t="shared" si="0"/>
        <v>0.3717806416882376</v>
      </c>
      <c r="J32" s="60">
        <f>H32/'סכום נכסי הקרן'!$C$41</f>
        <v>-3.7259787038865823E-3</v>
      </c>
    </row>
    <row r="33" spans="1:10">
      <c r="A33" t="s">
        <v>3441</v>
      </c>
      <c r="B33" t="s">
        <v>3442</v>
      </c>
      <c r="C33" t="s">
        <v>178</v>
      </c>
      <c r="D33" t="s">
        <v>179</v>
      </c>
      <c r="E33" s="60">
        <v>5.0999999999999997E-2</v>
      </c>
      <c r="F33" t="s">
        <v>102</v>
      </c>
      <c r="G33" s="60">
        <v>1E-4</v>
      </c>
      <c r="H33" s="59">
        <v>-4761.7661789100002</v>
      </c>
      <c r="I33" s="60">
        <f t="shared" si="0"/>
        <v>1.6446367589679507E-2</v>
      </c>
      <c r="J33" s="60">
        <f>H33/'סכום נכסי הקרן'!$C$41</f>
        <v>-1.6482519132026956E-4</v>
      </c>
    </row>
    <row r="34" spans="1:10">
      <c r="A34" s="61" t="s">
        <v>205</v>
      </c>
      <c r="B34" s="119" t="s">
        <v>4890</v>
      </c>
      <c r="C34" s="130" t="s">
        <v>4890</v>
      </c>
      <c r="D34" s="130" t="s">
        <v>4890</v>
      </c>
      <c r="E34" s="130" t="s">
        <v>4890</v>
      </c>
      <c r="F34" s="130" t="s">
        <v>4890</v>
      </c>
      <c r="G34" s="62">
        <v>0</v>
      </c>
      <c r="H34" s="63">
        <f>SUM(H35:H39)</f>
        <v>-18495.442909110126</v>
      </c>
      <c r="I34" s="62">
        <f t="shared" si="0"/>
        <v>6.3880258162274134E-2</v>
      </c>
      <c r="J34" s="62">
        <f>H34/'סכום נכסי הקרן'!$C$41</f>
        <v>-6.4020676394174075E-4</v>
      </c>
    </row>
    <row r="35" spans="1:10">
      <c r="A35" t="s">
        <v>3443</v>
      </c>
      <c r="B35" t="s">
        <v>3444</v>
      </c>
      <c r="C35" s="64" t="s">
        <v>4787</v>
      </c>
      <c r="D35" s="118" t="s">
        <v>4890</v>
      </c>
      <c r="E35" s="60">
        <v>0</v>
      </c>
      <c r="F35" t="s">
        <v>102</v>
      </c>
      <c r="G35" s="60">
        <v>0</v>
      </c>
      <c r="H35" s="59">
        <v>-19004.266006829999</v>
      </c>
      <c r="I35" s="60">
        <f t="shared" si="0"/>
        <v>6.5637650564337846E-2</v>
      </c>
      <c r="J35" s="60">
        <f>H35/'סכום נכסי הקרן'!$C$41</f>
        <v>-6.5781931804011272E-4</v>
      </c>
    </row>
    <row r="36" spans="1:10">
      <c r="A36" t="s">
        <v>3445</v>
      </c>
      <c r="B36" t="s">
        <v>3446</v>
      </c>
      <c r="C36" s="64" t="s">
        <v>4787</v>
      </c>
      <c r="D36" s="118" t="s">
        <v>4890</v>
      </c>
      <c r="E36" s="60">
        <v>0</v>
      </c>
      <c r="F36" t="s">
        <v>104</v>
      </c>
      <c r="G36" s="60">
        <v>0</v>
      </c>
      <c r="H36" s="59">
        <v>8323.8436655280002</v>
      </c>
      <c r="I36" s="60">
        <f t="shared" si="0"/>
        <v>-2.8749205134981113E-2</v>
      </c>
      <c r="J36" s="60">
        <f>H36/'סכום נכסי הקרן'!$C$41</f>
        <v>2.8812400129330195E-4</v>
      </c>
    </row>
    <row r="37" spans="1:10">
      <c r="A37" t="s">
        <v>3447</v>
      </c>
      <c r="B37" t="s">
        <v>3448</v>
      </c>
      <c r="C37" s="64" t="s">
        <v>4787</v>
      </c>
      <c r="D37" s="118" t="s">
        <v>4890</v>
      </c>
      <c r="E37" s="60">
        <v>0</v>
      </c>
      <c r="F37" t="s">
        <v>102</v>
      </c>
      <c r="G37" s="60">
        <v>0</v>
      </c>
      <c r="H37" s="59">
        <v>16742.938104360001</v>
      </c>
      <c r="I37" s="60">
        <f t="shared" si="0"/>
        <v>-5.7827390982601375E-2</v>
      </c>
      <c r="J37" s="60">
        <f>H37/'סכום נכסי הקרן'!$C$41</f>
        <v>5.7954504119441506E-4</v>
      </c>
    </row>
    <row r="38" spans="1:10">
      <c r="A38" t="s">
        <v>3447</v>
      </c>
      <c r="B38" t="s">
        <v>3449</v>
      </c>
      <c r="C38" s="64" t="s">
        <v>4787</v>
      </c>
      <c r="D38" s="118" t="s">
        <v>4890</v>
      </c>
      <c r="E38" s="60">
        <v>0</v>
      </c>
      <c r="F38" t="s">
        <v>102</v>
      </c>
      <c r="G38" s="60">
        <v>0</v>
      </c>
      <c r="H38" s="59">
        <v>-26439.54633216</v>
      </c>
      <c r="I38" s="60">
        <f t="shared" si="0"/>
        <v>9.131790212819782E-2</v>
      </c>
      <c r="J38" s="60">
        <f>H38/'סכום נכסי הקרן'!$C$41</f>
        <v>-9.151863234949844E-4</v>
      </c>
    </row>
    <row r="39" spans="1:10">
      <c r="A39" t="s">
        <v>3450</v>
      </c>
      <c r="B39" t="s">
        <v>3451</v>
      </c>
      <c r="C39" s="64" t="s">
        <v>4787</v>
      </c>
      <c r="D39" s="118" t="s">
        <v>4890</v>
      </c>
      <c r="E39" s="60">
        <v>0</v>
      </c>
      <c r="F39" t="s">
        <v>169</v>
      </c>
      <c r="G39" s="60">
        <v>0</v>
      </c>
      <c r="H39" s="59">
        <v>1881.5876599918699</v>
      </c>
      <c r="I39" s="60">
        <f t="shared" si="0"/>
        <v>-6.4986984126790479E-3</v>
      </c>
      <c r="J39" s="60">
        <f>H39/'סכום נכסי הקרן'!$C$41</f>
        <v>6.5129835105639269E-5</v>
      </c>
    </row>
    <row r="40" spans="1:10" hidden="1">
      <c r="C40" s="17"/>
      <c r="D40" s="17"/>
      <c r="E40" s="17"/>
      <c r="F40" s="17"/>
      <c r="G40" s="17"/>
    </row>
    <row r="41" spans="1:10" hidden="1">
      <c r="C41" s="17"/>
      <c r="D41" s="17"/>
      <c r="E41" s="17"/>
      <c r="F41" s="17"/>
      <c r="G41" s="17"/>
    </row>
    <row r="42" spans="1:10" hidden="1">
      <c r="C42" s="17"/>
      <c r="D42" s="17"/>
      <c r="E42" s="17"/>
      <c r="F42" s="17"/>
      <c r="G42" s="17"/>
    </row>
    <row r="43" spans="1:10" hidden="1">
      <c r="C43" s="17"/>
      <c r="D43" s="17"/>
      <c r="E43" s="17"/>
      <c r="F43" s="17"/>
      <c r="G43" s="17"/>
    </row>
    <row r="44" spans="1:10" hidden="1">
      <c r="C44" s="17"/>
      <c r="D44" s="17"/>
      <c r="E44" s="17"/>
      <c r="F44" s="17"/>
      <c r="G44" s="17"/>
    </row>
    <row r="45" spans="1:10" hidden="1">
      <c r="C45" s="17"/>
      <c r="D45" s="17"/>
      <c r="E45" s="17"/>
      <c r="F45" s="17"/>
      <c r="G45" s="17"/>
    </row>
    <row r="46" spans="1:10" hidden="1">
      <c r="C46" s="17"/>
      <c r="D46" s="17"/>
      <c r="E46" s="17"/>
      <c r="F46" s="17"/>
      <c r="G46" s="17"/>
    </row>
    <row r="47" spans="1:10" hidden="1">
      <c r="C47" s="17"/>
      <c r="D47" s="17"/>
      <c r="E47" s="17"/>
      <c r="F47" s="17"/>
      <c r="G47" s="17"/>
    </row>
    <row r="48" spans="1:10" hidden="1">
      <c r="C48" s="17"/>
      <c r="D48" s="17"/>
      <c r="E48" s="17"/>
      <c r="F48" s="17"/>
      <c r="G48" s="17"/>
    </row>
    <row r="49" spans="3:7" hidden="1">
      <c r="C49" s="17"/>
      <c r="D49" s="17"/>
      <c r="E49" s="17"/>
      <c r="F49" s="17"/>
      <c r="G49" s="17"/>
    </row>
    <row r="50" spans="3:7" hidden="1">
      <c r="C50" s="17"/>
      <c r="D50" s="17"/>
      <c r="E50" s="17"/>
      <c r="F50" s="17"/>
      <c r="G50" s="17"/>
    </row>
    <row r="51" spans="3:7" hidden="1">
      <c r="C51" s="17"/>
      <c r="D51" s="17"/>
      <c r="E51" s="17"/>
      <c r="F51" s="17"/>
      <c r="G51" s="17"/>
    </row>
    <row r="52" spans="3:7" hidden="1">
      <c r="C52" s="17"/>
      <c r="D52" s="17"/>
      <c r="E52" s="17"/>
      <c r="F52" s="17"/>
      <c r="G52" s="17"/>
    </row>
    <row r="53" spans="3:7" hidden="1">
      <c r="C53" s="17"/>
      <c r="D53" s="17"/>
      <c r="E53" s="17"/>
      <c r="F53" s="17"/>
      <c r="G53" s="17"/>
    </row>
    <row r="54" spans="3:7" hidden="1">
      <c r="C54" s="17"/>
      <c r="D54" s="17"/>
      <c r="E54" s="17"/>
      <c r="F54" s="17"/>
      <c r="G54" s="17"/>
    </row>
    <row r="55" spans="3:7" hidden="1">
      <c r="C55" s="17"/>
      <c r="D55" s="17"/>
      <c r="E55" s="17"/>
      <c r="F55" s="17"/>
      <c r="G55" s="17"/>
    </row>
    <row r="56" spans="3:7" hidden="1">
      <c r="C56" s="17"/>
      <c r="D56" s="17"/>
      <c r="E56" s="17"/>
      <c r="F56" s="17"/>
      <c r="G56" s="17"/>
    </row>
    <row r="57" spans="3:7" hidden="1">
      <c r="C57" s="17"/>
      <c r="D57" s="17"/>
      <c r="E57" s="17"/>
      <c r="F57" s="17"/>
      <c r="G57" s="17"/>
    </row>
    <row r="58" spans="3:7" hidden="1">
      <c r="C58" s="17"/>
      <c r="D58" s="17"/>
      <c r="E58" s="17"/>
      <c r="F58" s="17"/>
      <c r="G58" s="17"/>
    </row>
    <row r="59" spans="3:7" hidden="1">
      <c r="C59" s="17"/>
      <c r="D59" s="17"/>
      <c r="E59" s="17"/>
      <c r="F59" s="17"/>
      <c r="G59" s="17"/>
    </row>
    <row r="60" spans="3:7" hidden="1">
      <c r="C60" s="17"/>
      <c r="D60" s="17"/>
      <c r="E60" s="17"/>
      <c r="F60" s="17"/>
      <c r="G60" s="17"/>
    </row>
    <row r="61" spans="3:7" hidden="1">
      <c r="C61" s="17"/>
      <c r="D61" s="17"/>
      <c r="E61" s="17"/>
      <c r="F61" s="17"/>
      <c r="G61" s="17"/>
    </row>
    <row r="62" spans="3:7" hidden="1">
      <c r="C62" s="17"/>
      <c r="D62" s="17"/>
      <c r="E62" s="17"/>
      <c r="F62" s="17"/>
      <c r="G62" s="17"/>
    </row>
    <row r="63" spans="3:7" hidden="1">
      <c r="C63" s="17"/>
      <c r="D63" s="17"/>
      <c r="E63" s="17"/>
      <c r="F63" s="17"/>
      <c r="G63" s="17"/>
    </row>
    <row r="64" spans="3:7" hidden="1">
      <c r="C64" s="17"/>
      <c r="D64" s="17"/>
      <c r="E64" s="17"/>
      <c r="F64" s="17"/>
      <c r="G64" s="17"/>
    </row>
    <row r="65" spans="3:7" hidden="1">
      <c r="C65" s="17"/>
      <c r="D65" s="17"/>
      <c r="E65" s="17"/>
      <c r="F65" s="17"/>
      <c r="G65" s="17"/>
    </row>
    <row r="66" spans="3:7" hidden="1">
      <c r="C66" s="17"/>
      <c r="D66" s="17"/>
      <c r="E66" s="17"/>
      <c r="F66" s="17"/>
      <c r="G66" s="17"/>
    </row>
    <row r="67" spans="3:7" hidden="1">
      <c r="C67" s="17"/>
      <c r="D67" s="17"/>
      <c r="E67" s="17"/>
      <c r="F67" s="17"/>
      <c r="G67" s="17"/>
    </row>
    <row r="68" spans="3:7" hidden="1">
      <c r="C68" s="17"/>
      <c r="D68" s="17"/>
      <c r="E68" s="17"/>
      <c r="F68" s="17"/>
      <c r="G68" s="17"/>
    </row>
    <row r="69" spans="3:7" hidden="1">
      <c r="C69" s="17"/>
      <c r="D69" s="17"/>
      <c r="E69" s="17"/>
      <c r="F69" s="17"/>
      <c r="G69" s="17"/>
    </row>
    <row r="70" spans="3:7" hidden="1">
      <c r="C70" s="17"/>
      <c r="D70" s="17"/>
      <c r="E70" s="17"/>
      <c r="F70" s="17"/>
      <c r="G70" s="17"/>
    </row>
    <row r="71" spans="3:7" hidden="1">
      <c r="C71" s="17"/>
      <c r="D71" s="17"/>
      <c r="E71" s="17"/>
      <c r="F71" s="17"/>
      <c r="G71" s="17"/>
    </row>
    <row r="72" spans="3:7" hidden="1">
      <c r="C72" s="17"/>
      <c r="D72" s="17"/>
      <c r="E72" s="17"/>
      <c r="F72" s="17"/>
      <c r="G72" s="17"/>
    </row>
    <row r="73" spans="3:7" hidden="1">
      <c r="C73" s="17"/>
      <c r="D73" s="17"/>
      <c r="E73" s="17"/>
      <c r="F73" s="17"/>
      <c r="G73" s="17"/>
    </row>
    <row r="74" spans="3:7" hidden="1">
      <c r="C74" s="17"/>
      <c r="D74" s="17"/>
      <c r="E74" s="17"/>
      <c r="F74" s="17"/>
      <c r="G74" s="17"/>
    </row>
    <row r="75" spans="3:7" hidden="1">
      <c r="C75" s="17"/>
      <c r="D75" s="17"/>
      <c r="E75" s="17"/>
      <c r="F75" s="17"/>
      <c r="G75" s="17"/>
    </row>
    <row r="76" spans="3:7" hidden="1">
      <c r="C76" s="17"/>
      <c r="D76" s="17"/>
      <c r="E76" s="17"/>
      <c r="F76" s="17"/>
      <c r="G76" s="17"/>
    </row>
    <row r="77" spans="3:7" hidden="1">
      <c r="C77" s="17"/>
      <c r="D77" s="17"/>
      <c r="E77" s="17"/>
      <c r="F77" s="17"/>
      <c r="G77" s="17"/>
    </row>
    <row r="78" spans="3:7" hidden="1">
      <c r="C78" s="17"/>
      <c r="D78" s="17"/>
      <c r="E78" s="17"/>
      <c r="F78" s="17"/>
      <c r="G78" s="17"/>
    </row>
    <row r="79" spans="3:7" hidden="1">
      <c r="C79" s="17"/>
      <c r="D79" s="17"/>
      <c r="E79" s="17"/>
      <c r="F79" s="17"/>
      <c r="G79" s="17"/>
    </row>
    <row r="80" spans="3:7" hidden="1">
      <c r="C80" s="17"/>
      <c r="D80" s="17"/>
      <c r="E80" s="17"/>
      <c r="F80" s="17"/>
      <c r="G80" s="17"/>
    </row>
    <row r="81" spans="3:7" hidden="1">
      <c r="C81" s="17"/>
      <c r="D81" s="17"/>
      <c r="E81" s="17"/>
      <c r="F81" s="17"/>
      <c r="G81" s="17"/>
    </row>
    <row r="82" spans="3:7" hidden="1">
      <c r="C82" s="17"/>
      <c r="D82" s="17"/>
      <c r="E82" s="17"/>
      <c r="F82" s="17"/>
      <c r="G82" s="17"/>
    </row>
    <row r="83" spans="3:7" hidden="1">
      <c r="C83" s="17"/>
      <c r="D83" s="17"/>
      <c r="E83" s="17"/>
      <c r="F83" s="17"/>
      <c r="G83" s="17"/>
    </row>
    <row r="84" spans="3:7" hidden="1">
      <c r="C84" s="17"/>
      <c r="D84" s="17"/>
      <c r="E84" s="17"/>
      <c r="F84" s="17"/>
      <c r="G84" s="17"/>
    </row>
    <row r="85" spans="3:7" hidden="1">
      <c r="C85" s="17"/>
      <c r="D85" s="17"/>
      <c r="E85" s="17"/>
      <c r="F85" s="17"/>
      <c r="G85" s="17"/>
    </row>
    <row r="86" spans="3:7" hidden="1">
      <c r="C86" s="17"/>
      <c r="D86" s="17"/>
      <c r="E86" s="17"/>
      <c r="F86" s="17"/>
      <c r="G86" s="17"/>
    </row>
    <row r="87" spans="3:7" hidden="1">
      <c r="C87" s="17"/>
      <c r="D87" s="17"/>
      <c r="E87" s="17"/>
      <c r="F87" s="17"/>
      <c r="G87" s="17"/>
    </row>
    <row r="88" spans="3:7" hidden="1">
      <c r="C88" s="17"/>
      <c r="D88" s="17"/>
      <c r="E88" s="17"/>
      <c r="F88" s="17"/>
      <c r="G88" s="17"/>
    </row>
    <row r="89" spans="3:7" hidden="1">
      <c r="C89" s="17"/>
      <c r="D89" s="17"/>
      <c r="E89" s="17"/>
      <c r="F89" s="17"/>
      <c r="G89" s="17"/>
    </row>
    <row r="90" spans="3:7" hidden="1">
      <c r="C90" s="17"/>
      <c r="D90" s="17"/>
      <c r="E90" s="17"/>
      <c r="F90" s="17"/>
      <c r="G90" s="17"/>
    </row>
    <row r="91" spans="3:7" hidden="1">
      <c r="C91" s="17"/>
      <c r="D91" s="17"/>
      <c r="E91" s="17"/>
      <c r="F91" s="17"/>
      <c r="G91" s="17"/>
    </row>
    <row r="92" spans="3:7" hidden="1">
      <c r="C92" s="17"/>
      <c r="D92" s="17"/>
      <c r="E92" s="17"/>
      <c r="F92" s="17"/>
      <c r="G92" s="17"/>
    </row>
    <row r="93" spans="3:7" hidden="1">
      <c r="C93" s="17"/>
      <c r="D93" s="17"/>
      <c r="E93" s="17"/>
      <c r="F93" s="17"/>
      <c r="G93" s="17"/>
    </row>
    <row r="94" spans="3:7" hidden="1">
      <c r="C94" s="17"/>
      <c r="D94" s="17"/>
      <c r="E94" s="17"/>
      <c r="F94" s="17"/>
      <c r="G94" s="17"/>
    </row>
    <row r="95" spans="3:7" hidden="1">
      <c r="C95" s="17"/>
      <c r="D95" s="17"/>
      <c r="E95" s="17"/>
      <c r="F95" s="17"/>
      <c r="G95" s="17"/>
    </row>
    <row r="96" spans="3:7" hidden="1">
      <c r="C96" s="17"/>
      <c r="D96" s="17"/>
      <c r="E96" s="17"/>
      <c r="F96" s="17"/>
      <c r="G96" s="17"/>
    </row>
    <row r="97" spans="3:7" hidden="1">
      <c r="C97" s="17"/>
      <c r="D97" s="17"/>
      <c r="E97" s="17"/>
      <c r="F97" s="17"/>
      <c r="G97" s="17"/>
    </row>
    <row r="98" spans="3:7" hidden="1">
      <c r="C98" s="17"/>
      <c r="D98" s="17"/>
      <c r="E98" s="17"/>
      <c r="F98" s="17"/>
      <c r="G98" s="17"/>
    </row>
    <row r="99" spans="3:7" hidden="1">
      <c r="C99" s="17"/>
      <c r="D99" s="17"/>
      <c r="E99" s="17"/>
      <c r="F99" s="17"/>
      <c r="G99" s="17"/>
    </row>
    <row r="100" spans="3:7" hidden="1">
      <c r="C100" s="17"/>
      <c r="D100" s="17"/>
      <c r="E100" s="17"/>
      <c r="F100" s="17"/>
      <c r="G100" s="17"/>
    </row>
    <row r="101" spans="3:7" hidden="1">
      <c r="C101" s="17"/>
      <c r="D101" s="17"/>
      <c r="E101" s="17"/>
      <c r="F101" s="17"/>
      <c r="G101" s="17"/>
    </row>
    <row r="102" spans="3:7" hidden="1">
      <c r="C102" s="17"/>
      <c r="D102" s="17"/>
      <c r="E102" s="17"/>
      <c r="F102" s="17"/>
      <c r="G102" s="17"/>
    </row>
    <row r="103" spans="3:7" hidden="1">
      <c r="C103" s="17"/>
      <c r="D103" s="17"/>
      <c r="E103" s="17"/>
      <c r="F103" s="17"/>
      <c r="G103" s="17"/>
    </row>
    <row r="104" spans="3:7" hidden="1">
      <c r="C104" s="17"/>
      <c r="D104" s="17"/>
      <c r="E104" s="17"/>
      <c r="F104" s="17"/>
      <c r="G104" s="17"/>
    </row>
    <row r="105" spans="3:7" hidden="1">
      <c r="C105" s="17"/>
      <c r="D105" s="17"/>
      <c r="E105" s="17"/>
      <c r="F105" s="17"/>
      <c r="G105" s="17"/>
    </row>
    <row r="106" spans="3:7" hidden="1">
      <c r="C106" s="17"/>
      <c r="D106" s="17"/>
      <c r="E106" s="17"/>
      <c r="F106" s="17"/>
      <c r="G106" s="17"/>
    </row>
    <row r="107" spans="3:7" hidden="1">
      <c r="C107" s="17"/>
      <c r="D107" s="17"/>
      <c r="E107" s="17"/>
      <c r="F107" s="17"/>
      <c r="G107" s="17"/>
    </row>
    <row r="108" spans="3:7" hidden="1">
      <c r="C108" s="17"/>
      <c r="D108" s="17"/>
      <c r="E108" s="17"/>
      <c r="F108" s="17"/>
      <c r="G108" s="17"/>
    </row>
    <row r="109" spans="3:7" hidden="1">
      <c r="C109" s="17"/>
      <c r="D109" s="17"/>
      <c r="E109" s="17"/>
      <c r="F109" s="17"/>
      <c r="G109" s="17"/>
    </row>
    <row r="110" spans="3:7" hidden="1">
      <c r="C110" s="17"/>
      <c r="D110" s="17"/>
      <c r="E110" s="17"/>
      <c r="F110" s="17"/>
      <c r="G110" s="17"/>
    </row>
    <row r="111" spans="3:7" hidden="1">
      <c r="C111" s="17"/>
      <c r="D111" s="17"/>
      <c r="E111" s="17"/>
      <c r="F111" s="17"/>
      <c r="G111" s="17"/>
    </row>
    <row r="112" spans="3:7" hidden="1">
      <c r="C112" s="17"/>
      <c r="D112" s="17"/>
      <c r="E112" s="17"/>
      <c r="F112" s="17"/>
      <c r="G112" s="17"/>
    </row>
    <row r="113" spans="3:7" hidden="1">
      <c r="C113" s="17"/>
      <c r="D113" s="17"/>
      <c r="E113" s="17"/>
      <c r="F113" s="17"/>
      <c r="G113" s="17"/>
    </row>
    <row r="114" spans="3:7" hidden="1">
      <c r="C114" s="17"/>
      <c r="D114" s="17"/>
      <c r="E114" s="17"/>
      <c r="F114" s="17"/>
      <c r="G114" s="17"/>
    </row>
    <row r="115" spans="3:7" hidden="1">
      <c r="C115" s="17"/>
      <c r="D115" s="17"/>
      <c r="E115" s="17"/>
      <c r="F115" s="17"/>
      <c r="G115" s="17"/>
    </row>
    <row r="116" spans="3:7" hidden="1">
      <c r="C116" s="17"/>
      <c r="D116" s="17"/>
      <c r="E116" s="17"/>
      <c r="F116" s="17"/>
      <c r="G116" s="17"/>
    </row>
    <row r="117" spans="3:7" hidden="1">
      <c r="C117" s="17"/>
      <c r="D117" s="17"/>
      <c r="E117" s="17"/>
      <c r="F117" s="17"/>
      <c r="G117" s="17"/>
    </row>
    <row r="118" spans="3:7" hidden="1">
      <c r="C118" s="17"/>
      <c r="D118" s="17"/>
      <c r="E118" s="17"/>
      <c r="F118" s="17"/>
      <c r="G118" s="17"/>
    </row>
    <row r="119" spans="3:7" hidden="1">
      <c r="C119" s="17"/>
      <c r="D119" s="17"/>
      <c r="E119" s="17"/>
      <c r="F119" s="17"/>
      <c r="G119" s="17"/>
    </row>
    <row r="120" spans="3:7" hidden="1">
      <c r="C120" s="17"/>
      <c r="D120" s="17"/>
      <c r="E120" s="17"/>
      <c r="F120" s="17"/>
      <c r="G120" s="17"/>
    </row>
    <row r="121" spans="3:7" hidden="1">
      <c r="C121" s="17"/>
      <c r="D121" s="17"/>
      <c r="E121" s="17"/>
      <c r="F121" s="17"/>
      <c r="G121" s="17"/>
    </row>
    <row r="122" spans="3:7" hidden="1">
      <c r="C122" s="17"/>
      <c r="D122" s="17"/>
      <c r="E122" s="17"/>
      <c r="F122" s="17"/>
      <c r="G122" s="17"/>
    </row>
    <row r="123" spans="3:7" hidden="1">
      <c r="C123" s="17"/>
      <c r="D123" s="17"/>
      <c r="E123" s="17"/>
      <c r="F123" s="17"/>
      <c r="G123" s="17"/>
    </row>
    <row r="124" spans="3:7" hidden="1">
      <c r="C124" s="17"/>
      <c r="D124" s="17"/>
      <c r="E124" s="17"/>
      <c r="F124" s="17"/>
      <c r="G124" s="17"/>
    </row>
    <row r="125" spans="3:7" hidden="1">
      <c r="C125" s="17"/>
      <c r="D125" s="17"/>
      <c r="E125" s="17"/>
      <c r="F125" s="17"/>
      <c r="G125" s="17"/>
    </row>
    <row r="126" spans="3:7" hidden="1">
      <c r="C126" s="17"/>
      <c r="D126" s="17"/>
      <c r="E126" s="17"/>
      <c r="F126" s="17"/>
      <c r="G126" s="17"/>
    </row>
    <row r="127" spans="3:7" hidden="1">
      <c r="C127" s="17"/>
      <c r="D127" s="17"/>
      <c r="E127" s="17"/>
      <c r="F127" s="17"/>
      <c r="G127" s="17"/>
    </row>
    <row r="128" spans="3:7" hidden="1">
      <c r="C128" s="17"/>
      <c r="D128" s="17"/>
      <c r="E128" s="17"/>
      <c r="F128" s="17"/>
      <c r="G128" s="17"/>
    </row>
    <row r="129" spans="3:7" hidden="1">
      <c r="C129" s="17"/>
      <c r="D129" s="17"/>
      <c r="E129" s="17"/>
      <c r="F129" s="17"/>
      <c r="G129" s="17"/>
    </row>
    <row r="130" spans="3:7" hidden="1">
      <c r="C130" s="17"/>
      <c r="D130" s="17"/>
      <c r="E130" s="17"/>
      <c r="F130" s="17"/>
      <c r="G130" s="17"/>
    </row>
    <row r="131" spans="3:7" hidden="1">
      <c r="C131" s="17"/>
      <c r="D131" s="17"/>
      <c r="E131" s="17"/>
      <c r="F131" s="17"/>
      <c r="G131" s="17"/>
    </row>
    <row r="132" spans="3:7" hidden="1">
      <c r="C132" s="17"/>
      <c r="D132" s="17"/>
      <c r="E132" s="17"/>
      <c r="F132" s="17"/>
      <c r="G132" s="17"/>
    </row>
    <row r="133" spans="3:7" hidden="1">
      <c r="C133" s="17"/>
      <c r="D133" s="17"/>
      <c r="E133" s="17"/>
      <c r="F133" s="17"/>
      <c r="G133" s="17"/>
    </row>
    <row r="134" spans="3:7" hidden="1">
      <c r="C134" s="17"/>
      <c r="D134" s="17"/>
      <c r="E134" s="17"/>
      <c r="F134" s="17"/>
      <c r="G134" s="17"/>
    </row>
    <row r="135" spans="3:7" hidden="1">
      <c r="C135" s="17"/>
      <c r="D135" s="17"/>
      <c r="E135" s="17"/>
      <c r="F135" s="17"/>
      <c r="G135" s="17"/>
    </row>
    <row r="136" spans="3:7" hidden="1">
      <c r="C136" s="17"/>
      <c r="D136" s="17"/>
      <c r="E136" s="17"/>
      <c r="F136" s="17"/>
      <c r="G136" s="17"/>
    </row>
    <row r="137" spans="3:7" hidden="1">
      <c r="C137" s="17"/>
      <c r="D137" s="17"/>
      <c r="E137" s="17"/>
      <c r="F137" s="17"/>
      <c r="G137" s="17"/>
    </row>
    <row r="138" spans="3:7" hidden="1">
      <c r="C138" s="17"/>
      <c r="D138" s="17"/>
      <c r="E138" s="17"/>
      <c r="F138" s="17"/>
      <c r="G138" s="17"/>
    </row>
    <row r="139" spans="3:7" hidden="1">
      <c r="C139" s="17"/>
      <c r="D139" s="17"/>
      <c r="E139" s="17"/>
      <c r="F139" s="17"/>
      <c r="G139" s="17"/>
    </row>
    <row r="140" spans="3:7" hidden="1">
      <c r="C140" s="17"/>
      <c r="D140" s="17"/>
      <c r="E140" s="17"/>
      <c r="F140" s="17"/>
      <c r="G140" s="17"/>
    </row>
    <row r="141" spans="3:7" hidden="1">
      <c r="C141" s="17"/>
      <c r="D141" s="17"/>
      <c r="E141" s="17"/>
      <c r="F141" s="17"/>
      <c r="G141" s="17"/>
    </row>
    <row r="142" spans="3:7" hidden="1">
      <c r="C142" s="17"/>
      <c r="D142" s="17"/>
      <c r="E142" s="17"/>
      <c r="F142" s="17"/>
      <c r="G142" s="17"/>
    </row>
    <row r="143" spans="3:7" hidden="1">
      <c r="C143" s="17"/>
      <c r="D143" s="17"/>
      <c r="E143" s="17"/>
      <c r="F143" s="17"/>
      <c r="G143" s="17"/>
    </row>
    <row r="144" spans="3:7" hidden="1">
      <c r="C144" s="17"/>
      <c r="D144" s="17"/>
      <c r="E144" s="17"/>
      <c r="F144" s="17"/>
      <c r="G144" s="17"/>
    </row>
    <row r="145" spans="3:7" hidden="1">
      <c r="C145" s="17"/>
      <c r="D145" s="17"/>
      <c r="E145" s="17"/>
      <c r="F145" s="17"/>
      <c r="G145" s="17"/>
    </row>
    <row r="146" spans="3:7" hidden="1">
      <c r="C146" s="17"/>
      <c r="D146" s="17"/>
      <c r="E146" s="17"/>
      <c r="F146" s="17"/>
      <c r="G146" s="17"/>
    </row>
    <row r="147" spans="3:7" hidden="1">
      <c r="C147" s="17"/>
      <c r="D147" s="17"/>
      <c r="E147" s="17"/>
      <c r="F147" s="17"/>
      <c r="G147" s="17"/>
    </row>
    <row r="148" spans="3:7" hidden="1">
      <c r="C148" s="17"/>
      <c r="D148" s="17"/>
      <c r="E148" s="17"/>
      <c r="F148" s="17"/>
      <c r="G148" s="17"/>
    </row>
    <row r="149" spans="3:7" hidden="1">
      <c r="C149" s="17"/>
      <c r="D149" s="17"/>
      <c r="E149" s="17"/>
      <c r="F149" s="17"/>
      <c r="G149" s="17"/>
    </row>
    <row r="150" spans="3:7" hidden="1">
      <c r="C150" s="17"/>
      <c r="D150" s="17"/>
      <c r="E150" s="17"/>
      <c r="F150" s="17"/>
      <c r="G150" s="17"/>
    </row>
    <row r="151" spans="3:7" hidden="1">
      <c r="C151" s="17"/>
      <c r="D151" s="17"/>
      <c r="E151" s="17"/>
      <c r="F151" s="17"/>
      <c r="G151" s="17"/>
    </row>
    <row r="152" spans="3:7" hidden="1">
      <c r="C152" s="17"/>
      <c r="D152" s="17"/>
      <c r="E152" s="17"/>
      <c r="F152" s="17"/>
      <c r="G152" s="17"/>
    </row>
    <row r="153" spans="3:7" hidden="1">
      <c r="C153" s="17"/>
      <c r="D153" s="17"/>
      <c r="E153" s="17"/>
      <c r="F153" s="17"/>
      <c r="G153" s="17"/>
    </row>
    <row r="154" spans="3:7" hidden="1">
      <c r="C154" s="17"/>
      <c r="D154" s="17"/>
      <c r="E154" s="17"/>
      <c r="F154" s="17"/>
      <c r="G154" s="17"/>
    </row>
    <row r="155" spans="3:7" hidden="1">
      <c r="C155" s="17"/>
      <c r="D155" s="17"/>
      <c r="E155" s="17"/>
      <c r="F155" s="17"/>
      <c r="G155" s="17"/>
    </row>
    <row r="156" spans="3:7" hidden="1">
      <c r="C156" s="17"/>
      <c r="D156" s="17"/>
      <c r="E156" s="17"/>
      <c r="F156" s="17"/>
      <c r="G156" s="17"/>
    </row>
    <row r="157" spans="3:7" hidden="1">
      <c r="C157" s="17"/>
      <c r="D157" s="17"/>
      <c r="E157" s="17"/>
      <c r="F157" s="17"/>
      <c r="G157" s="17"/>
    </row>
    <row r="158" spans="3:7" hidden="1">
      <c r="C158" s="17"/>
      <c r="D158" s="17"/>
      <c r="E158" s="17"/>
      <c r="F158" s="17"/>
      <c r="G158" s="17"/>
    </row>
    <row r="159" spans="3:7" hidden="1">
      <c r="C159" s="17"/>
      <c r="D159" s="17"/>
      <c r="E159" s="17"/>
      <c r="F159" s="17"/>
      <c r="G159" s="17"/>
    </row>
    <row r="160" spans="3:7" hidden="1">
      <c r="C160" s="17"/>
      <c r="D160" s="17"/>
      <c r="E160" s="17"/>
      <c r="F160" s="17"/>
      <c r="G160" s="17"/>
    </row>
    <row r="161" spans="3:7" hidden="1">
      <c r="C161" s="17"/>
      <c r="D161" s="17"/>
      <c r="E161" s="17"/>
      <c r="F161" s="17"/>
      <c r="G161" s="17"/>
    </row>
    <row r="162" spans="3:7" hidden="1">
      <c r="C162" s="17"/>
      <c r="D162" s="17"/>
      <c r="E162" s="17"/>
      <c r="F162" s="17"/>
      <c r="G162" s="17"/>
    </row>
    <row r="163" spans="3:7" hidden="1">
      <c r="C163" s="17"/>
      <c r="D163" s="17"/>
      <c r="E163" s="17"/>
      <c r="F163" s="17"/>
      <c r="G163" s="17"/>
    </row>
    <row r="164" spans="3:7" hidden="1">
      <c r="C164" s="17"/>
      <c r="D164" s="17"/>
      <c r="E164" s="17"/>
      <c r="F164" s="17"/>
      <c r="G164" s="17"/>
    </row>
    <row r="165" spans="3:7" hidden="1">
      <c r="C165" s="17"/>
      <c r="D165" s="17"/>
      <c r="E165" s="17"/>
      <c r="F165" s="17"/>
      <c r="G165" s="17"/>
    </row>
    <row r="166" spans="3:7" hidden="1">
      <c r="C166" s="17"/>
      <c r="D166" s="17"/>
      <c r="E166" s="17"/>
      <c r="F166" s="17"/>
      <c r="G166" s="17"/>
    </row>
    <row r="167" spans="3:7" hidden="1">
      <c r="C167" s="17"/>
      <c r="D167" s="17"/>
      <c r="E167" s="17"/>
      <c r="F167" s="17"/>
      <c r="G167" s="17"/>
    </row>
    <row r="168" spans="3:7" hidden="1">
      <c r="C168" s="17"/>
      <c r="D168" s="17"/>
      <c r="E168" s="17"/>
      <c r="F168" s="17"/>
      <c r="G168" s="17"/>
    </row>
    <row r="169" spans="3:7" hidden="1">
      <c r="C169" s="17"/>
      <c r="D169" s="17"/>
      <c r="E169" s="17"/>
      <c r="F169" s="17"/>
      <c r="G169" s="17"/>
    </row>
    <row r="170" spans="3:7" hidden="1">
      <c r="C170" s="17"/>
      <c r="D170" s="17"/>
      <c r="E170" s="17"/>
      <c r="F170" s="17"/>
      <c r="G170" s="17"/>
    </row>
    <row r="171" spans="3:7" hidden="1">
      <c r="C171" s="17"/>
      <c r="D171" s="17"/>
      <c r="E171" s="17"/>
      <c r="F171" s="17"/>
      <c r="G171" s="17"/>
    </row>
    <row r="172" spans="3:7" hidden="1">
      <c r="C172" s="17"/>
      <c r="D172" s="17"/>
      <c r="E172" s="17"/>
      <c r="F172" s="17"/>
      <c r="G172" s="17"/>
    </row>
    <row r="173" spans="3:7" hidden="1">
      <c r="C173" s="17"/>
      <c r="D173" s="17"/>
      <c r="E173" s="17"/>
      <c r="F173" s="17"/>
      <c r="G173" s="17"/>
    </row>
    <row r="174" spans="3:7" hidden="1">
      <c r="C174" s="17"/>
      <c r="D174" s="17"/>
      <c r="E174" s="17"/>
      <c r="F174" s="17"/>
      <c r="G174" s="17"/>
    </row>
    <row r="175" spans="3:7" hidden="1">
      <c r="C175" s="17"/>
      <c r="D175" s="17"/>
      <c r="E175" s="17"/>
      <c r="F175" s="17"/>
      <c r="G175" s="17"/>
    </row>
    <row r="176" spans="3:7" hidden="1">
      <c r="C176" s="17"/>
      <c r="D176" s="17"/>
      <c r="E176" s="17"/>
      <c r="F176" s="17"/>
      <c r="G176" s="17"/>
    </row>
    <row r="177" spans="3:7" hidden="1">
      <c r="C177" s="17"/>
      <c r="D177" s="17"/>
      <c r="E177" s="17"/>
      <c r="F177" s="17"/>
      <c r="G177" s="17"/>
    </row>
    <row r="178" spans="3:7" hidden="1">
      <c r="C178" s="17"/>
      <c r="D178" s="17"/>
      <c r="E178" s="17"/>
      <c r="F178" s="17"/>
      <c r="G178" s="17"/>
    </row>
    <row r="179" spans="3:7" hidden="1">
      <c r="C179" s="17"/>
      <c r="D179" s="17"/>
      <c r="E179" s="17"/>
      <c r="F179" s="17"/>
      <c r="G179" s="17"/>
    </row>
    <row r="180" spans="3:7" hidden="1">
      <c r="C180" s="17"/>
      <c r="D180" s="17"/>
      <c r="E180" s="17"/>
      <c r="F180" s="17"/>
      <c r="G180" s="17"/>
    </row>
    <row r="181" spans="3:7" hidden="1">
      <c r="C181" s="17"/>
      <c r="D181" s="17"/>
      <c r="E181" s="17"/>
      <c r="F181" s="17"/>
      <c r="G181" s="17"/>
    </row>
    <row r="182" spans="3:7" hidden="1">
      <c r="C182" s="17"/>
      <c r="D182" s="17"/>
      <c r="E182" s="17"/>
      <c r="F182" s="17"/>
      <c r="G182" s="17"/>
    </row>
    <row r="183" spans="3:7" hidden="1">
      <c r="C183" s="17"/>
      <c r="D183" s="17"/>
      <c r="E183" s="17"/>
      <c r="F183" s="17"/>
      <c r="G183" s="17"/>
    </row>
    <row r="184" spans="3:7" hidden="1">
      <c r="C184" s="17"/>
      <c r="D184" s="17"/>
      <c r="E184" s="17"/>
      <c r="F184" s="17"/>
      <c r="G184" s="17"/>
    </row>
    <row r="185" spans="3:7" hidden="1">
      <c r="C185" s="17"/>
      <c r="D185" s="17"/>
      <c r="E185" s="17"/>
      <c r="F185" s="17"/>
      <c r="G185" s="17"/>
    </row>
    <row r="186" spans="3:7" hidden="1">
      <c r="C186" s="17"/>
      <c r="D186" s="17"/>
      <c r="E186" s="17"/>
      <c r="F186" s="17"/>
      <c r="G186" s="17"/>
    </row>
    <row r="187" spans="3:7" hidden="1">
      <c r="C187" s="17"/>
      <c r="D187" s="17"/>
      <c r="E187" s="17"/>
      <c r="F187" s="17"/>
      <c r="G187" s="17"/>
    </row>
    <row r="188" spans="3:7" hidden="1">
      <c r="C188" s="17"/>
      <c r="D188" s="17"/>
      <c r="E188" s="17"/>
      <c r="F188" s="17"/>
      <c r="G188" s="17"/>
    </row>
    <row r="189" spans="3:7" hidden="1">
      <c r="C189" s="17"/>
      <c r="D189" s="17"/>
      <c r="E189" s="17"/>
      <c r="F189" s="17"/>
      <c r="G189" s="17"/>
    </row>
    <row r="190" spans="3:7" hidden="1">
      <c r="C190" s="17"/>
      <c r="D190" s="17"/>
      <c r="E190" s="17"/>
      <c r="F190" s="17"/>
      <c r="G190" s="17"/>
    </row>
    <row r="191" spans="3:7" hidden="1">
      <c r="C191" s="17"/>
      <c r="D191" s="17"/>
      <c r="E191" s="17"/>
      <c r="F191" s="17"/>
      <c r="G191" s="17"/>
    </row>
    <row r="192" spans="3:7" hidden="1">
      <c r="C192" s="17"/>
      <c r="D192" s="17"/>
      <c r="E192" s="17"/>
      <c r="F192" s="17"/>
      <c r="G192" s="17"/>
    </row>
    <row r="193" spans="3:7" hidden="1">
      <c r="C193" s="17"/>
      <c r="D193" s="17"/>
      <c r="E193" s="17"/>
      <c r="F193" s="17"/>
      <c r="G193" s="17"/>
    </row>
    <row r="194" spans="3:7" hidden="1">
      <c r="C194" s="17"/>
      <c r="D194" s="17"/>
      <c r="E194" s="17"/>
      <c r="F194" s="17"/>
      <c r="G194" s="17"/>
    </row>
    <row r="195" spans="3:7" hidden="1">
      <c r="C195" s="17"/>
      <c r="D195" s="17"/>
      <c r="E195" s="17"/>
      <c r="F195" s="17"/>
      <c r="G195" s="17"/>
    </row>
    <row r="196" spans="3:7" hidden="1">
      <c r="C196" s="17"/>
      <c r="D196" s="17"/>
      <c r="E196" s="17"/>
      <c r="F196" s="17"/>
      <c r="G196" s="17"/>
    </row>
    <row r="197" spans="3:7" hidden="1">
      <c r="C197" s="17"/>
      <c r="D197" s="17"/>
      <c r="E197" s="17"/>
      <c r="F197" s="17"/>
      <c r="G197" s="17"/>
    </row>
    <row r="198" spans="3:7" hidden="1">
      <c r="C198" s="17"/>
      <c r="D198" s="17"/>
      <c r="E198" s="17"/>
      <c r="F198" s="17"/>
      <c r="G198" s="17"/>
    </row>
    <row r="199" spans="3:7" hidden="1">
      <c r="C199" s="17"/>
      <c r="D199" s="17"/>
      <c r="E199" s="17"/>
      <c r="F199" s="17"/>
      <c r="G199" s="17"/>
    </row>
    <row r="200" spans="3:7" hidden="1">
      <c r="C200" s="17"/>
      <c r="D200" s="17"/>
      <c r="E200" s="17"/>
      <c r="F200" s="17"/>
      <c r="G200" s="17"/>
    </row>
    <row r="201" spans="3:7" hidden="1">
      <c r="C201" s="17"/>
      <c r="D201" s="17"/>
      <c r="E201" s="17"/>
      <c r="F201" s="17"/>
      <c r="G201" s="17"/>
    </row>
    <row r="202" spans="3:7" hidden="1">
      <c r="C202" s="17"/>
      <c r="D202" s="17"/>
      <c r="E202" s="17"/>
      <c r="F202" s="17"/>
      <c r="G202" s="17"/>
    </row>
    <row r="203" spans="3:7" hidden="1">
      <c r="C203" s="17"/>
      <c r="D203" s="17"/>
      <c r="E203" s="17"/>
      <c r="F203" s="17"/>
      <c r="G203" s="17"/>
    </row>
    <row r="204" spans="3:7" hidden="1">
      <c r="C204" s="17"/>
      <c r="D204" s="17"/>
      <c r="E204" s="17"/>
      <c r="F204" s="17"/>
      <c r="G204" s="17"/>
    </row>
    <row r="205" spans="3:7" hidden="1">
      <c r="C205" s="17"/>
      <c r="D205" s="17"/>
      <c r="E205" s="17"/>
      <c r="F205" s="17"/>
      <c r="G205" s="17"/>
    </row>
    <row r="206" spans="3:7" hidden="1">
      <c r="C206" s="17"/>
      <c r="D206" s="17"/>
      <c r="E206" s="17"/>
      <c r="F206" s="17"/>
      <c r="G206" s="17"/>
    </row>
    <row r="207" spans="3:7" hidden="1">
      <c r="C207" s="17"/>
      <c r="D207" s="17"/>
      <c r="E207" s="17"/>
      <c r="F207" s="17"/>
      <c r="G207" s="17"/>
    </row>
    <row r="208" spans="3:7" hidden="1">
      <c r="C208" s="17"/>
      <c r="D208" s="17"/>
      <c r="E208" s="17"/>
      <c r="F208" s="17"/>
      <c r="G208" s="17"/>
    </row>
    <row r="209" spans="3:7" hidden="1">
      <c r="C209" s="17"/>
      <c r="D209" s="17"/>
      <c r="E209" s="17"/>
      <c r="F209" s="17"/>
      <c r="G209" s="17"/>
    </row>
    <row r="210" spans="3:7" hidden="1">
      <c r="C210" s="17"/>
      <c r="D210" s="17"/>
      <c r="E210" s="17"/>
      <c r="F210" s="17"/>
      <c r="G210" s="17"/>
    </row>
    <row r="211" spans="3:7" hidden="1">
      <c r="C211" s="17"/>
      <c r="D211" s="17"/>
      <c r="E211" s="17"/>
      <c r="F211" s="17"/>
      <c r="G211" s="17"/>
    </row>
    <row r="212" spans="3:7" hidden="1">
      <c r="C212" s="17"/>
      <c r="D212" s="17"/>
      <c r="E212" s="17"/>
      <c r="F212" s="17"/>
      <c r="G212" s="17"/>
    </row>
    <row r="213" spans="3:7" hidden="1">
      <c r="C213" s="17"/>
      <c r="D213" s="17"/>
      <c r="E213" s="17"/>
      <c r="F213" s="17"/>
      <c r="G213" s="17"/>
    </row>
    <row r="214" spans="3:7" hidden="1">
      <c r="C214" s="17"/>
      <c r="D214" s="17"/>
      <c r="E214" s="17"/>
      <c r="F214" s="17"/>
      <c r="G214" s="17"/>
    </row>
    <row r="215" spans="3:7" hidden="1">
      <c r="C215" s="17"/>
      <c r="D215" s="17"/>
      <c r="E215" s="17"/>
      <c r="F215" s="17"/>
      <c r="G215" s="17"/>
    </row>
    <row r="216" spans="3:7" hidden="1">
      <c r="C216" s="17"/>
      <c r="D216" s="17"/>
      <c r="E216" s="17"/>
      <c r="F216" s="17"/>
      <c r="G216" s="17"/>
    </row>
    <row r="217" spans="3:7" hidden="1">
      <c r="C217" s="17"/>
      <c r="D217" s="17"/>
      <c r="E217" s="17"/>
      <c r="F217" s="17"/>
      <c r="G217" s="17"/>
    </row>
    <row r="218" spans="3:7" hidden="1">
      <c r="C218" s="17"/>
      <c r="D218" s="17"/>
      <c r="E218" s="17"/>
      <c r="F218" s="17"/>
      <c r="G218" s="17"/>
    </row>
    <row r="219" spans="3:7" hidden="1">
      <c r="C219" s="17"/>
      <c r="D219" s="17"/>
      <c r="E219" s="17"/>
      <c r="F219" s="17"/>
      <c r="G219" s="17"/>
    </row>
    <row r="220" spans="3:7" hidden="1">
      <c r="C220" s="17"/>
      <c r="D220" s="17"/>
      <c r="E220" s="17"/>
      <c r="F220" s="17"/>
      <c r="G220" s="17"/>
    </row>
    <row r="221" spans="3:7" hidden="1">
      <c r="C221" s="17"/>
      <c r="D221" s="17"/>
      <c r="E221" s="17"/>
      <c r="F221" s="17"/>
      <c r="G221" s="17"/>
    </row>
    <row r="222" spans="3:7" hidden="1">
      <c r="C222" s="17"/>
      <c r="D222" s="17"/>
      <c r="E222" s="17"/>
      <c r="F222" s="17"/>
      <c r="G222" s="17"/>
    </row>
    <row r="223" spans="3:7" hidden="1">
      <c r="C223" s="17"/>
      <c r="D223" s="17"/>
      <c r="E223" s="17"/>
      <c r="F223" s="17"/>
      <c r="G223" s="17"/>
    </row>
    <row r="224" spans="3:7" hidden="1">
      <c r="C224" s="17"/>
      <c r="D224" s="17"/>
      <c r="E224" s="17"/>
      <c r="F224" s="17"/>
      <c r="G224" s="17"/>
    </row>
    <row r="225" spans="3:7" hidden="1">
      <c r="C225" s="17"/>
      <c r="D225" s="17"/>
      <c r="E225" s="17"/>
      <c r="F225" s="17"/>
      <c r="G225" s="17"/>
    </row>
    <row r="226" spans="3:7" hidden="1">
      <c r="C226" s="17"/>
      <c r="D226" s="17"/>
      <c r="E226" s="17"/>
      <c r="F226" s="17"/>
      <c r="G226" s="17"/>
    </row>
    <row r="227" spans="3:7" hidden="1">
      <c r="C227" s="17"/>
      <c r="D227" s="17"/>
      <c r="E227" s="17"/>
      <c r="F227" s="17"/>
      <c r="G227" s="17"/>
    </row>
    <row r="228" spans="3:7" hidden="1">
      <c r="C228" s="17"/>
      <c r="D228" s="17"/>
      <c r="E228" s="17"/>
      <c r="F228" s="17"/>
      <c r="G228" s="17"/>
    </row>
    <row r="229" spans="3:7" hidden="1">
      <c r="C229" s="17"/>
      <c r="D229" s="17"/>
      <c r="E229" s="17"/>
      <c r="F229" s="17"/>
      <c r="G229" s="17"/>
    </row>
    <row r="230" spans="3:7" hidden="1">
      <c r="C230" s="17"/>
      <c r="D230" s="17"/>
      <c r="E230" s="17"/>
      <c r="F230" s="17"/>
      <c r="G230" s="17"/>
    </row>
    <row r="231" spans="3:7" hidden="1">
      <c r="C231" s="17"/>
      <c r="D231" s="17"/>
      <c r="E231" s="17"/>
      <c r="F231" s="17"/>
      <c r="G231" s="17"/>
    </row>
    <row r="232" spans="3:7" hidden="1">
      <c r="C232" s="17"/>
      <c r="D232" s="17"/>
      <c r="E232" s="17"/>
      <c r="F232" s="17"/>
      <c r="G232" s="17"/>
    </row>
    <row r="233" spans="3:7" hidden="1">
      <c r="C233" s="17"/>
      <c r="D233" s="17"/>
      <c r="E233" s="17"/>
      <c r="F233" s="17"/>
      <c r="G233" s="17"/>
    </row>
    <row r="234" spans="3:7" hidden="1">
      <c r="C234" s="17"/>
      <c r="D234" s="17"/>
      <c r="E234" s="17"/>
      <c r="F234" s="17"/>
      <c r="G234" s="17"/>
    </row>
    <row r="235" spans="3:7" hidden="1">
      <c r="C235" s="17"/>
      <c r="D235" s="17"/>
      <c r="E235" s="17"/>
      <c r="F235" s="17"/>
      <c r="G235" s="17"/>
    </row>
    <row r="236" spans="3:7" hidden="1">
      <c r="C236" s="17"/>
      <c r="D236" s="17"/>
      <c r="E236" s="17"/>
      <c r="F236" s="17"/>
      <c r="G236" s="17"/>
    </row>
    <row r="237" spans="3:7" hidden="1">
      <c r="C237" s="17"/>
      <c r="D237" s="17"/>
      <c r="E237" s="17"/>
      <c r="F237" s="17"/>
      <c r="G237" s="17"/>
    </row>
    <row r="238" spans="3:7" hidden="1">
      <c r="C238" s="17"/>
      <c r="D238" s="17"/>
      <c r="E238" s="17"/>
      <c r="F238" s="17"/>
      <c r="G238" s="17"/>
    </row>
    <row r="239" spans="3:7" hidden="1">
      <c r="C239" s="17"/>
      <c r="D239" s="17"/>
      <c r="E239" s="17"/>
      <c r="F239" s="17"/>
      <c r="G239" s="17"/>
    </row>
    <row r="240" spans="3:7" hidden="1">
      <c r="C240" s="17"/>
      <c r="D240" s="17"/>
      <c r="E240" s="17"/>
      <c r="F240" s="17"/>
      <c r="G240" s="17"/>
    </row>
    <row r="241" spans="3:7" hidden="1">
      <c r="C241" s="17"/>
      <c r="D241" s="17"/>
      <c r="E241" s="17"/>
      <c r="F241" s="17"/>
      <c r="G241" s="17"/>
    </row>
    <row r="242" spans="3:7" hidden="1">
      <c r="C242" s="17"/>
      <c r="D242" s="17"/>
      <c r="E242" s="17"/>
      <c r="F242" s="17"/>
      <c r="G242" s="17"/>
    </row>
    <row r="243" spans="3:7" hidden="1">
      <c r="C243" s="17"/>
      <c r="D243" s="17"/>
      <c r="E243" s="17"/>
      <c r="F243" s="17"/>
      <c r="G243" s="17"/>
    </row>
    <row r="244" spans="3:7" hidden="1">
      <c r="C244" s="17"/>
      <c r="D244" s="17"/>
      <c r="E244" s="17"/>
      <c r="F244" s="17"/>
      <c r="G244" s="17"/>
    </row>
    <row r="245" spans="3:7" hidden="1">
      <c r="C245" s="17"/>
      <c r="D245" s="17"/>
      <c r="E245" s="17"/>
      <c r="F245" s="17"/>
      <c r="G245" s="17"/>
    </row>
    <row r="246" spans="3:7" hidden="1">
      <c r="C246" s="17"/>
      <c r="D246" s="17"/>
      <c r="E246" s="17"/>
      <c r="F246" s="17"/>
      <c r="G246" s="17"/>
    </row>
    <row r="247" spans="3:7" hidden="1">
      <c r="C247" s="17"/>
      <c r="D247" s="17"/>
      <c r="E247" s="17"/>
      <c r="F247" s="17"/>
      <c r="G247" s="17"/>
    </row>
    <row r="248" spans="3:7" hidden="1">
      <c r="C248" s="17"/>
      <c r="D248" s="17"/>
      <c r="E248" s="17"/>
      <c r="F248" s="17"/>
      <c r="G248" s="17"/>
    </row>
    <row r="249" spans="3:7" hidden="1">
      <c r="C249" s="17"/>
      <c r="D249" s="17"/>
      <c r="E249" s="17"/>
      <c r="F249" s="17"/>
      <c r="G249" s="17"/>
    </row>
    <row r="250" spans="3:7" hidden="1">
      <c r="C250" s="17"/>
      <c r="D250" s="17"/>
      <c r="E250" s="17"/>
      <c r="F250" s="17"/>
      <c r="G250" s="17"/>
    </row>
    <row r="251" spans="3:7" hidden="1">
      <c r="C251" s="17"/>
      <c r="D251" s="17"/>
      <c r="E251" s="17"/>
      <c r="F251" s="17"/>
      <c r="G251" s="17"/>
    </row>
    <row r="252" spans="3:7" hidden="1">
      <c r="C252" s="17"/>
      <c r="D252" s="17"/>
      <c r="E252" s="17"/>
      <c r="F252" s="17"/>
      <c r="G252" s="17"/>
    </row>
    <row r="253" spans="3:7" hidden="1">
      <c r="C253" s="17"/>
      <c r="D253" s="17"/>
      <c r="E253" s="17"/>
      <c r="F253" s="17"/>
      <c r="G253" s="17"/>
    </row>
    <row r="254" spans="3:7" hidden="1">
      <c r="C254" s="17"/>
      <c r="D254" s="17"/>
      <c r="E254" s="17"/>
      <c r="F254" s="17"/>
      <c r="G254" s="17"/>
    </row>
    <row r="255" spans="3:7" hidden="1">
      <c r="C255" s="17"/>
      <c r="D255" s="17"/>
      <c r="E255" s="17"/>
      <c r="F255" s="17"/>
      <c r="G255" s="17"/>
    </row>
    <row r="256" spans="3:7" hidden="1">
      <c r="C256" s="17"/>
      <c r="D256" s="17"/>
      <c r="E256" s="17"/>
      <c r="F256" s="17"/>
      <c r="G256" s="17"/>
    </row>
    <row r="257" spans="3:7" hidden="1">
      <c r="C257" s="17"/>
      <c r="D257" s="17"/>
      <c r="E257" s="17"/>
      <c r="F257" s="17"/>
      <c r="G257" s="17"/>
    </row>
    <row r="258" spans="3:7" hidden="1">
      <c r="C258" s="17"/>
      <c r="D258" s="17"/>
      <c r="E258" s="17"/>
      <c r="F258" s="17"/>
      <c r="G258" s="17"/>
    </row>
    <row r="259" spans="3:7" hidden="1">
      <c r="C259" s="17"/>
      <c r="D259" s="17"/>
      <c r="E259" s="17"/>
      <c r="F259" s="17"/>
      <c r="G259" s="17"/>
    </row>
    <row r="260" spans="3:7" hidden="1">
      <c r="C260" s="17"/>
      <c r="D260" s="17"/>
      <c r="E260" s="17"/>
      <c r="F260" s="17"/>
      <c r="G260" s="17"/>
    </row>
    <row r="261" spans="3:7" hidden="1">
      <c r="C261" s="17"/>
      <c r="D261" s="17"/>
      <c r="E261" s="17"/>
      <c r="F261" s="17"/>
      <c r="G261" s="17"/>
    </row>
    <row r="262" spans="3:7" hidden="1">
      <c r="C262" s="17"/>
      <c r="D262" s="17"/>
      <c r="E262" s="17"/>
      <c r="F262" s="17"/>
      <c r="G262" s="17"/>
    </row>
    <row r="263" spans="3:7" hidden="1">
      <c r="C263" s="17"/>
      <c r="D263" s="17"/>
      <c r="E263" s="17"/>
      <c r="F263" s="17"/>
      <c r="G263" s="17"/>
    </row>
    <row r="264" spans="3:7" hidden="1">
      <c r="C264" s="17"/>
      <c r="D264" s="17"/>
      <c r="E264" s="17"/>
      <c r="F264" s="17"/>
      <c r="G264" s="17"/>
    </row>
    <row r="265" spans="3:7" hidden="1">
      <c r="C265" s="17"/>
      <c r="D265" s="17"/>
      <c r="E265" s="17"/>
      <c r="F265" s="17"/>
      <c r="G265" s="17"/>
    </row>
    <row r="266" spans="3:7" hidden="1">
      <c r="C266" s="17"/>
      <c r="D266" s="17"/>
      <c r="E266" s="17"/>
      <c r="F266" s="17"/>
      <c r="G266" s="17"/>
    </row>
    <row r="267" spans="3:7" hidden="1">
      <c r="C267" s="17"/>
      <c r="D267" s="17"/>
      <c r="E267" s="17"/>
      <c r="F267" s="17"/>
      <c r="G267" s="17"/>
    </row>
    <row r="268" spans="3:7" hidden="1">
      <c r="C268" s="17"/>
      <c r="D268" s="17"/>
      <c r="E268" s="17"/>
      <c r="F268" s="17"/>
      <c r="G268" s="17"/>
    </row>
    <row r="269" spans="3:7" hidden="1">
      <c r="C269" s="17"/>
      <c r="D269" s="17"/>
      <c r="E269" s="17"/>
      <c r="F269" s="17"/>
      <c r="G269" s="17"/>
    </row>
    <row r="270" spans="3:7" hidden="1">
      <c r="C270" s="17"/>
      <c r="D270" s="17"/>
      <c r="E270" s="17"/>
      <c r="F270" s="17"/>
      <c r="G270" s="17"/>
    </row>
    <row r="271" spans="3:7" hidden="1">
      <c r="C271" s="17"/>
      <c r="D271" s="17"/>
      <c r="E271" s="17"/>
      <c r="F271" s="17"/>
      <c r="G271" s="17"/>
    </row>
    <row r="272" spans="3:7" hidden="1">
      <c r="C272" s="17"/>
      <c r="D272" s="17"/>
      <c r="E272" s="17"/>
      <c r="F272" s="17"/>
      <c r="G272" s="17"/>
    </row>
    <row r="273" spans="3:7" hidden="1">
      <c r="C273" s="17"/>
      <c r="D273" s="17"/>
      <c r="E273" s="17"/>
      <c r="F273" s="17"/>
      <c r="G273" s="17"/>
    </row>
    <row r="274" spans="3:7" hidden="1">
      <c r="C274" s="17"/>
      <c r="D274" s="17"/>
      <c r="E274" s="17"/>
      <c r="F274" s="17"/>
      <c r="G274" s="17"/>
    </row>
    <row r="275" spans="3:7" hidden="1">
      <c r="C275" s="17"/>
      <c r="D275" s="17"/>
      <c r="E275" s="17"/>
      <c r="F275" s="17"/>
      <c r="G275" s="17"/>
    </row>
    <row r="276" spans="3:7" hidden="1">
      <c r="C276" s="17"/>
      <c r="D276" s="17"/>
      <c r="E276" s="17"/>
      <c r="F276" s="17"/>
      <c r="G276" s="17"/>
    </row>
    <row r="277" spans="3:7" hidden="1">
      <c r="C277" s="17"/>
      <c r="D277" s="17"/>
      <c r="E277" s="17"/>
      <c r="F277" s="17"/>
      <c r="G277" s="17"/>
    </row>
    <row r="278" spans="3:7" hidden="1">
      <c r="C278" s="17"/>
      <c r="D278" s="17"/>
      <c r="E278" s="17"/>
      <c r="F278" s="17"/>
      <c r="G278" s="17"/>
    </row>
    <row r="279" spans="3:7" hidden="1">
      <c r="C279" s="17"/>
      <c r="D279" s="17"/>
      <c r="E279" s="17"/>
      <c r="F279" s="17"/>
      <c r="G279" s="17"/>
    </row>
    <row r="280" spans="3:7" hidden="1">
      <c r="C280" s="17"/>
      <c r="D280" s="17"/>
      <c r="E280" s="17"/>
      <c r="F280" s="17"/>
      <c r="G280" s="17"/>
    </row>
    <row r="281" spans="3:7" hidden="1">
      <c r="C281" s="17"/>
      <c r="D281" s="17"/>
      <c r="E281" s="17"/>
      <c r="F281" s="17"/>
      <c r="G281" s="17"/>
    </row>
    <row r="282" spans="3:7" hidden="1">
      <c r="C282" s="17"/>
      <c r="D282" s="17"/>
      <c r="E282" s="17"/>
      <c r="F282" s="17"/>
      <c r="G282" s="17"/>
    </row>
    <row r="283" spans="3:7" hidden="1">
      <c r="C283" s="17"/>
      <c r="D283" s="17"/>
      <c r="E283" s="17"/>
      <c r="F283" s="17"/>
      <c r="G283" s="17"/>
    </row>
    <row r="284" spans="3:7" hidden="1">
      <c r="C284" s="17"/>
      <c r="D284" s="17"/>
      <c r="E284" s="17"/>
      <c r="F284" s="17"/>
      <c r="G284" s="17"/>
    </row>
    <row r="285" spans="3:7" hidden="1">
      <c r="C285" s="17"/>
      <c r="D285" s="17"/>
      <c r="E285" s="17"/>
      <c r="F285" s="17"/>
      <c r="G285" s="17"/>
    </row>
    <row r="286" spans="3:7" hidden="1">
      <c r="C286" s="17"/>
      <c r="D286" s="17"/>
      <c r="E286" s="17"/>
      <c r="F286" s="17"/>
      <c r="G286" s="17"/>
    </row>
    <row r="287" spans="3:7" hidden="1">
      <c r="C287" s="17"/>
      <c r="D287" s="17"/>
      <c r="E287" s="17"/>
      <c r="F287" s="17"/>
      <c r="G287" s="17"/>
    </row>
    <row r="288" spans="3:7" hidden="1">
      <c r="C288" s="17"/>
      <c r="D288" s="17"/>
      <c r="E288" s="17"/>
      <c r="F288" s="17"/>
      <c r="G288" s="17"/>
    </row>
    <row r="289" spans="3:7" hidden="1">
      <c r="C289" s="17"/>
      <c r="D289" s="17"/>
      <c r="E289" s="17"/>
      <c r="F289" s="17"/>
      <c r="G289" s="17"/>
    </row>
    <row r="290" spans="3:7" hidden="1">
      <c r="C290" s="17"/>
      <c r="D290" s="17"/>
      <c r="E290" s="17"/>
      <c r="F290" s="17"/>
      <c r="G290" s="17"/>
    </row>
    <row r="291" spans="3:7" hidden="1">
      <c r="C291" s="17"/>
      <c r="D291" s="17"/>
      <c r="E291" s="17"/>
      <c r="F291" s="17"/>
      <c r="G291" s="17"/>
    </row>
    <row r="292" spans="3:7" hidden="1">
      <c r="C292" s="17"/>
      <c r="D292" s="17"/>
      <c r="E292" s="17"/>
      <c r="F292" s="17"/>
      <c r="G292" s="17"/>
    </row>
    <row r="293" spans="3:7" hidden="1">
      <c r="C293" s="17"/>
      <c r="D293" s="17"/>
      <c r="E293" s="17"/>
      <c r="F293" s="17"/>
      <c r="G293" s="17"/>
    </row>
    <row r="294" spans="3:7" hidden="1">
      <c r="C294" s="17"/>
      <c r="D294" s="17"/>
      <c r="E294" s="17"/>
      <c r="F294" s="17"/>
      <c r="G294" s="17"/>
    </row>
    <row r="295" spans="3:7" hidden="1">
      <c r="C295" s="17"/>
      <c r="D295" s="17"/>
      <c r="E295" s="17"/>
      <c r="F295" s="17"/>
      <c r="G295" s="17"/>
    </row>
    <row r="296" spans="3:7" hidden="1">
      <c r="C296" s="17"/>
      <c r="D296" s="17"/>
      <c r="E296" s="17"/>
      <c r="F296" s="17"/>
      <c r="G296" s="17"/>
    </row>
    <row r="297" spans="3:7" hidden="1">
      <c r="C297" s="17"/>
      <c r="D297" s="17"/>
      <c r="E297" s="17"/>
      <c r="F297" s="17"/>
      <c r="G297" s="17"/>
    </row>
    <row r="298" spans="3:7" hidden="1">
      <c r="C298" s="17"/>
      <c r="D298" s="17"/>
      <c r="E298" s="17"/>
      <c r="F298" s="17"/>
      <c r="G298" s="17"/>
    </row>
    <row r="299" spans="3:7" hidden="1">
      <c r="C299" s="17"/>
      <c r="D299" s="17"/>
      <c r="E299" s="17"/>
      <c r="F299" s="17"/>
      <c r="G299" s="17"/>
    </row>
    <row r="300" spans="3:7" hidden="1">
      <c r="C300" s="17"/>
      <c r="D300" s="17"/>
      <c r="E300" s="17"/>
      <c r="F300" s="17"/>
      <c r="G300" s="17"/>
    </row>
    <row r="301" spans="3:7" hidden="1">
      <c r="C301" s="17"/>
      <c r="D301" s="17"/>
      <c r="E301" s="17"/>
      <c r="F301" s="17"/>
      <c r="G301" s="17"/>
    </row>
    <row r="302" spans="3:7" hidden="1">
      <c r="C302" s="17"/>
      <c r="D302" s="17"/>
      <c r="E302" s="17"/>
      <c r="F302" s="17"/>
      <c r="G302" s="17"/>
    </row>
    <row r="303" spans="3:7" hidden="1">
      <c r="C303" s="17"/>
      <c r="D303" s="17"/>
      <c r="E303" s="17"/>
      <c r="F303" s="17"/>
      <c r="G303" s="17"/>
    </row>
    <row r="304" spans="3:7" hidden="1">
      <c r="C304" s="17"/>
      <c r="D304" s="17"/>
      <c r="E304" s="17"/>
      <c r="F304" s="17"/>
      <c r="G304" s="17"/>
    </row>
    <row r="305" spans="3:7" hidden="1">
      <c r="C305" s="17"/>
      <c r="D305" s="17"/>
      <c r="E305" s="17"/>
      <c r="F305" s="17"/>
      <c r="G305" s="17"/>
    </row>
    <row r="306" spans="3:7" hidden="1">
      <c r="C306" s="17"/>
      <c r="D306" s="17"/>
      <c r="E306" s="17"/>
      <c r="F306" s="17"/>
      <c r="G306" s="17"/>
    </row>
    <row r="307" spans="3:7" hidden="1">
      <c r="C307" s="17"/>
      <c r="D307" s="17"/>
      <c r="E307" s="17"/>
      <c r="F307" s="17"/>
      <c r="G307" s="17"/>
    </row>
    <row r="308" spans="3:7" hidden="1">
      <c r="C308" s="17"/>
      <c r="D308" s="17"/>
      <c r="E308" s="17"/>
      <c r="F308" s="17"/>
      <c r="G308" s="17"/>
    </row>
    <row r="309" spans="3:7" hidden="1">
      <c r="C309" s="17"/>
      <c r="D309" s="17"/>
      <c r="E309" s="17"/>
      <c r="F309" s="17"/>
      <c r="G309" s="17"/>
    </row>
    <row r="310" spans="3:7" hidden="1">
      <c r="C310" s="17"/>
      <c r="D310" s="17"/>
      <c r="E310" s="17"/>
      <c r="F310" s="17"/>
      <c r="G310" s="17"/>
    </row>
    <row r="311" spans="3:7" hidden="1">
      <c r="C311" s="17"/>
      <c r="D311" s="17"/>
      <c r="E311" s="17"/>
      <c r="F311" s="17"/>
      <c r="G311" s="17"/>
    </row>
    <row r="312" spans="3:7" hidden="1">
      <c r="C312" s="17"/>
      <c r="D312" s="17"/>
      <c r="E312" s="17"/>
      <c r="F312" s="17"/>
      <c r="G312" s="17"/>
    </row>
    <row r="313" spans="3:7" hidden="1">
      <c r="C313" s="17"/>
      <c r="D313" s="17"/>
      <c r="E313" s="17"/>
      <c r="F313" s="17"/>
      <c r="G313" s="17"/>
    </row>
    <row r="314" spans="3:7" hidden="1">
      <c r="C314" s="17"/>
      <c r="D314" s="17"/>
      <c r="E314" s="17"/>
      <c r="F314" s="17"/>
      <c r="G314" s="17"/>
    </row>
    <row r="315" spans="3:7" hidden="1">
      <c r="C315" s="17"/>
      <c r="D315" s="17"/>
      <c r="E315" s="17"/>
      <c r="F315" s="17"/>
      <c r="G315" s="17"/>
    </row>
    <row r="316" spans="3:7" hidden="1">
      <c r="C316" s="17"/>
      <c r="D316" s="17"/>
      <c r="E316" s="17"/>
      <c r="F316" s="17"/>
      <c r="G316" s="17"/>
    </row>
    <row r="317" spans="3:7" hidden="1">
      <c r="C317" s="17"/>
      <c r="D317" s="17"/>
      <c r="E317" s="17"/>
      <c r="F317" s="17"/>
      <c r="G317" s="17"/>
    </row>
    <row r="318" spans="3:7" hidden="1">
      <c r="C318" s="17"/>
      <c r="D318" s="17"/>
      <c r="E318" s="17"/>
      <c r="F318" s="17"/>
      <c r="G318" s="17"/>
    </row>
    <row r="319" spans="3:7" hidden="1">
      <c r="C319" s="17"/>
      <c r="D319" s="17"/>
      <c r="E319" s="17"/>
      <c r="F319" s="17"/>
      <c r="G319" s="17"/>
    </row>
    <row r="320" spans="3:7" hidden="1">
      <c r="C320" s="17"/>
      <c r="D320" s="17"/>
      <c r="E320" s="17"/>
      <c r="F320" s="17"/>
      <c r="G320" s="17"/>
    </row>
    <row r="321" spans="3:7" hidden="1">
      <c r="C321" s="17"/>
      <c r="D321" s="17"/>
      <c r="E321" s="17"/>
      <c r="F321" s="17"/>
      <c r="G321" s="17"/>
    </row>
    <row r="322" spans="3:7" hidden="1">
      <c r="C322" s="17"/>
      <c r="D322" s="17"/>
      <c r="E322" s="17"/>
      <c r="F322" s="17"/>
      <c r="G322" s="17"/>
    </row>
    <row r="323" spans="3:7" hidden="1">
      <c r="C323" s="17"/>
      <c r="D323" s="17"/>
      <c r="E323" s="17"/>
      <c r="F323" s="17"/>
      <c r="G323" s="17"/>
    </row>
    <row r="324" spans="3:7" hidden="1">
      <c r="C324" s="17"/>
      <c r="D324" s="17"/>
      <c r="E324" s="17"/>
      <c r="F324" s="17"/>
      <c r="G324" s="17"/>
    </row>
    <row r="325" spans="3:7" hidden="1">
      <c r="C325" s="17"/>
      <c r="D325" s="17"/>
      <c r="E325" s="17"/>
      <c r="F325" s="17"/>
      <c r="G325" s="17"/>
    </row>
    <row r="326" spans="3:7" hidden="1">
      <c r="C326" s="17"/>
      <c r="D326" s="17"/>
      <c r="E326" s="17"/>
      <c r="F326" s="17"/>
      <c r="G326" s="17"/>
    </row>
    <row r="327" spans="3:7" hidden="1">
      <c r="C327" s="17"/>
      <c r="D327" s="17"/>
      <c r="E327" s="17"/>
      <c r="F327" s="17"/>
      <c r="G327" s="17"/>
    </row>
    <row r="328" spans="3:7" hidden="1">
      <c r="C328" s="17"/>
      <c r="D328" s="17"/>
      <c r="E328" s="17"/>
      <c r="F328" s="17"/>
      <c r="G328" s="17"/>
    </row>
    <row r="329" spans="3:7" hidden="1">
      <c r="C329" s="17"/>
      <c r="D329" s="17"/>
      <c r="E329" s="17"/>
      <c r="F329" s="17"/>
      <c r="G329" s="17"/>
    </row>
    <row r="330" spans="3:7" hidden="1">
      <c r="C330" s="17"/>
      <c r="D330" s="17"/>
      <c r="E330" s="17"/>
      <c r="F330" s="17"/>
      <c r="G330" s="17"/>
    </row>
    <row r="331" spans="3:7" hidden="1">
      <c r="C331" s="17"/>
      <c r="D331" s="17"/>
      <c r="E331" s="17"/>
      <c r="F331" s="17"/>
      <c r="G331" s="17"/>
    </row>
    <row r="332" spans="3:7" hidden="1">
      <c r="C332" s="17"/>
      <c r="D332" s="17"/>
      <c r="E332" s="17"/>
      <c r="F332" s="17"/>
      <c r="G332" s="17"/>
    </row>
    <row r="333" spans="3:7" hidden="1">
      <c r="C333" s="17"/>
      <c r="D333" s="17"/>
      <c r="E333" s="17"/>
      <c r="F333" s="17"/>
      <c r="G333" s="17"/>
    </row>
    <row r="334" spans="3:7" hidden="1">
      <c r="C334" s="17"/>
      <c r="D334" s="17"/>
      <c r="E334" s="17"/>
      <c r="F334" s="17"/>
      <c r="G334" s="17"/>
    </row>
    <row r="335" spans="3:7" hidden="1">
      <c r="C335" s="17"/>
      <c r="D335" s="17"/>
      <c r="E335" s="17"/>
      <c r="F335" s="17"/>
      <c r="G335" s="17"/>
    </row>
    <row r="336" spans="3:7" hidden="1">
      <c r="C336" s="17"/>
      <c r="D336" s="17"/>
      <c r="E336" s="17"/>
      <c r="F336" s="17"/>
      <c r="G336" s="17"/>
    </row>
    <row r="337" spans="3:7" hidden="1">
      <c r="C337" s="17"/>
      <c r="D337" s="17"/>
      <c r="E337" s="17"/>
      <c r="F337" s="17"/>
      <c r="G337" s="17"/>
    </row>
    <row r="338" spans="3:7" hidden="1">
      <c r="C338" s="17"/>
      <c r="D338" s="17"/>
      <c r="E338" s="17"/>
      <c r="F338" s="17"/>
      <c r="G338" s="17"/>
    </row>
    <row r="339" spans="3:7" hidden="1">
      <c r="C339" s="17"/>
      <c r="D339" s="17"/>
      <c r="E339" s="17"/>
      <c r="F339" s="17"/>
      <c r="G339" s="17"/>
    </row>
    <row r="340" spans="3:7" hidden="1">
      <c r="C340" s="17"/>
      <c r="D340" s="17"/>
      <c r="E340" s="17"/>
      <c r="F340" s="17"/>
      <c r="G340" s="17"/>
    </row>
    <row r="341" spans="3:7" hidden="1">
      <c r="C341" s="17"/>
      <c r="D341" s="17"/>
      <c r="E341" s="17"/>
      <c r="F341" s="17"/>
      <c r="G341" s="17"/>
    </row>
    <row r="342" spans="3:7" hidden="1">
      <c r="C342" s="17"/>
      <c r="D342" s="17"/>
      <c r="E342" s="17"/>
      <c r="F342" s="17"/>
      <c r="G342" s="17"/>
    </row>
    <row r="343" spans="3:7" hidden="1">
      <c r="C343" s="17"/>
      <c r="D343" s="17"/>
      <c r="E343" s="17"/>
      <c r="F343" s="17"/>
      <c r="G343" s="17"/>
    </row>
    <row r="344" spans="3:7" hidden="1">
      <c r="C344" s="17"/>
      <c r="D344" s="17"/>
      <c r="E344" s="17"/>
      <c r="F344" s="17"/>
      <c r="G344" s="17"/>
    </row>
    <row r="345" spans="3:7" hidden="1">
      <c r="C345" s="17"/>
      <c r="D345" s="17"/>
      <c r="E345" s="17"/>
      <c r="F345" s="17"/>
      <c r="G345" s="17"/>
    </row>
    <row r="346" spans="3:7" hidden="1">
      <c r="C346" s="17"/>
      <c r="D346" s="17"/>
      <c r="E346" s="17"/>
      <c r="F346" s="17"/>
      <c r="G346" s="17"/>
    </row>
    <row r="347" spans="3:7" hidden="1">
      <c r="C347" s="17"/>
      <c r="D347" s="17"/>
      <c r="E347" s="17"/>
      <c r="F347" s="17"/>
      <c r="G347" s="17"/>
    </row>
    <row r="348" spans="3:7" hidden="1">
      <c r="C348" s="17"/>
      <c r="D348" s="17"/>
      <c r="E348" s="17"/>
      <c r="F348" s="17"/>
      <c r="G348" s="17"/>
    </row>
    <row r="349" spans="3:7" hidden="1">
      <c r="C349" s="17"/>
      <c r="D349" s="17"/>
      <c r="E349" s="17"/>
      <c r="F349" s="17"/>
      <c r="G349" s="17"/>
    </row>
    <row r="350" spans="3:7" hidden="1">
      <c r="C350" s="17"/>
      <c r="D350" s="17"/>
      <c r="E350" s="17"/>
      <c r="F350" s="17"/>
      <c r="G350" s="17"/>
    </row>
    <row r="351" spans="3:7" hidden="1">
      <c r="C351" s="17"/>
      <c r="D351" s="17"/>
      <c r="E351" s="17"/>
      <c r="F351" s="17"/>
      <c r="G351" s="17"/>
    </row>
    <row r="352" spans="3:7" hidden="1">
      <c r="C352" s="17"/>
      <c r="D352" s="17"/>
      <c r="E352" s="17"/>
      <c r="F352" s="17"/>
      <c r="G352" s="17"/>
    </row>
    <row r="353" spans="3:7" hidden="1">
      <c r="C353" s="17"/>
      <c r="D353" s="17"/>
      <c r="E353" s="17"/>
      <c r="F353" s="17"/>
      <c r="G353" s="17"/>
    </row>
    <row r="354" spans="3:7" hidden="1">
      <c r="C354" s="17"/>
      <c r="D354" s="17"/>
      <c r="E354" s="17"/>
      <c r="F354" s="17"/>
      <c r="G354" s="17"/>
    </row>
    <row r="355" spans="3:7" hidden="1">
      <c r="C355" s="17"/>
      <c r="D355" s="17"/>
      <c r="E355" s="17"/>
      <c r="F355" s="17"/>
      <c r="G355" s="17"/>
    </row>
    <row r="356" spans="3:7" hidden="1">
      <c r="C356" s="17"/>
      <c r="D356" s="17"/>
      <c r="E356" s="17"/>
      <c r="F356" s="17"/>
      <c r="G356" s="17"/>
    </row>
    <row r="357" spans="3:7" hidden="1">
      <c r="C357" s="17"/>
      <c r="D357" s="17"/>
      <c r="E357" s="17"/>
      <c r="F357" s="17"/>
      <c r="G357" s="17"/>
    </row>
    <row r="358" spans="3:7" hidden="1">
      <c r="C358" s="17"/>
      <c r="D358" s="17"/>
      <c r="E358" s="17"/>
      <c r="F358" s="17"/>
      <c r="G358" s="17"/>
    </row>
    <row r="359" spans="3:7" hidden="1">
      <c r="C359" s="17"/>
      <c r="D359" s="17"/>
      <c r="E359" s="17"/>
      <c r="F359" s="17"/>
      <c r="G359" s="17"/>
    </row>
    <row r="360" spans="3:7" hidden="1">
      <c r="C360" s="17"/>
      <c r="D360" s="17"/>
      <c r="E360" s="17"/>
      <c r="F360" s="17"/>
      <c r="G360" s="17"/>
    </row>
    <row r="361" spans="3:7" hidden="1">
      <c r="C361" s="17"/>
      <c r="D361" s="17"/>
      <c r="E361" s="17"/>
      <c r="F361" s="17"/>
      <c r="G361" s="17"/>
    </row>
    <row r="362" spans="3:7" hidden="1">
      <c r="C362" s="17"/>
      <c r="D362" s="17"/>
      <c r="E362" s="17"/>
      <c r="F362" s="17"/>
      <c r="G362" s="17"/>
    </row>
    <row r="363" spans="3:7" hidden="1">
      <c r="C363" s="17"/>
      <c r="D363" s="17"/>
      <c r="E363" s="17"/>
      <c r="F363" s="17"/>
      <c r="G363" s="17"/>
    </row>
    <row r="364" spans="3:7" hidden="1">
      <c r="C364" s="17"/>
      <c r="D364" s="17"/>
      <c r="E364" s="17"/>
      <c r="F364" s="17"/>
      <c r="G364" s="17"/>
    </row>
    <row r="365" spans="3:7" hidden="1">
      <c r="C365" s="17"/>
      <c r="D365" s="17"/>
      <c r="E365" s="17"/>
      <c r="F365" s="17"/>
      <c r="G365" s="17"/>
    </row>
    <row r="366" spans="3:7" hidden="1">
      <c r="C366" s="17"/>
      <c r="D366" s="17"/>
      <c r="E366" s="17"/>
      <c r="F366" s="17"/>
      <c r="G366" s="17"/>
    </row>
    <row r="367" spans="3:7" hidden="1">
      <c r="C367" s="17"/>
      <c r="D367" s="17"/>
      <c r="E367" s="17"/>
      <c r="F367" s="17"/>
      <c r="G367" s="17"/>
    </row>
    <row r="368" spans="3:7" hidden="1">
      <c r="C368" s="17"/>
      <c r="D368" s="17"/>
      <c r="E368" s="17"/>
      <c r="F368" s="17"/>
      <c r="G368" s="17"/>
    </row>
    <row r="369" spans="3:7" hidden="1">
      <c r="C369" s="17"/>
      <c r="D369" s="17"/>
      <c r="E369" s="17"/>
      <c r="F369" s="17"/>
      <c r="G369" s="17"/>
    </row>
    <row r="370" spans="3:7" hidden="1">
      <c r="C370" s="17"/>
      <c r="D370" s="17"/>
      <c r="E370" s="17"/>
      <c r="F370" s="17"/>
      <c r="G370" s="17"/>
    </row>
    <row r="371" spans="3:7" hidden="1">
      <c r="C371" s="17"/>
      <c r="D371" s="17"/>
      <c r="E371" s="17"/>
      <c r="F371" s="17"/>
      <c r="G371" s="17"/>
    </row>
    <row r="372" spans="3:7" hidden="1">
      <c r="C372" s="17"/>
      <c r="D372" s="17"/>
      <c r="E372" s="17"/>
      <c r="F372" s="17"/>
      <c r="G372" s="17"/>
    </row>
    <row r="373" spans="3:7" hidden="1">
      <c r="C373" s="17"/>
      <c r="D373" s="17"/>
      <c r="E373" s="17"/>
      <c r="F373" s="17"/>
      <c r="G373" s="17"/>
    </row>
    <row r="374" spans="3:7" hidden="1">
      <c r="C374" s="17"/>
      <c r="D374" s="17"/>
      <c r="E374" s="17"/>
      <c r="F374" s="17"/>
      <c r="G374" s="17"/>
    </row>
    <row r="375" spans="3:7" hidden="1">
      <c r="C375" s="17"/>
      <c r="D375" s="17"/>
      <c r="E375" s="17"/>
      <c r="F375" s="17"/>
      <c r="G375" s="17"/>
    </row>
    <row r="376" spans="3:7" hidden="1">
      <c r="C376" s="17"/>
      <c r="D376" s="17"/>
      <c r="E376" s="17"/>
      <c r="F376" s="17"/>
      <c r="G376" s="17"/>
    </row>
    <row r="377" spans="3:7" hidden="1">
      <c r="C377" s="17"/>
      <c r="D377" s="17"/>
      <c r="E377" s="17"/>
      <c r="F377" s="17"/>
      <c r="G377" s="17"/>
    </row>
    <row r="378" spans="3:7" hidden="1">
      <c r="C378" s="17"/>
      <c r="D378" s="17"/>
      <c r="E378" s="17"/>
      <c r="F378" s="17"/>
      <c r="G378" s="17"/>
    </row>
    <row r="379" spans="3:7" hidden="1">
      <c r="C379" s="17"/>
      <c r="D379" s="17"/>
      <c r="E379" s="17"/>
      <c r="F379" s="17"/>
      <c r="G379" s="17"/>
    </row>
    <row r="380" spans="3:7" hidden="1">
      <c r="C380" s="17"/>
      <c r="D380" s="17"/>
      <c r="E380" s="17"/>
      <c r="F380" s="17"/>
      <c r="G380" s="17"/>
    </row>
    <row r="381" spans="3:7" hidden="1">
      <c r="C381" s="17"/>
      <c r="D381" s="17"/>
      <c r="E381" s="17"/>
      <c r="F381" s="17"/>
      <c r="G381" s="17"/>
    </row>
    <row r="382" spans="3:7" hidden="1">
      <c r="C382" s="17"/>
      <c r="D382" s="17"/>
      <c r="E382" s="17"/>
      <c r="F382" s="17"/>
      <c r="G382" s="17"/>
    </row>
    <row r="383" spans="3:7" hidden="1">
      <c r="C383" s="17"/>
      <c r="D383" s="17"/>
      <c r="E383" s="17"/>
      <c r="F383" s="17"/>
      <c r="G383" s="17"/>
    </row>
    <row r="384" spans="3:7" hidden="1">
      <c r="C384" s="17"/>
      <c r="D384" s="17"/>
      <c r="E384" s="17"/>
      <c r="F384" s="17"/>
      <c r="G384" s="17"/>
    </row>
    <row r="385" spans="3:7" hidden="1">
      <c r="C385" s="17"/>
      <c r="D385" s="17"/>
      <c r="E385" s="17"/>
      <c r="F385" s="17"/>
      <c r="G385" s="17"/>
    </row>
    <row r="386" spans="3:7" hidden="1">
      <c r="C386" s="17"/>
      <c r="D386" s="17"/>
      <c r="E386" s="17"/>
      <c r="F386" s="17"/>
      <c r="G386" s="17"/>
    </row>
    <row r="387" spans="3:7" hidden="1">
      <c r="C387" s="17"/>
      <c r="D387" s="17"/>
      <c r="E387" s="17"/>
      <c r="F387" s="17"/>
      <c r="G387" s="17"/>
    </row>
    <row r="388" spans="3:7" hidden="1">
      <c r="C388" s="17"/>
      <c r="D388" s="17"/>
      <c r="E388" s="17"/>
      <c r="F388" s="17"/>
      <c r="G388" s="17"/>
    </row>
    <row r="389" spans="3:7" hidden="1">
      <c r="C389" s="17"/>
      <c r="D389" s="17"/>
      <c r="E389" s="17"/>
      <c r="F389" s="17"/>
      <c r="G389" s="17"/>
    </row>
    <row r="390" spans="3:7" hidden="1">
      <c r="C390" s="17"/>
      <c r="D390" s="17"/>
      <c r="E390" s="17"/>
      <c r="F390" s="17"/>
      <c r="G390" s="17"/>
    </row>
    <row r="391" spans="3:7" hidden="1">
      <c r="C391" s="17"/>
      <c r="D391" s="17"/>
      <c r="E391" s="17"/>
      <c r="F391" s="17"/>
      <c r="G391" s="17"/>
    </row>
    <row r="392" spans="3:7" hidden="1">
      <c r="C392" s="17"/>
      <c r="D392" s="17"/>
      <c r="E392" s="17"/>
      <c r="F392" s="17"/>
      <c r="G392" s="17"/>
    </row>
    <row r="393" spans="3:7" hidden="1">
      <c r="C393" s="17"/>
      <c r="D393" s="17"/>
      <c r="E393" s="17"/>
      <c r="F393" s="17"/>
      <c r="G393" s="17"/>
    </row>
    <row r="394" spans="3:7" hidden="1">
      <c r="C394" s="17"/>
      <c r="D394" s="17"/>
      <c r="E394" s="17"/>
      <c r="F394" s="17"/>
      <c r="G394" s="17"/>
    </row>
    <row r="395" spans="3:7" hidden="1">
      <c r="C395" s="17"/>
      <c r="D395" s="17"/>
      <c r="E395" s="17"/>
      <c r="F395" s="17"/>
      <c r="G395" s="17"/>
    </row>
    <row r="396" spans="3:7" hidden="1">
      <c r="C396" s="17"/>
      <c r="D396" s="17"/>
      <c r="E396" s="17"/>
      <c r="F396" s="17"/>
      <c r="G396" s="17"/>
    </row>
    <row r="397" spans="3:7" hidden="1">
      <c r="C397" s="17"/>
      <c r="D397" s="17"/>
      <c r="E397" s="17"/>
      <c r="F397" s="17"/>
      <c r="G397" s="17"/>
    </row>
    <row r="398" spans="3:7" hidden="1">
      <c r="C398" s="17"/>
      <c r="D398" s="17"/>
      <c r="E398" s="17"/>
      <c r="F398" s="17"/>
      <c r="G398" s="17"/>
    </row>
    <row r="399" spans="3:7" hidden="1">
      <c r="C399" s="17"/>
      <c r="D399" s="17"/>
      <c r="E399" s="17"/>
      <c r="F399" s="17"/>
      <c r="G399" s="17"/>
    </row>
    <row r="400" spans="3:7" hidden="1">
      <c r="C400" s="17"/>
      <c r="D400" s="17"/>
      <c r="E400" s="17"/>
      <c r="F400" s="17"/>
      <c r="G400" s="17"/>
    </row>
    <row r="401" spans="3:7" hidden="1">
      <c r="C401" s="17"/>
      <c r="D401" s="17"/>
      <c r="E401" s="17"/>
      <c r="F401" s="17"/>
      <c r="G401" s="17"/>
    </row>
    <row r="402" spans="3:7" hidden="1">
      <c r="C402" s="17"/>
      <c r="D402" s="17"/>
      <c r="E402" s="17"/>
      <c r="F402" s="17"/>
      <c r="G402" s="17"/>
    </row>
    <row r="403" spans="3:7" hidden="1">
      <c r="C403" s="17"/>
      <c r="D403" s="17"/>
      <c r="E403" s="17"/>
      <c r="F403" s="17"/>
      <c r="G403" s="17"/>
    </row>
    <row r="404" spans="3:7" hidden="1">
      <c r="C404" s="17"/>
      <c r="D404" s="17"/>
      <c r="E404" s="17"/>
      <c r="F404" s="17"/>
      <c r="G404" s="17"/>
    </row>
    <row r="405" spans="3:7" hidden="1">
      <c r="C405" s="17"/>
      <c r="D405" s="17"/>
      <c r="E405" s="17"/>
      <c r="F405" s="17"/>
      <c r="G405" s="17"/>
    </row>
    <row r="406" spans="3:7" hidden="1">
      <c r="C406" s="17"/>
      <c r="D406" s="17"/>
      <c r="E406" s="17"/>
      <c r="F406" s="17"/>
      <c r="G406" s="17"/>
    </row>
    <row r="407" spans="3:7" hidden="1">
      <c r="C407" s="17"/>
      <c r="D407" s="17"/>
      <c r="E407" s="17"/>
      <c r="F407" s="17"/>
      <c r="G407" s="17"/>
    </row>
    <row r="408" spans="3:7" hidden="1">
      <c r="C408" s="17"/>
      <c r="D408" s="17"/>
      <c r="E408" s="17"/>
      <c r="F408" s="17"/>
      <c r="G408" s="17"/>
    </row>
    <row r="409" spans="3:7" hidden="1">
      <c r="C409" s="17"/>
      <c r="D409" s="17"/>
      <c r="E409" s="17"/>
      <c r="F409" s="17"/>
      <c r="G409" s="17"/>
    </row>
    <row r="410" spans="3:7" hidden="1">
      <c r="C410" s="17"/>
      <c r="D410" s="17"/>
      <c r="E410" s="17"/>
      <c r="F410" s="17"/>
      <c r="G410" s="17"/>
    </row>
    <row r="411" spans="3:7" hidden="1">
      <c r="C411" s="17"/>
      <c r="D411" s="17"/>
      <c r="E411" s="17"/>
      <c r="F411" s="17"/>
      <c r="G411" s="17"/>
    </row>
    <row r="412" spans="3:7" hidden="1">
      <c r="C412" s="17"/>
      <c r="D412" s="17"/>
      <c r="E412" s="17"/>
      <c r="F412" s="17"/>
      <c r="G412" s="17"/>
    </row>
    <row r="413" spans="3:7" hidden="1">
      <c r="C413" s="17"/>
      <c r="D413" s="17"/>
      <c r="E413" s="17"/>
      <c r="F413" s="17"/>
      <c r="G413" s="17"/>
    </row>
    <row r="414" spans="3:7" hidden="1">
      <c r="C414" s="17"/>
      <c r="D414" s="17"/>
      <c r="E414" s="17"/>
      <c r="F414" s="17"/>
      <c r="G414" s="17"/>
    </row>
    <row r="415" spans="3:7" hidden="1">
      <c r="C415" s="17"/>
      <c r="D415" s="17"/>
      <c r="E415" s="17"/>
      <c r="F415" s="17"/>
      <c r="G415" s="17"/>
    </row>
    <row r="416" spans="3:7" hidden="1">
      <c r="C416" s="17"/>
      <c r="D416" s="17"/>
      <c r="E416" s="17"/>
      <c r="F416" s="17"/>
      <c r="G416" s="17"/>
    </row>
    <row r="417" spans="3:7" hidden="1">
      <c r="C417" s="17"/>
      <c r="D417" s="17"/>
      <c r="E417" s="17"/>
      <c r="F417" s="17"/>
      <c r="G417" s="17"/>
    </row>
    <row r="418" spans="3:7" hidden="1">
      <c r="C418" s="17"/>
      <c r="D418" s="17"/>
      <c r="E418" s="17"/>
      <c r="F418" s="17"/>
      <c r="G418" s="17"/>
    </row>
    <row r="419" spans="3:7" hidden="1">
      <c r="C419" s="17"/>
      <c r="D419" s="17"/>
      <c r="E419" s="17"/>
      <c r="F419" s="17"/>
      <c r="G419" s="17"/>
    </row>
    <row r="420" spans="3:7" hidden="1">
      <c r="C420" s="17"/>
      <c r="D420" s="17"/>
      <c r="E420" s="17"/>
      <c r="F420" s="17"/>
      <c r="G420" s="17"/>
    </row>
    <row r="421" spans="3:7" hidden="1">
      <c r="C421" s="17"/>
      <c r="D421" s="17"/>
      <c r="E421" s="17"/>
      <c r="F421" s="17"/>
      <c r="G421" s="17"/>
    </row>
    <row r="422" spans="3:7" hidden="1">
      <c r="C422" s="17"/>
      <c r="D422" s="17"/>
      <c r="E422" s="17"/>
      <c r="F422" s="17"/>
      <c r="G422" s="17"/>
    </row>
    <row r="423" spans="3:7" hidden="1">
      <c r="C423" s="17"/>
      <c r="D423" s="17"/>
      <c r="E423" s="17"/>
      <c r="F423" s="17"/>
      <c r="G423" s="17"/>
    </row>
    <row r="424" spans="3:7" hidden="1">
      <c r="C424" s="17"/>
      <c r="D424" s="17"/>
      <c r="E424" s="17"/>
      <c r="F424" s="17"/>
      <c r="G424" s="17"/>
    </row>
    <row r="425" spans="3:7" hidden="1">
      <c r="C425" s="17"/>
      <c r="D425" s="17"/>
      <c r="E425" s="17"/>
      <c r="F425" s="17"/>
      <c r="G425" s="17"/>
    </row>
    <row r="426" spans="3:7" hidden="1">
      <c r="C426" s="17"/>
      <c r="D426" s="17"/>
      <c r="E426" s="17"/>
      <c r="F426" s="17"/>
      <c r="G426" s="17"/>
    </row>
    <row r="427" spans="3:7" hidden="1">
      <c r="C427" s="17"/>
      <c r="D427" s="17"/>
      <c r="E427" s="17"/>
      <c r="F427" s="17"/>
      <c r="G427" s="17"/>
    </row>
    <row r="428" spans="3:7" hidden="1">
      <c r="C428" s="17"/>
      <c r="D428" s="17"/>
      <c r="E428" s="17"/>
      <c r="F428" s="17"/>
      <c r="G428" s="17"/>
    </row>
    <row r="429" spans="3:7" hidden="1">
      <c r="C429" s="17"/>
      <c r="D429" s="17"/>
      <c r="E429" s="17"/>
      <c r="F429" s="17"/>
      <c r="G429" s="17"/>
    </row>
    <row r="430" spans="3:7" hidden="1">
      <c r="C430" s="17"/>
      <c r="D430" s="17"/>
      <c r="E430" s="17"/>
      <c r="F430" s="17"/>
      <c r="G430" s="17"/>
    </row>
    <row r="431" spans="3:7" hidden="1">
      <c r="C431" s="17"/>
      <c r="D431" s="17"/>
      <c r="E431" s="17"/>
      <c r="F431" s="17"/>
      <c r="G431" s="17"/>
    </row>
    <row r="432" spans="3:7" hidden="1">
      <c r="C432" s="17"/>
      <c r="D432" s="17"/>
      <c r="E432" s="17"/>
      <c r="F432" s="17"/>
      <c r="G432" s="17"/>
    </row>
    <row r="433" spans="3:7" hidden="1">
      <c r="C433" s="17"/>
      <c r="D433" s="17"/>
      <c r="E433" s="17"/>
      <c r="F433" s="17"/>
      <c r="G433" s="17"/>
    </row>
    <row r="434" spans="3:7" hidden="1">
      <c r="C434" s="17"/>
      <c r="D434" s="17"/>
      <c r="E434" s="17"/>
      <c r="F434" s="17"/>
      <c r="G434" s="17"/>
    </row>
    <row r="435" spans="3:7" hidden="1">
      <c r="C435" s="17"/>
      <c r="D435" s="17"/>
      <c r="E435" s="17"/>
      <c r="F435" s="17"/>
      <c r="G435" s="17"/>
    </row>
    <row r="436" spans="3:7" hidden="1">
      <c r="C436" s="17"/>
      <c r="D436" s="17"/>
      <c r="E436" s="17"/>
      <c r="F436" s="17"/>
      <c r="G436" s="17"/>
    </row>
    <row r="437" spans="3:7" hidden="1">
      <c r="C437" s="17"/>
      <c r="D437" s="17"/>
      <c r="E437" s="17"/>
      <c r="F437" s="17"/>
      <c r="G437" s="17"/>
    </row>
    <row r="438" spans="3:7" hidden="1">
      <c r="C438" s="17"/>
      <c r="D438" s="17"/>
      <c r="E438" s="17"/>
      <c r="F438" s="17"/>
      <c r="G438" s="17"/>
    </row>
    <row r="439" spans="3:7" hidden="1">
      <c r="C439" s="17"/>
      <c r="D439" s="17"/>
      <c r="E439" s="17"/>
      <c r="F439" s="17"/>
      <c r="G439" s="17"/>
    </row>
    <row r="440" spans="3:7" hidden="1">
      <c r="C440" s="17"/>
      <c r="D440" s="17"/>
      <c r="E440" s="17"/>
      <c r="F440" s="17"/>
      <c r="G440" s="17"/>
    </row>
    <row r="441" spans="3:7" hidden="1">
      <c r="C441" s="17"/>
      <c r="D441" s="17"/>
      <c r="E441" s="17"/>
      <c r="F441" s="17"/>
      <c r="G441" s="17"/>
    </row>
    <row r="442" spans="3:7" hidden="1">
      <c r="C442" s="17"/>
      <c r="D442" s="17"/>
      <c r="E442" s="17"/>
      <c r="F442" s="17"/>
      <c r="G442" s="17"/>
    </row>
    <row r="443" spans="3:7" hidden="1">
      <c r="C443" s="17"/>
      <c r="D443" s="17"/>
      <c r="E443" s="17"/>
      <c r="F443" s="17"/>
      <c r="G443" s="17"/>
    </row>
    <row r="444" spans="3:7" hidden="1">
      <c r="C444" s="17"/>
      <c r="D444" s="17"/>
      <c r="E444" s="17"/>
      <c r="F444" s="17"/>
      <c r="G444" s="17"/>
    </row>
    <row r="445" spans="3:7" hidden="1">
      <c r="C445" s="17"/>
      <c r="D445" s="17"/>
      <c r="E445" s="17"/>
      <c r="F445" s="17"/>
      <c r="G445" s="17"/>
    </row>
    <row r="446" spans="3:7" hidden="1">
      <c r="C446" s="17"/>
      <c r="D446" s="17"/>
      <c r="E446" s="17"/>
      <c r="F446" s="17"/>
      <c r="G446" s="17"/>
    </row>
    <row r="447" spans="3:7" hidden="1">
      <c r="C447" s="17"/>
      <c r="D447" s="17"/>
      <c r="E447" s="17"/>
      <c r="F447" s="17"/>
      <c r="G447" s="17"/>
    </row>
    <row r="448" spans="3:7" hidden="1">
      <c r="C448" s="17"/>
      <c r="D448" s="17"/>
      <c r="E448" s="17"/>
      <c r="F448" s="17"/>
      <c r="G448" s="17"/>
    </row>
    <row r="449" spans="3:7" hidden="1">
      <c r="C449" s="17"/>
      <c r="D449" s="17"/>
      <c r="E449" s="17"/>
      <c r="F449" s="17"/>
      <c r="G449" s="17"/>
    </row>
    <row r="450" spans="3:7" hidden="1">
      <c r="C450" s="17"/>
      <c r="D450" s="17"/>
      <c r="E450" s="17"/>
      <c r="F450" s="17"/>
      <c r="G450" s="17"/>
    </row>
    <row r="451" spans="3:7" hidden="1">
      <c r="C451" s="17"/>
      <c r="D451" s="17"/>
      <c r="E451" s="17"/>
      <c r="F451" s="17"/>
      <c r="G451" s="17"/>
    </row>
    <row r="452" spans="3:7" hidden="1">
      <c r="C452" s="17"/>
      <c r="D452" s="17"/>
      <c r="E452" s="17"/>
      <c r="F452" s="17"/>
      <c r="G452" s="17"/>
    </row>
    <row r="453" spans="3:7" hidden="1">
      <c r="C453" s="17"/>
      <c r="D453" s="17"/>
      <c r="E453" s="17"/>
      <c r="F453" s="17"/>
      <c r="G453" s="17"/>
    </row>
    <row r="454" spans="3:7" hidden="1">
      <c r="C454" s="17"/>
      <c r="D454" s="17"/>
      <c r="E454" s="17"/>
      <c r="F454" s="17"/>
      <c r="G454" s="17"/>
    </row>
    <row r="455" spans="3:7" hidden="1">
      <c r="C455" s="17"/>
      <c r="D455" s="17"/>
      <c r="E455" s="17"/>
      <c r="F455" s="17"/>
      <c r="G455" s="17"/>
    </row>
    <row r="456" spans="3:7" hidden="1">
      <c r="C456" s="17"/>
      <c r="D456" s="17"/>
      <c r="E456" s="17"/>
      <c r="F456" s="17"/>
      <c r="G456" s="17"/>
    </row>
    <row r="457" spans="3:7" hidden="1">
      <c r="C457" s="17"/>
      <c r="D457" s="17"/>
      <c r="E457" s="17"/>
      <c r="F457" s="17"/>
      <c r="G457" s="17"/>
    </row>
    <row r="458" spans="3:7" hidden="1">
      <c r="C458" s="17"/>
      <c r="D458" s="17"/>
      <c r="E458" s="17"/>
      <c r="F458" s="17"/>
      <c r="G458" s="17"/>
    </row>
    <row r="459" spans="3:7" hidden="1">
      <c r="C459" s="17"/>
      <c r="D459" s="17"/>
      <c r="E459" s="17"/>
      <c r="F459" s="17"/>
      <c r="G459" s="17"/>
    </row>
    <row r="460" spans="3:7" hidden="1">
      <c r="C460" s="17"/>
      <c r="D460" s="17"/>
      <c r="E460" s="17"/>
      <c r="F460" s="17"/>
      <c r="G460" s="17"/>
    </row>
    <row r="461" spans="3:7" hidden="1">
      <c r="C461" s="17"/>
      <c r="D461" s="17"/>
      <c r="E461" s="17"/>
      <c r="F461" s="17"/>
      <c r="G461" s="17"/>
    </row>
    <row r="462" spans="3:7" hidden="1">
      <c r="C462" s="17"/>
      <c r="D462" s="17"/>
      <c r="E462" s="17"/>
      <c r="F462" s="17"/>
      <c r="G462" s="17"/>
    </row>
    <row r="463" spans="3:7" hidden="1">
      <c r="C463" s="17"/>
      <c r="D463" s="17"/>
      <c r="E463" s="17"/>
      <c r="F463" s="17"/>
      <c r="G463" s="17"/>
    </row>
    <row r="464" spans="3:7" hidden="1">
      <c r="C464" s="17"/>
      <c r="D464" s="17"/>
      <c r="E464" s="17"/>
      <c r="F464" s="17"/>
      <c r="G464" s="17"/>
    </row>
    <row r="465" spans="3:7" hidden="1">
      <c r="C465" s="17"/>
      <c r="D465" s="17"/>
      <c r="E465" s="17"/>
      <c r="F465" s="17"/>
      <c r="G465" s="17"/>
    </row>
    <row r="466" spans="3:7" hidden="1">
      <c r="C466" s="17"/>
      <c r="D466" s="17"/>
      <c r="E466" s="17"/>
      <c r="F466" s="17"/>
      <c r="G466" s="17"/>
    </row>
    <row r="467" spans="3:7" hidden="1">
      <c r="C467" s="17"/>
      <c r="D467" s="17"/>
      <c r="E467" s="17"/>
      <c r="F467" s="17"/>
      <c r="G467" s="17"/>
    </row>
    <row r="468" spans="3:7" hidden="1">
      <c r="C468" s="17"/>
      <c r="D468" s="17"/>
      <c r="E468" s="17"/>
      <c r="F468" s="17"/>
      <c r="G468" s="17"/>
    </row>
    <row r="469" spans="3:7" hidden="1">
      <c r="C469" s="17"/>
      <c r="D469" s="17"/>
      <c r="E469" s="17"/>
      <c r="F469" s="17"/>
      <c r="G469" s="17"/>
    </row>
    <row r="470" spans="3:7" hidden="1">
      <c r="C470" s="17"/>
      <c r="D470" s="17"/>
      <c r="E470" s="17"/>
      <c r="F470" s="17"/>
      <c r="G470" s="17"/>
    </row>
    <row r="471" spans="3:7" hidden="1">
      <c r="C471" s="17"/>
      <c r="D471" s="17"/>
      <c r="E471" s="17"/>
      <c r="F471" s="17"/>
      <c r="G471" s="17"/>
    </row>
    <row r="472" spans="3:7" hidden="1">
      <c r="C472" s="17"/>
      <c r="D472" s="17"/>
      <c r="E472" s="17"/>
      <c r="F472" s="17"/>
      <c r="G472" s="17"/>
    </row>
    <row r="473" spans="3:7" hidden="1">
      <c r="C473" s="17"/>
      <c r="D473" s="17"/>
      <c r="E473" s="17"/>
      <c r="F473" s="17"/>
      <c r="G473" s="17"/>
    </row>
    <row r="474" spans="3:7" hidden="1">
      <c r="C474" s="17"/>
      <c r="D474" s="17"/>
      <c r="E474" s="17"/>
      <c r="F474" s="17"/>
      <c r="G474" s="17"/>
    </row>
    <row r="475" spans="3:7" hidden="1">
      <c r="C475" s="17"/>
      <c r="D475" s="17"/>
      <c r="E475" s="17"/>
      <c r="F475" s="17"/>
      <c r="G475" s="17"/>
    </row>
    <row r="476" spans="3:7" hidden="1">
      <c r="C476" s="17"/>
      <c r="D476" s="17"/>
      <c r="E476" s="17"/>
      <c r="F476" s="17"/>
      <c r="G476" s="17"/>
    </row>
    <row r="477" spans="3:7" hidden="1">
      <c r="C477" s="17"/>
      <c r="D477" s="17"/>
      <c r="E477" s="17"/>
      <c r="F477" s="17"/>
      <c r="G477" s="17"/>
    </row>
    <row r="478" spans="3:7" hidden="1">
      <c r="C478" s="17"/>
      <c r="D478" s="17"/>
      <c r="E478" s="17"/>
      <c r="F478" s="17"/>
      <c r="G478" s="17"/>
    </row>
    <row r="479" spans="3:7" hidden="1">
      <c r="C479" s="17"/>
      <c r="D479" s="17"/>
      <c r="E479" s="17"/>
      <c r="F479" s="17"/>
      <c r="G479" s="17"/>
    </row>
    <row r="480" spans="3:7" hidden="1">
      <c r="C480" s="17"/>
      <c r="D480" s="17"/>
      <c r="E480" s="17"/>
      <c r="F480" s="17"/>
      <c r="G480" s="17"/>
    </row>
    <row r="481" spans="3:7" hidden="1">
      <c r="C481" s="17"/>
      <c r="D481" s="17"/>
      <c r="E481" s="17"/>
      <c r="F481" s="17"/>
      <c r="G481" s="17"/>
    </row>
    <row r="482" spans="3:7" hidden="1">
      <c r="C482" s="17"/>
      <c r="D482" s="17"/>
      <c r="E482" s="17"/>
      <c r="F482" s="17"/>
      <c r="G482" s="17"/>
    </row>
    <row r="483" spans="3:7" hidden="1">
      <c r="C483" s="17"/>
      <c r="D483" s="17"/>
      <c r="E483" s="17"/>
      <c r="F483" s="17"/>
      <c r="G483" s="17"/>
    </row>
    <row r="484" spans="3:7" hidden="1">
      <c r="C484" s="17"/>
      <c r="D484" s="17"/>
      <c r="E484" s="17"/>
      <c r="F484" s="17"/>
      <c r="G484" s="17"/>
    </row>
    <row r="485" spans="3:7" hidden="1">
      <c r="C485" s="17"/>
      <c r="D485" s="17"/>
      <c r="E485" s="17"/>
      <c r="F485" s="17"/>
      <c r="G485" s="17"/>
    </row>
    <row r="486" spans="3:7" hidden="1">
      <c r="C486" s="17"/>
      <c r="D486" s="17"/>
      <c r="E486" s="17"/>
      <c r="F486" s="17"/>
      <c r="G486" s="17"/>
    </row>
    <row r="487" spans="3:7" hidden="1">
      <c r="C487" s="17"/>
      <c r="D487" s="17"/>
      <c r="E487" s="17"/>
      <c r="F487" s="17"/>
      <c r="G487" s="17"/>
    </row>
    <row r="488" spans="3:7" hidden="1">
      <c r="C488" s="17"/>
      <c r="D488" s="17"/>
      <c r="E488" s="17"/>
      <c r="F488" s="17"/>
      <c r="G488" s="17"/>
    </row>
    <row r="489" spans="3:7" hidden="1">
      <c r="C489" s="17"/>
      <c r="D489" s="17"/>
      <c r="E489" s="17"/>
      <c r="F489" s="17"/>
      <c r="G489" s="17"/>
    </row>
    <row r="490" spans="3:7" hidden="1">
      <c r="C490" s="17"/>
      <c r="D490" s="17"/>
      <c r="E490" s="17"/>
      <c r="F490" s="17"/>
      <c r="G490" s="17"/>
    </row>
    <row r="491" spans="3:7" hidden="1">
      <c r="C491" s="17"/>
      <c r="D491" s="17"/>
      <c r="E491" s="17"/>
      <c r="F491" s="17"/>
      <c r="G491" s="17"/>
    </row>
    <row r="492" spans="3:7" hidden="1">
      <c r="C492" s="17"/>
      <c r="D492" s="17"/>
      <c r="E492" s="17"/>
      <c r="F492" s="17"/>
      <c r="G492" s="17"/>
    </row>
    <row r="493" spans="3:7" hidden="1">
      <c r="C493" s="17"/>
      <c r="D493" s="17"/>
      <c r="E493" s="17"/>
      <c r="F493" s="17"/>
      <c r="G493" s="17"/>
    </row>
    <row r="494" spans="3:7" hidden="1">
      <c r="C494" s="17"/>
      <c r="D494" s="17"/>
      <c r="E494" s="17"/>
      <c r="F494" s="17"/>
      <c r="G494" s="17"/>
    </row>
    <row r="495" spans="3:7" hidden="1">
      <c r="C495" s="17"/>
      <c r="D495" s="17"/>
      <c r="E495" s="17"/>
      <c r="F495" s="17"/>
      <c r="G495" s="17"/>
    </row>
    <row r="496" spans="3:7" hidden="1">
      <c r="C496" s="17"/>
      <c r="D496" s="17"/>
      <c r="E496" s="17"/>
      <c r="F496" s="17"/>
      <c r="G496" s="17"/>
    </row>
    <row r="497" spans="3:7" hidden="1">
      <c r="C497" s="17"/>
      <c r="D497" s="17"/>
      <c r="E497" s="17"/>
      <c r="F497" s="17"/>
      <c r="G497" s="17"/>
    </row>
    <row r="498" spans="3:7" hidden="1">
      <c r="C498" s="17"/>
      <c r="D498" s="17"/>
      <c r="E498" s="17"/>
      <c r="F498" s="17"/>
      <c r="G498" s="17"/>
    </row>
    <row r="499" spans="3:7" hidden="1">
      <c r="C499" s="17"/>
      <c r="D499" s="17"/>
      <c r="E499" s="17"/>
      <c r="F499" s="17"/>
      <c r="G499" s="17"/>
    </row>
    <row r="500" spans="3:7" hidden="1">
      <c r="C500" s="17"/>
      <c r="D500" s="17"/>
      <c r="E500" s="17"/>
      <c r="F500" s="17"/>
      <c r="G500" s="17"/>
    </row>
    <row r="501" spans="3:7" hidden="1">
      <c r="C501" s="17"/>
      <c r="D501" s="17"/>
      <c r="E501" s="17"/>
      <c r="F501" s="17"/>
      <c r="G501" s="17"/>
    </row>
    <row r="502" spans="3:7" hidden="1">
      <c r="C502" s="17"/>
      <c r="D502" s="17"/>
      <c r="E502" s="17"/>
      <c r="F502" s="17"/>
      <c r="G502" s="17"/>
    </row>
    <row r="503" spans="3:7" hidden="1">
      <c r="C503" s="17"/>
      <c r="D503" s="17"/>
      <c r="E503" s="17"/>
      <c r="F503" s="17"/>
      <c r="G503" s="17"/>
    </row>
    <row r="504" spans="3:7" hidden="1">
      <c r="C504" s="17"/>
      <c r="D504" s="17"/>
      <c r="E504" s="17"/>
      <c r="F504" s="17"/>
      <c r="G504" s="17"/>
    </row>
    <row r="505" spans="3:7" hidden="1">
      <c r="C505" s="17"/>
      <c r="D505" s="17"/>
      <c r="E505" s="17"/>
      <c r="F505" s="17"/>
      <c r="G505" s="17"/>
    </row>
    <row r="506" spans="3:7" hidden="1">
      <c r="C506" s="17"/>
      <c r="D506" s="17"/>
      <c r="E506" s="17"/>
      <c r="F506" s="17"/>
      <c r="G506" s="17"/>
    </row>
    <row r="507" spans="3:7" hidden="1">
      <c r="C507" s="17"/>
      <c r="D507" s="17"/>
      <c r="E507" s="17"/>
      <c r="F507" s="17"/>
      <c r="G507" s="17"/>
    </row>
    <row r="508" spans="3:7" hidden="1">
      <c r="C508" s="17"/>
      <c r="D508" s="17"/>
      <c r="E508" s="17"/>
      <c r="F508" s="17"/>
      <c r="G508" s="17"/>
    </row>
    <row r="509" spans="3:7" hidden="1">
      <c r="C509" s="17"/>
      <c r="D509" s="17"/>
      <c r="E509" s="17"/>
      <c r="F509" s="17"/>
      <c r="G509" s="17"/>
    </row>
    <row r="510" spans="3:7" hidden="1">
      <c r="C510" s="17"/>
      <c r="D510" s="17"/>
      <c r="E510" s="17"/>
      <c r="F510" s="17"/>
      <c r="G510" s="17"/>
    </row>
    <row r="511" spans="3:7" hidden="1">
      <c r="C511" s="17"/>
      <c r="D511" s="17"/>
      <c r="E511" s="17"/>
      <c r="F511" s="17"/>
      <c r="G511" s="17"/>
    </row>
    <row r="512" spans="3:7" hidden="1">
      <c r="C512" s="17"/>
      <c r="D512" s="17"/>
      <c r="E512" s="17"/>
      <c r="F512" s="17"/>
      <c r="G512" s="17"/>
    </row>
    <row r="513" spans="3:7" hidden="1">
      <c r="C513" s="17"/>
      <c r="D513" s="17"/>
      <c r="E513" s="17"/>
      <c r="F513" s="17"/>
      <c r="G513" s="17"/>
    </row>
    <row r="514" spans="3:7" hidden="1">
      <c r="C514" s="17"/>
      <c r="D514" s="17"/>
      <c r="E514" s="17"/>
      <c r="F514" s="17"/>
      <c r="G514" s="17"/>
    </row>
    <row r="515" spans="3:7" hidden="1">
      <c r="C515" s="17"/>
      <c r="D515" s="17"/>
      <c r="E515" s="17"/>
      <c r="F515" s="17"/>
      <c r="G515" s="17"/>
    </row>
    <row r="516" spans="3:7" hidden="1">
      <c r="C516" s="17"/>
      <c r="D516" s="17"/>
      <c r="E516" s="17"/>
      <c r="F516" s="17"/>
      <c r="G516" s="17"/>
    </row>
    <row r="517" spans="3:7" hidden="1">
      <c r="C517" s="17"/>
      <c r="D517" s="17"/>
      <c r="E517" s="17"/>
      <c r="F517" s="17"/>
      <c r="G517" s="17"/>
    </row>
    <row r="518" spans="3:7" hidden="1">
      <c r="C518" s="17"/>
      <c r="D518" s="17"/>
      <c r="E518" s="17"/>
      <c r="F518" s="17"/>
      <c r="G518" s="17"/>
    </row>
    <row r="519" spans="3:7" hidden="1">
      <c r="C519" s="17"/>
      <c r="D519" s="17"/>
      <c r="E519" s="17"/>
      <c r="F519" s="17"/>
      <c r="G519" s="17"/>
    </row>
    <row r="520" spans="3:7" hidden="1">
      <c r="C520" s="17"/>
      <c r="D520" s="17"/>
      <c r="E520" s="17"/>
      <c r="F520" s="17"/>
      <c r="G520" s="17"/>
    </row>
    <row r="521" spans="3:7" hidden="1">
      <c r="C521" s="17"/>
      <c r="D521" s="17"/>
      <c r="E521" s="17"/>
      <c r="F521" s="17"/>
      <c r="G521" s="17"/>
    </row>
    <row r="522" spans="3:7" hidden="1">
      <c r="C522" s="17"/>
      <c r="D522" s="17"/>
      <c r="E522" s="17"/>
      <c r="F522" s="17"/>
      <c r="G522" s="17"/>
    </row>
    <row r="523" spans="3:7" hidden="1">
      <c r="C523" s="17"/>
      <c r="D523" s="17"/>
      <c r="E523" s="17"/>
      <c r="F523" s="17"/>
      <c r="G523" s="17"/>
    </row>
    <row r="524" spans="3:7" hidden="1">
      <c r="C524" s="17"/>
      <c r="D524" s="17"/>
      <c r="E524" s="17"/>
      <c r="F524" s="17"/>
      <c r="G524" s="17"/>
    </row>
    <row r="525" spans="3:7" hidden="1">
      <c r="C525" s="17"/>
      <c r="D525" s="17"/>
      <c r="E525" s="17"/>
      <c r="F525" s="17"/>
      <c r="G525" s="17"/>
    </row>
    <row r="526" spans="3:7" hidden="1">
      <c r="C526" s="17"/>
      <c r="D526" s="17"/>
      <c r="E526" s="17"/>
      <c r="F526" s="17"/>
      <c r="G526" s="17"/>
    </row>
    <row r="527" spans="3:7" hidden="1">
      <c r="C527" s="17"/>
      <c r="D527" s="17"/>
      <c r="E527" s="17"/>
      <c r="F527" s="17"/>
      <c r="G527" s="17"/>
    </row>
    <row r="528" spans="3:7" hidden="1">
      <c r="C528" s="17"/>
      <c r="D528" s="17"/>
      <c r="E528" s="17"/>
      <c r="F528" s="17"/>
      <c r="G528" s="17"/>
    </row>
    <row r="529" spans="3:7" hidden="1">
      <c r="C529" s="17"/>
      <c r="D529" s="17"/>
      <c r="E529" s="17"/>
      <c r="F529" s="17"/>
      <c r="G529" s="17"/>
    </row>
    <row r="530" spans="3:7" hidden="1">
      <c r="C530" s="17"/>
      <c r="D530" s="17"/>
      <c r="E530" s="17"/>
      <c r="F530" s="17"/>
      <c r="G530" s="17"/>
    </row>
    <row r="531" spans="3:7" hidden="1">
      <c r="C531" s="17"/>
      <c r="D531" s="17"/>
      <c r="E531" s="17"/>
      <c r="F531" s="17"/>
      <c r="G531" s="17"/>
    </row>
    <row r="532" spans="3:7" hidden="1">
      <c r="C532" s="17"/>
      <c r="D532" s="17"/>
      <c r="E532" s="17"/>
      <c r="F532" s="17"/>
      <c r="G532" s="17"/>
    </row>
    <row r="533" spans="3:7" hidden="1">
      <c r="C533" s="17"/>
      <c r="D533" s="17"/>
      <c r="E533" s="17"/>
      <c r="F533" s="17"/>
      <c r="G533" s="17"/>
    </row>
    <row r="534" spans="3:7" hidden="1">
      <c r="C534" s="17"/>
      <c r="D534" s="17"/>
      <c r="E534" s="17"/>
      <c r="F534" s="17"/>
      <c r="G534" s="17"/>
    </row>
    <row r="535" spans="3:7" hidden="1">
      <c r="C535" s="17"/>
      <c r="D535" s="17"/>
      <c r="E535" s="17"/>
      <c r="F535" s="17"/>
      <c r="G535" s="17"/>
    </row>
    <row r="536" spans="3:7" hidden="1">
      <c r="C536" s="17"/>
      <c r="D536" s="17"/>
      <c r="E536" s="17"/>
      <c r="F536" s="17"/>
      <c r="G536" s="17"/>
    </row>
    <row r="537" spans="3:7" hidden="1">
      <c r="C537" s="17"/>
      <c r="D537" s="17"/>
      <c r="E537" s="17"/>
      <c r="F537" s="17"/>
      <c r="G537" s="17"/>
    </row>
    <row r="538" spans="3:7" hidden="1">
      <c r="C538" s="17"/>
      <c r="D538" s="17"/>
      <c r="E538" s="17"/>
      <c r="F538" s="17"/>
      <c r="G538" s="17"/>
    </row>
    <row r="539" spans="3:7" hidden="1">
      <c r="C539" s="17"/>
      <c r="D539" s="17"/>
      <c r="E539" s="17"/>
      <c r="F539" s="17"/>
      <c r="G539" s="17"/>
    </row>
    <row r="540" spans="3:7" hidden="1">
      <c r="C540" s="17"/>
      <c r="D540" s="17"/>
      <c r="E540" s="17"/>
      <c r="F540" s="17"/>
      <c r="G540" s="17"/>
    </row>
    <row r="541" spans="3:7" hidden="1">
      <c r="C541" s="17"/>
      <c r="D541" s="17"/>
      <c r="E541" s="17"/>
      <c r="F541" s="17"/>
      <c r="G541" s="17"/>
    </row>
    <row r="542" spans="3:7" hidden="1">
      <c r="C542" s="17"/>
      <c r="D542" s="17"/>
      <c r="E542" s="17"/>
      <c r="F542" s="17"/>
      <c r="G542" s="17"/>
    </row>
    <row r="543" spans="3:7" hidden="1">
      <c r="C543" s="17"/>
      <c r="D543" s="17"/>
      <c r="E543" s="17"/>
      <c r="F543" s="17"/>
      <c r="G543" s="17"/>
    </row>
    <row r="544" spans="3:7" hidden="1">
      <c r="C544" s="17"/>
      <c r="D544" s="17"/>
      <c r="E544" s="17"/>
      <c r="F544" s="17"/>
      <c r="G544" s="17"/>
    </row>
    <row r="545" spans="3:7" hidden="1">
      <c r="C545" s="17"/>
      <c r="D545" s="17"/>
      <c r="E545" s="17"/>
      <c r="F545" s="17"/>
      <c r="G545" s="17"/>
    </row>
    <row r="546" spans="3:7" hidden="1">
      <c r="C546" s="17"/>
      <c r="D546" s="17"/>
      <c r="E546" s="17"/>
      <c r="F546" s="17"/>
      <c r="G546" s="17"/>
    </row>
    <row r="547" spans="3:7" hidden="1">
      <c r="C547" s="17"/>
      <c r="D547" s="17"/>
      <c r="E547" s="17"/>
      <c r="F547" s="17"/>
      <c r="G547" s="17"/>
    </row>
    <row r="548" spans="3:7" hidden="1">
      <c r="C548" s="17"/>
      <c r="D548" s="17"/>
      <c r="E548" s="17"/>
      <c r="F548" s="17"/>
      <c r="G548" s="17"/>
    </row>
    <row r="549" spans="3:7" hidden="1">
      <c r="C549" s="17"/>
      <c r="D549" s="17"/>
      <c r="E549" s="17"/>
      <c r="F549" s="17"/>
      <c r="G549" s="17"/>
    </row>
    <row r="550" spans="3:7" hidden="1">
      <c r="C550" s="17"/>
      <c r="D550" s="17"/>
      <c r="E550" s="17"/>
      <c r="F550" s="17"/>
      <c r="G550" s="17"/>
    </row>
    <row r="551" spans="3:7" hidden="1">
      <c r="C551" s="17"/>
      <c r="D551" s="17"/>
      <c r="E551" s="17"/>
      <c r="F551" s="17"/>
      <c r="G551" s="17"/>
    </row>
    <row r="552" spans="3:7" hidden="1">
      <c r="C552" s="17"/>
      <c r="D552" s="17"/>
      <c r="E552" s="17"/>
      <c r="F552" s="17"/>
      <c r="G552" s="17"/>
    </row>
    <row r="553" spans="3:7" hidden="1">
      <c r="C553" s="17"/>
      <c r="D553" s="17"/>
      <c r="E553" s="17"/>
      <c r="F553" s="17"/>
      <c r="G553" s="17"/>
    </row>
    <row r="554" spans="3:7" hidden="1">
      <c r="C554" s="17"/>
      <c r="D554" s="17"/>
      <c r="E554" s="17"/>
      <c r="F554" s="17"/>
      <c r="G554" s="17"/>
    </row>
    <row r="555" spans="3:7" hidden="1">
      <c r="C555" s="17"/>
      <c r="D555" s="17"/>
      <c r="E555" s="17"/>
      <c r="F555" s="17"/>
      <c r="G555" s="17"/>
    </row>
    <row r="556" spans="3:7" hidden="1">
      <c r="C556" s="17"/>
      <c r="D556" s="17"/>
      <c r="E556" s="17"/>
      <c r="F556" s="17"/>
      <c r="G556" s="17"/>
    </row>
    <row r="557" spans="3:7" hidden="1">
      <c r="C557" s="17"/>
      <c r="D557" s="17"/>
      <c r="E557" s="17"/>
      <c r="F557" s="17"/>
      <c r="G557" s="17"/>
    </row>
    <row r="558" spans="3:7" hidden="1">
      <c r="C558" s="17"/>
      <c r="D558" s="17"/>
      <c r="E558" s="17"/>
      <c r="F558" s="17"/>
      <c r="G558" s="17"/>
    </row>
    <row r="559" spans="3:7" hidden="1">
      <c r="C559" s="17"/>
      <c r="D559" s="17"/>
      <c r="E559" s="17"/>
      <c r="F559" s="17"/>
      <c r="G559" s="17"/>
    </row>
    <row r="560" spans="3:7" hidden="1">
      <c r="C560" s="17"/>
      <c r="D560" s="17"/>
      <c r="E560" s="17"/>
      <c r="F560" s="17"/>
      <c r="G560" s="17"/>
    </row>
    <row r="561" spans="3:7" hidden="1">
      <c r="C561" s="17"/>
      <c r="D561" s="17"/>
      <c r="E561" s="17"/>
      <c r="F561" s="17"/>
      <c r="G561" s="17"/>
    </row>
    <row r="562" spans="3:7" hidden="1">
      <c r="C562" s="17"/>
      <c r="D562" s="17"/>
      <c r="E562" s="17"/>
      <c r="F562" s="17"/>
      <c r="G562" s="17"/>
    </row>
    <row r="563" spans="3:7" hidden="1">
      <c r="C563" s="17"/>
      <c r="D563" s="17"/>
      <c r="E563" s="17"/>
      <c r="F563" s="17"/>
      <c r="G563" s="17"/>
    </row>
    <row r="564" spans="3:7" hidden="1">
      <c r="C564" s="17"/>
      <c r="D564" s="17"/>
      <c r="E564" s="17"/>
      <c r="F564" s="17"/>
      <c r="G564" s="17"/>
    </row>
    <row r="565" spans="3:7" hidden="1">
      <c r="C565" s="17"/>
      <c r="D565" s="17"/>
      <c r="E565" s="17"/>
      <c r="F565" s="17"/>
      <c r="G565" s="17"/>
    </row>
    <row r="566" spans="3:7" hidden="1">
      <c r="C566" s="17"/>
      <c r="D566" s="17"/>
      <c r="E566" s="17"/>
      <c r="F566" s="17"/>
      <c r="G566" s="17"/>
    </row>
    <row r="567" spans="3:7" hidden="1">
      <c r="C567" s="17"/>
      <c r="D567" s="17"/>
      <c r="E567" s="17"/>
      <c r="F567" s="17"/>
      <c r="G567" s="17"/>
    </row>
    <row r="568" spans="3:7" hidden="1">
      <c r="C568" s="17"/>
      <c r="D568" s="17"/>
      <c r="E568" s="17"/>
      <c r="F568" s="17"/>
      <c r="G568" s="17"/>
    </row>
    <row r="569" spans="3:7" hidden="1">
      <c r="C569" s="17"/>
      <c r="D569" s="17"/>
      <c r="E569" s="17"/>
      <c r="F569" s="17"/>
      <c r="G569" s="17"/>
    </row>
    <row r="570" spans="3:7" hidden="1">
      <c r="C570" s="17"/>
      <c r="D570" s="17"/>
      <c r="E570" s="17"/>
      <c r="F570" s="17"/>
      <c r="G570" s="17"/>
    </row>
    <row r="571" spans="3:7" hidden="1">
      <c r="C571" s="17"/>
      <c r="D571" s="17"/>
      <c r="E571" s="17"/>
      <c r="F571" s="17"/>
      <c r="G571" s="17"/>
    </row>
    <row r="572" spans="3:7" hidden="1">
      <c r="C572" s="17"/>
      <c r="D572" s="17"/>
      <c r="E572" s="17"/>
      <c r="F572" s="17"/>
      <c r="G572" s="17"/>
    </row>
    <row r="573" spans="3:7" hidden="1">
      <c r="C573" s="17"/>
      <c r="D573" s="17"/>
      <c r="E573" s="17"/>
      <c r="F573" s="17"/>
      <c r="G573" s="17"/>
    </row>
    <row r="574" spans="3:7" hidden="1">
      <c r="C574" s="17"/>
      <c r="D574" s="17"/>
      <c r="E574" s="17"/>
      <c r="F574" s="17"/>
      <c r="G574" s="17"/>
    </row>
    <row r="575" spans="3:7" hidden="1">
      <c r="C575" s="17"/>
      <c r="D575" s="17"/>
      <c r="E575" s="17"/>
      <c r="F575" s="17"/>
      <c r="G575" s="17"/>
    </row>
    <row r="576" spans="3:7" hidden="1">
      <c r="C576" s="17"/>
      <c r="D576" s="17"/>
      <c r="E576" s="17"/>
      <c r="F576" s="17"/>
      <c r="G576" s="17"/>
    </row>
    <row r="577" spans="3:7" hidden="1">
      <c r="C577" s="17"/>
      <c r="D577" s="17"/>
      <c r="E577" s="17"/>
      <c r="F577" s="17"/>
      <c r="G577" s="17"/>
    </row>
    <row r="578" spans="3:7" hidden="1">
      <c r="C578" s="17"/>
      <c r="D578" s="17"/>
      <c r="E578" s="17"/>
      <c r="F578" s="17"/>
      <c r="G578" s="17"/>
    </row>
    <row r="579" spans="3:7" hidden="1">
      <c r="C579" s="17"/>
      <c r="D579" s="17"/>
      <c r="E579" s="17"/>
      <c r="F579" s="17"/>
      <c r="G579" s="17"/>
    </row>
    <row r="580" spans="3:7" hidden="1">
      <c r="C580" s="17"/>
      <c r="D580" s="17"/>
      <c r="E580" s="17"/>
      <c r="F580" s="17"/>
      <c r="G580" s="17"/>
    </row>
    <row r="581" spans="3:7" hidden="1">
      <c r="C581" s="17"/>
      <c r="D581" s="17"/>
      <c r="E581" s="17"/>
      <c r="F581" s="17"/>
      <c r="G581" s="17"/>
    </row>
    <row r="582" spans="3:7" hidden="1">
      <c r="C582" s="17"/>
      <c r="D582" s="17"/>
      <c r="E582" s="17"/>
      <c r="F582" s="17"/>
      <c r="G582" s="17"/>
    </row>
    <row r="583" spans="3:7" hidden="1">
      <c r="C583" s="17"/>
      <c r="D583" s="17"/>
      <c r="E583" s="17"/>
      <c r="F583" s="17"/>
      <c r="G583" s="17"/>
    </row>
    <row r="584" spans="3:7" hidden="1">
      <c r="C584" s="17"/>
      <c r="D584" s="17"/>
      <c r="E584" s="17"/>
      <c r="F584" s="17"/>
      <c r="G584" s="17"/>
    </row>
    <row r="585" spans="3:7" hidden="1">
      <c r="C585" s="17"/>
      <c r="D585" s="17"/>
      <c r="E585" s="17"/>
      <c r="F585" s="17"/>
      <c r="G585" s="17"/>
    </row>
    <row r="586" spans="3:7" hidden="1">
      <c r="C586" s="17"/>
      <c r="D586" s="17"/>
      <c r="E586" s="17"/>
      <c r="F586" s="17"/>
      <c r="G586" s="17"/>
    </row>
    <row r="587" spans="3:7" hidden="1">
      <c r="C587" s="17"/>
      <c r="D587" s="17"/>
      <c r="E587" s="17"/>
      <c r="F587" s="17"/>
      <c r="G587" s="17"/>
    </row>
    <row r="588" spans="3:7" hidden="1">
      <c r="C588" s="17"/>
      <c r="D588" s="17"/>
      <c r="E588" s="17"/>
      <c r="F588" s="17"/>
      <c r="G588" s="17"/>
    </row>
    <row r="589" spans="3:7" hidden="1">
      <c r="C589" s="17"/>
      <c r="D589" s="17"/>
      <c r="E589" s="17"/>
      <c r="F589" s="17"/>
      <c r="G589" s="17"/>
    </row>
    <row r="590" spans="3:7" hidden="1">
      <c r="C590" s="17"/>
      <c r="D590" s="17"/>
      <c r="E590" s="17"/>
      <c r="F590" s="17"/>
      <c r="G590" s="17"/>
    </row>
    <row r="591" spans="3:7" hidden="1">
      <c r="C591" s="17"/>
      <c r="D591" s="17"/>
      <c r="E591" s="17"/>
      <c r="F591" s="17"/>
      <c r="G591" s="17"/>
    </row>
    <row r="592" spans="3:7" hidden="1">
      <c r="C592" s="17"/>
      <c r="D592" s="17"/>
      <c r="E592" s="17"/>
      <c r="F592" s="17"/>
      <c r="G592" s="17"/>
    </row>
    <row r="593" spans="3:7" hidden="1">
      <c r="C593" s="17"/>
      <c r="D593" s="17"/>
      <c r="E593" s="17"/>
      <c r="F593" s="17"/>
      <c r="G593" s="17"/>
    </row>
    <row r="594" spans="3:7" hidden="1">
      <c r="C594" s="17"/>
      <c r="D594" s="17"/>
      <c r="E594" s="17"/>
      <c r="F594" s="17"/>
      <c r="G594" s="17"/>
    </row>
    <row r="595" spans="3:7" hidden="1">
      <c r="C595" s="17"/>
      <c r="D595" s="17"/>
      <c r="E595" s="17"/>
      <c r="F595" s="17"/>
      <c r="G595" s="17"/>
    </row>
    <row r="596" spans="3:7" hidden="1">
      <c r="C596" s="17"/>
      <c r="D596" s="17"/>
      <c r="E596" s="17"/>
      <c r="F596" s="17"/>
      <c r="G596" s="17"/>
    </row>
    <row r="597" spans="3:7" hidden="1">
      <c r="C597" s="17"/>
      <c r="D597" s="17"/>
      <c r="E597" s="17"/>
      <c r="F597" s="17"/>
      <c r="G597" s="17"/>
    </row>
    <row r="598" spans="3:7" hidden="1">
      <c r="C598" s="17"/>
      <c r="D598" s="17"/>
      <c r="E598" s="17"/>
      <c r="F598" s="17"/>
      <c r="G598" s="17"/>
    </row>
    <row r="599" spans="3:7" hidden="1">
      <c r="D599" s="41"/>
      <c r="F599" s="41"/>
    </row>
    <row r="600" spans="3:7" hidden="1">
      <c r="D600" s="41"/>
      <c r="F600" s="41"/>
    </row>
    <row r="601" spans="3:7" hidden="1">
      <c r="D601" s="41"/>
      <c r="F601" s="41"/>
    </row>
    <row r="602" spans="3:7" hidden="1">
      <c r="D602" s="41"/>
      <c r="F602" s="41"/>
    </row>
    <row r="603" spans="3:7" hidden="1">
      <c r="D603" s="41"/>
      <c r="F603" s="41"/>
    </row>
    <row r="604" spans="3:7" hidden="1">
      <c r="D604" s="41"/>
      <c r="F604" s="41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9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4" customWidth="1"/>
    <col min="2" max="2" width="17.85546875" style="15" customWidth="1"/>
    <col min="3" max="3" width="23.5703125" style="15" customWidth="1"/>
    <col min="4" max="4" width="7.140625" style="17" hidden="1"/>
    <col min="5" max="5" width="6" style="17" hidden="1"/>
    <col min="6" max="6" width="7.85546875" style="17" hidden="1"/>
    <col min="7" max="7" width="8.140625" style="17" hidden="1"/>
    <col min="8" max="8" width="6.28515625" style="17" hidden="1"/>
    <col min="9" max="9" width="8" style="17" hidden="1"/>
    <col min="10" max="10" width="8.7109375" style="17" hidden="1"/>
    <col min="11" max="11" width="10" style="17" hidden="1"/>
    <col min="12" max="12" width="9.5703125" style="17" hidden="1"/>
    <col min="13" max="13" width="6.140625" style="17" hidden="1"/>
    <col min="14" max="15" width="5.7109375" style="17" hidden="1"/>
    <col min="16" max="16" width="6.85546875" style="17" hidden="1"/>
    <col min="17" max="17" width="6.42578125" style="15" hidden="1"/>
    <col min="18" max="18" width="6.7109375" style="15" hidden="1"/>
    <col min="19" max="19" width="7.28515625" style="15" hidden="1"/>
    <col min="20" max="31" width="5.7109375" style="15" hidden="1"/>
    <col min="32" max="32" width="9.140625" style="15" hidden="1"/>
    <col min="33" max="52" width="0" style="15" hidden="1"/>
    <col min="53" max="16384" width="9.140625" style="15" hidden="1"/>
  </cols>
  <sheetData>
    <row r="1" spans="1:16" s="1" customFormat="1">
      <c r="A1" s="2" t="s">
        <v>0</v>
      </c>
      <c r="B1" s="65" t="s">
        <v>4889</v>
      </c>
    </row>
    <row r="2" spans="1:16" s="1" customFormat="1">
      <c r="A2" s="2" t="s">
        <v>1</v>
      </c>
      <c r="B2" s="11" t="s">
        <v>3480</v>
      </c>
    </row>
    <row r="3" spans="1:16" s="1" customFormat="1">
      <c r="A3" s="2" t="s">
        <v>2</v>
      </c>
      <c r="B3" s="22" t="s">
        <v>3481</v>
      </c>
    </row>
    <row r="4" spans="1:16">
      <c r="A4" s="2" t="s">
        <v>3</v>
      </c>
      <c r="B4" s="119" t="s">
        <v>4890</v>
      </c>
    </row>
    <row r="5" spans="1:16" s="17" customFormat="1">
      <c r="A5" s="36" t="s">
        <v>94</v>
      </c>
      <c r="B5" s="42" t="s">
        <v>143</v>
      </c>
      <c r="C5" s="43" t="s">
        <v>144</v>
      </c>
    </row>
    <row r="6" spans="1:16" s="17" customFormat="1">
      <c r="A6" s="112" t="s">
        <v>4890</v>
      </c>
      <c r="B6" s="24" t="s">
        <v>155</v>
      </c>
      <c r="C6" s="33" t="s">
        <v>72</v>
      </c>
    </row>
    <row r="7" spans="1:16" s="19" customFormat="1" ht="20.25">
      <c r="A7" s="114" t="s">
        <v>4890</v>
      </c>
      <c r="B7" s="7" t="s">
        <v>9</v>
      </c>
      <c r="C7" s="27" t="s">
        <v>10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s="19" customFormat="1" ht="20.25">
      <c r="A8" s="20" t="s">
        <v>145</v>
      </c>
      <c r="B8" s="57">
        <f>B9+B74</f>
        <v>2456385.3820357099</v>
      </c>
      <c r="C8" s="138" t="s">
        <v>4890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>
      <c r="A9" s="61" t="s">
        <v>175</v>
      </c>
      <c r="B9" s="63">
        <f>SUM(B10:B73)</f>
        <v>642680.95037584391</v>
      </c>
      <c r="C9" s="119" t="s">
        <v>4890</v>
      </c>
    </row>
    <row r="10" spans="1:16">
      <c r="A10" t="s">
        <v>3483</v>
      </c>
      <c r="B10" s="68">
        <v>558.87135000000001</v>
      </c>
      <c r="C10" s="69">
        <v>45322</v>
      </c>
    </row>
    <row r="11" spans="1:16">
      <c r="A11" t="s">
        <v>3488</v>
      </c>
      <c r="B11" s="68">
        <v>3492.3287645999994</v>
      </c>
      <c r="C11" s="69">
        <v>45322</v>
      </c>
    </row>
    <row r="12" spans="1:16">
      <c r="A12" t="s">
        <v>4814</v>
      </c>
      <c r="B12" s="68">
        <v>1759.7213818481141</v>
      </c>
      <c r="C12" s="69">
        <v>45340</v>
      </c>
    </row>
    <row r="13" spans="1:16">
      <c r="A13" t="s">
        <v>4837</v>
      </c>
      <c r="B13" s="68">
        <v>9417.6843749999989</v>
      </c>
      <c r="C13" s="69">
        <v>45363</v>
      </c>
    </row>
    <row r="14" spans="1:16">
      <c r="A14" t="s">
        <v>4841</v>
      </c>
      <c r="B14" s="68">
        <v>2728.922305866447</v>
      </c>
      <c r="C14" s="69">
        <v>45383</v>
      </c>
    </row>
    <row r="15" spans="1:16">
      <c r="A15" t="s">
        <v>4815</v>
      </c>
      <c r="B15" s="68">
        <v>21513.184772329296</v>
      </c>
      <c r="C15" s="69">
        <v>45473</v>
      </c>
    </row>
    <row r="16" spans="1:16">
      <c r="A16" t="s">
        <v>3501</v>
      </c>
      <c r="B16" s="68">
        <v>1960.81718</v>
      </c>
      <c r="C16" s="69">
        <v>45534</v>
      </c>
    </row>
    <row r="17" spans="1:3">
      <c r="A17" t="s">
        <v>3503</v>
      </c>
      <c r="B17" s="68">
        <v>100.05108</v>
      </c>
      <c r="C17" s="69">
        <v>45534</v>
      </c>
    </row>
    <row r="18" spans="1:3">
      <c r="A18" t="s">
        <v>3520</v>
      </c>
      <c r="B18" s="68">
        <v>666.28806220079991</v>
      </c>
      <c r="C18" s="69">
        <v>45536</v>
      </c>
    </row>
    <row r="19" spans="1:3">
      <c r="A19" t="s">
        <v>3495</v>
      </c>
      <c r="B19" s="68">
        <v>1260.835875</v>
      </c>
      <c r="C19" s="69">
        <v>45563</v>
      </c>
    </row>
    <row r="20" spans="1:3">
      <c r="A20" t="s">
        <v>3482</v>
      </c>
      <c r="B20" s="68">
        <v>1587.05812044</v>
      </c>
      <c r="C20" s="69">
        <v>45640</v>
      </c>
    </row>
    <row r="21" spans="1:3">
      <c r="A21" t="s">
        <v>3484</v>
      </c>
      <c r="B21" s="68">
        <v>46.289430000000003</v>
      </c>
      <c r="C21" s="69">
        <v>45657</v>
      </c>
    </row>
    <row r="22" spans="1:3">
      <c r="A22" t="s">
        <v>3517</v>
      </c>
      <c r="B22" s="68">
        <v>25.077077999999997</v>
      </c>
      <c r="C22" s="69">
        <v>45778</v>
      </c>
    </row>
    <row r="23" spans="1:3">
      <c r="A23" t="s">
        <v>3508</v>
      </c>
      <c r="B23" s="68">
        <v>4129.6646455999999</v>
      </c>
      <c r="C23" s="69">
        <v>45823</v>
      </c>
    </row>
    <row r="24" spans="1:3">
      <c r="A24" t="s">
        <v>4838</v>
      </c>
      <c r="B24" s="68">
        <v>11922.447482890406</v>
      </c>
      <c r="C24" s="69">
        <v>45838</v>
      </c>
    </row>
    <row r="25" spans="1:3">
      <c r="A25" t="s">
        <v>4805</v>
      </c>
      <c r="B25" s="68">
        <v>23326.148418406996</v>
      </c>
      <c r="C25" s="69">
        <v>45935</v>
      </c>
    </row>
    <row r="26" spans="1:3">
      <c r="A26" t="s">
        <v>4833</v>
      </c>
      <c r="B26" s="68">
        <v>18542.823553246388</v>
      </c>
      <c r="C26" s="69">
        <v>46022</v>
      </c>
    </row>
    <row r="27" spans="1:3">
      <c r="A27" t="s">
        <v>4820</v>
      </c>
      <c r="B27" s="68">
        <v>19133.82092389595</v>
      </c>
      <c r="C27" s="69">
        <v>46022</v>
      </c>
    </row>
    <row r="28" spans="1:3">
      <c r="A28" t="s">
        <v>3487</v>
      </c>
      <c r="B28" s="68">
        <v>2081.3201100900005</v>
      </c>
      <c r="C28" s="69">
        <v>46054</v>
      </c>
    </row>
    <row r="29" spans="1:3">
      <c r="A29" t="s">
        <v>3504</v>
      </c>
      <c r="B29" s="68">
        <v>2325.8136774599998</v>
      </c>
      <c r="C29" s="69">
        <v>46132</v>
      </c>
    </row>
    <row r="30" spans="1:3">
      <c r="A30" t="s">
        <v>4877</v>
      </c>
      <c r="B30" s="68">
        <v>29019.625336908604</v>
      </c>
      <c r="C30" s="69">
        <v>46338</v>
      </c>
    </row>
    <row r="31" spans="1:3">
      <c r="A31" t="s">
        <v>3506</v>
      </c>
      <c r="B31" s="68">
        <v>4774.5556230000002</v>
      </c>
      <c r="C31" s="69">
        <v>46539</v>
      </c>
    </row>
    <row r="32" spans="1:3">
      <c r="A32" t="s">
        <v>3516</v>
      </c>
      <c r="B32" s="68">
        <v>3421.2274192278001</v>
      </c>
      <c r="C32" s="69">
        <v>46631</v>
      </c>
    </row>
    <row r="33" spans="1:3">
      <c r="A33" t="s">
        <v>3521</v>
      </c>
      <c r="B33" s="68">
        <v>18290.600010000002</v>
      </c>
      <c r="C33" s="69">
        <v>46661</v>
      </c>
    </row>
    <row r="34" spans="1:3">
      <c r="A34" t="s">
        <v>3522</v>
      </c>
      <c r="B34" s="68">
        <v>14029.2041553</v>
      </c>
      <c r="C34" s="69">
        <v>46661</v>
      </c>
    </row>
    <row r="35" spans="1:3">
      <c r="A35" t="s">
        <v>3509</v>
      </c>
      <c r="B35" s="68">
        <v>2369.1697477226999</v>
      </c>
      <c r="C35" s="69">
        <v>46752</v>
      </c>
    </row>
    <row r="36" spans="1:3">
      <c r="A36" t="s">
        <v>3485</v>
      </c>
      <c r="B36" s="68">
        <v>7886.1986969336995</v>
      </c>
      <c r="C36" s="69">
        <v>46772</v>
      </c>
    </row>
    <row r="37" spans="1:3">
      <c r="A37" t="s">
        <v>4840</v>
      </c>
      <c r="B37" s="68">
        <v>70050.624141014661</v>
      </c>
      <c r="C37" s="69">
        <v>46871</v>
      </c>
    </row>
    <row r="38" spans="1:3">
      <c r="A38" t="s">
        <v>3491</v>
      </c>
      <c r="B38" s="68">
        <v>6859.7914099999998</v>
      </c>
      <c r="C38" s="69">
        <v>47118</v>
      </c>
    </row>
    <row r="39" spans="1:3">
      <c r="A39" t="s">
        <v>4884</v>
      </c>
      <c r="B39" s="68">
        <v>56770.264134725621</v>
      </c>
      <c r="C39" s="69">
        <v>47191</v>
      </c>
    </row>
    <row r="40" spans="1:3">
      <c r="A40" t="s">
        <v>3490</v>
      </c>
      <c r="B40" s="68">
        <v>1055.1538281375001</v>
      </c>
      <c r="C40" s="69">
        <v>47209</v>
      </c>
    </row>
    <row r="41" spans="1:3">
      <c r="A41" t="s">
        <v>3497</v>
      </c>
      <c r="B41" s="68">
        <v>3917.2021196255996</v>
      </c>
      <c r="C41" s="69">
        <v>47209</v>
      </c>
    </row>
    <row r="42" spans="1:3">
      <c r="A42" t="s">
        <v>3498</v>
      </c>
      <c r="B42" s="68">
        <v>22625.454043998001</v>
      </c>
      <c r="C42" s="69">
        <v>47308</v>
      </c>
    </row>
    <row r="43" spans="1:3">
      <c r="A43" t="s">
        <v>4885</v>
      </c>
      <c r="B43" s="68">
        <v>49135.199506714176</v>
      </c>
      <c r="C43" s="69">
        <v>47391</v>
      </c>
    </row>
    <row r="44" spans="1:3">
      <c r="A44" t="s">
        <v>3499</v>
      </c>
      <c r="B44" s="68">
        <v>2588.2120309679995</v>
      </c>
      <c r="C44" s="69">
        <v>47467</v>
      </c>
    </row>
    <row r="45" spans="1:3">
      <c r="A45" t="s">
        <v>4878</v>
      </c>
      <c r="B45" s="68">
        <v>43949.193861756525</v>
      </c>
      <c r="C45" s="69">
        <v>47525</v>
      </c>
    </row>
    <row r="46" spans="1:3">
      <c r="A46" t="s">
        <v>3514</v>
      </c>
      <c r="B46" s="68">
        <v>76.027433039999991</v>
      </c>
      <c r="C46" s="69">
        <v>47566</v>
      </c>
    </row>
    <row r="47" spans="1:3">
      <c r="A47" t="s">
        <v>3493</v>
      </c>
      <c r="B47" s="68">
        <v>1643.5351530000003</v>
      </c>
      <c r="C47" s="69">
        <v>47848</v>
      </c>
    </row>
    <row r="48" spans="1:3">
      <c r="A48" t="s">
        <v>3494</v>
      </c>
      <c r="B48" s="68">
        <v>75.601586969999971</v>
      </c>
      <c r="C48" s="69">
        <v>47848</v>
      </c>
    </row>
    <row r="49" spans="1:3">
      <c r="A49" t="s">
        <v>3492</v>
      </c>
      <c r="B49" s="68">
        <v>81.236748060000011</v>
      </c>
      <c r="C49" s="69">
        <v>47907</v>
      </c>
    </row>
    <row r="50" spans="1:3">
      <c r="A50" t="s">
        <v>3507</v>
      </c>
      <c r="B50" s="68">
        <v>55887.1967</v>
      </c>
      <c r="C50" s="69">
        <v>47938</v>
      </c>
    </row>
    <row r="51" spans="1:3">
      <c r="A51" t="s">
        <v>3489</v>
      </c>
      <c r="B51" s="68">
        <v>10619.79075027</v>
      </c>
      <c r="C51" s="69">
        <v>47969</v>
      </c>
    </row>
    <row r="52" spans="1:3">
      <c r="A52" t="s">
        <v>3496</v>
      </c>
      <c r="B52" s="68">
        <v>13828.621209999999</v>
      </c>
      <c r="C52" s="69">
        <v>47969</v>
      </c>
    </row>
    <row r="53" spans="1:3">
      <c r="A53" t="s">
        <v>3512</v>
      </c>
      <c r="B53" s="68">
        <v>4464.7644600000003</v>
      </c>
      <c r="C53" s="69">
        <v>48212</v>
      </c>
    </row>
    <row r="54" spans="1:3">
      <c r="A54" t="s">
        <v>3515</v>
      </c>
      <c r="B54" s="68">
        <v>3307.8094919999994</v>
      </c>
      <c r="C54" s="69">
        <v>48212</v>
      </c>
    </row>
    <row r="55" spans="1:3">
      <c r="A55" t="s">
        <v>3518</v>
      </c>
      <c r="B55" s="68">
        <v>1399.2444829116</v>
      </c>
      <c r="C55" s="69">
        <v>48214</v>
      </c>
    </row>
    <row r="56" spans="1:3">
      <c r="A56" t="s">
        <v>3519</v>
      </c>
      <c r="B56" s="68">
        <v>1899.9450475200001</v>
      </c>
      <c r="C56" s="69">
        <v>48214</v>
      </c>
    </row>
    <row r="57" spans="1:3">
      <c r="A57" t="s">
        <v>3510</v>
      </c>
      <c r="B57" s="68">
        <v>13322.18847492</v>
      </c>
      <c r="C57" s="69">
        <v>48233</v>
      </c>
    </row>
    <row r="58" spans="1:3">
      <c r="A58" t="s">
        <v>3486</v>
      </c>
      <c r="B58" s="68">
        <v>5737.482387</v>
      </c>
      <c r="C58" s="69">
        <v>48274</v>
      </c>
    </row>
    <row r="59" spans="1:3">
      <c r="A59" t="s">
        <v>2903</v>
      </c>
      <c r="B59" s="68">
        <v>3020.5035783000003</v>
      </c>
      <c r="C59" s="69">
        <v>48274</v>
      </c>
    </row>
    <row r="60" spans="1:3">
      <c r="A60" t="s">
        <v>2331</v>
      </c>
      <c r="B60" s="68">
        <v>18045.891864000005</v>
      </c>
      <c r="C60" s="69">
        <v>48297</v>
      </c>
    </row>
    <row r="61" spans="1:3">
      <c r="A61" t="s">
        <v>3513</v>
      </c>
      <c r="B61" s="68">
        <v>52.93998216</v>
      </c>
      <c r="C61" s="69">
        <v>48297</v>
      </c>
    </row>
    <row r="62" spans="1:3">
      <c r="A62" t="s">
        <v>4797</v>
      </c>
      <c r="B62" s="68">
        <v>2477.0134293564829</v>
      </c>
      <c r="C62" s="69">
        <v>48482</v>
      </c>
    </row>
    <row r="63" spans="1:3">
      <c r="A63" t="s">
        <v>3502</v>
      </c>
      <c r="B63" s="68">
        <v>6966.3638799999999</v>
      </c>
      <c r="C63" s="69">
        <v>48700</v>
      </c>
    </row>
    <row r="64" spans="1:3">
      <c r="A64" t="s">
        <v>4879</v>
      </c>
      <c r="B64" s="68">
        <v>189.84062685059996</v>
      </c>
      <c r="C64" s="69">
        <v>48844</v>
      </c>
    </row>
    <row r="65" spans="1:3">
      <c r="A65" t="s">
        <v>4880</v>
      </c>
      <c r="B65" s="68">
        <v>183.85891555679993</v>
      </c>
      <c r="C65" s="69">
        <v>48844</v>
      </c>
    </row>
    <row r="66" spans="1:3">
      <c r="A66" t="s">
        <v>4881</v>
      </c>
      <c r="B66" s="68">
        <v>229.784291082225</v>
      </c>
      <c r="C66" s="69">
        <v>48844</v>
      </c>
    </row>
    <row r="67" spans="1:3">
      <c r="A67" t="s">
        <v>4882</v>
      </c>
      <c r="B67" s="68">
        <v>157.37410173622499</v>
      </c>
      <c r="C67" s="69">
        <v>48844</v>
      </c>
    </row>
    <row r="68" spans="1:3">
      <c r="A68" t="s">
        <v>4883</v>
      </c>
      <c r="B68" s="68">
        <v>161.78167847902498</v>
      </c>
      <c r="C68" s="69">
        <v>48844</v>
      </c>
    </row>
    <row r="69" spans="1:3">
      <c r="A69" t="s">
        <v>3511</v>
      </c>
      <c r="B69" s="68">
        <v>109.73756897999998</v>
      </c>
      <c r="C69" s="69">
        <v>48944</v>
      </c>
    </row>
    <row r="70" spans="1:3">
      <c r="A70" t="s">
        <v>3505</v>
      </c>
      <c r="B70" s="68">
        <v>13986.961640000001</v>
      </c>
      <c r="C70" s="69">
        <v>50256</v>
      </c>
    </row>
    <row r="71" spans="1:3">
      <c r="A71" t="s">
        <v>3500</v>
      </c>
      <c r="B71" s="68">
        <v>17674.194</v>
      </c>
      <c r="C71" s="69">
        <v>50770</v>
      </c>
    </row>
    <row r="72" spans="1:3">
      <c r="A72" t="s">
        <v>4886</v>
      </c>
      <c r="B72" s="68">
        <v>3760.4162407437448</v>
      </c>
      <c r="C72" s="69">
        <v>52047</v>
      </c>
    </row>
    <row r="73" spans="1:3">
      <c r="A73" s="118" t="s">
        <v>4890</v>
      </c>
      <c r="B73" s="118" t="s">
        <v>4890</v>
      </c>
      <c r="C73" s="119" t="s">
        <v>4890</v>
      </c>
    </row>
    <row r="74" spans="1:3">
      <c r="A74" s="61" t="s">
        <v>205</v>
      </c>
      <c r="B74" s="63">
        <f>SUM(B75:B256)</f>
        <v>1813704.4316598661</v>
      </c>
      <c r="C74" s="119" t="s">
        <v>4890</v>
      </c>
    </row>
    <row r="75" spans="1:3">
      <c r="A75" t="s">
        <v>3535</v>
      </c>
      <c r="B75" s="68">
        <v>678.00599099999988</v>
      </c>
      <c r="C75" s="69">
        <v>45322</v>
      </c>
    </row>
    <row r="76" spans="1:3">
      <c r="A76" t="s">
        <v>3533</v>
      </c>
      <c r="B76" s="68">
        <v>11985.345724006844</v>
      </c>
      <c r="C76" s="69">
        <v>45343</v>
      </c>
    </row>
    <row r="77" spans="1:3">
      <c r="A77" t="s">
        <v>3563</v>
      </c>
      <c r="B77" s="68">
        <v>439.49084399999998</v>
      </c>
      <c r="C77" s="69">
        <v>45358</v>
      </c>
    </row>
    <row r="78" spans="1:3">
      <c r="A78" t="s">
        <v>3660</v>
      </c>
      <c r="B78" s="68">
        <v>3660.0707806760392</v>
      </c>
      <c r="C78" s="69">
        <v>45383</v>
      </c>
    </row>
    <row r="79" spans="1:3">
      <c r="A79" t="s">
        <v>3603</v>
      </c>
      <c r="B79" s="68">
        <v>5530.7414165867394</v>
      </c>
      <c r="C79" s="69">
        <v>45485</v>
      </c>
    </row>
    <row r="80" spans="1:3">
      <c r="A80" t="s">
        <v>3548</v>
      </c>
      <c r="B80" s="68">
        <v>4962.2165012342157</v>
      </c>
      <c r="C80" s="69">
        <v>45494</v>
      </c>
    </row>
    <row r="81" spans="1:3">
      <c r="A81" t="s">
        <v>4887</v>
      </c>
      <c r="B81" s="68">
        <v>1535.1293563250163</v>
      </c>
      <c r="C81" s="69">
        <v>45515</v>
      </c>
    </row>
    <row r="82" spans="1:3">
      <c r="A82" t="s">
        <v>4859</v>
      </c>
      <c r="B82" s="68">
        <v>3310.2122240805716</v>
      </c>
      <c r="C82" s="69">
        <v>45553</v>
      </c>
    </row>
    <row r="83" spans="1:3">
      <c r="A83" t="s">
        <v>3566</v>
      </c>
      <c r="B83" s="68">
        <v>20125.539538452642</v>
      </c>
      <c r="C83" s="69">
        <v>45557</v>
      </c>
    </row>
    <row r="84" spans="1:3">
      <c r="A84" t="s">
        <v>3620</v>
      </c>
      <c r="B84" s="68">
        <v>382.70834389999999</v>
      </c>
      <c r="C84" s="69">
        <v>45567</v>
      </c>
    </row>
    <row r="85" spans="1:3">
      <c r="A85" t="s">
        <v>4872</v>
      </c>
      <c r="B85" s="68">
        <v>3361.9417763414394</v>
      </c>
      <c r="C85" s="69">
        <v>45602</v>
      </c>
    </row>
    <row r="86" spans="1:3">
      <c r="A86" t="s">
        <v>4845</v>
      </c>
      <c r="B86" s="68">
        <v>11975.38228</v>
      </c>
      <c r="C86" s="69">
        <v>45615</v>
      </c>
    </row>
    <row r="87" spans="1:3">
      <c r="A87" t="s">
        <v>3611</v>
      </c>
      <c r="B87" s="68">
        <v>1616.9497566809493</v>
      </c>
      <c r="C87" s="69">
        <v>45710</v>
      </c>
    </row>
    <row r="88" spans="1:3">
      <c r="A88" t="s">
        <v>3547</v>
      </c>
      <c r="B88" s="68">
        <v>3581.1352129059001</v>
      </c>
      <c r="C88" s="69">
        <v>45748</v>
      </c>
    </row>
    <row r="89" spans="1:3">
      <c r="A89" t="s">
        <v>3600</v>
      </c>
      <c r="B89" s="68">
        <v>251.42739157841996</v>
      </c>
      <c r="C89" s="69">
        <v>45777</v>
      </c>
    </row>
    <row r="90" spans="1:3">
      <c r="A90" t="s">
        <v>3530</v>
      </c>
      <c r="B90" s="68">
        <v>5609.9254780315641</v>
      </c>
      <c r="C90" s="69">
        <v>45778</v>
      </c>
    </row>
    <row r="91" spans="1:3">
      <c r="A91" t="s">
        <v>3550</v>
      </c>
      <c r="B91" s="68">
        <v>1451.5853180399999</v>
      </c>
      <c r="C91" s="69">
        <v>45798</v>
      </c>
    </row>
    <row r="92" spans="1:3">
      <c r="A92" t="s">
        <v>3649</v>
      </c>
      <c r="B92" s="68">
        <v>2800.8425965559995</v>
      </c>
      <c r="C92" s="69">
        <v>45806</v>
      </c>
    </row>
    <row r="93" spans="1:3">
      <c r="A93" t="s">
        <v>3647</v>
      </c>
      <c r="B93" s="68">
        <v>1164.5692715805599</v>
      </c>
      <c r="C93" s="69">
        <v>45838</v>
      </c>
    </row>
    <row r="94" spans="1:3">
      <c r="A94" t="s">
        <v>3596</v>
      </c>
      <c r="B94" s="68">
        <v>87.374720159999995</v>
      </c>
      <c r="C94" s="69">
        <v>45855</v>
      </c>
    </row>
    <row r="95" spans="1:3">
      <c r="A95" t="s">
        <v>3626</v>
      </c>
      <c r="B95" s="68">
        <v>2809.524062809523</v>
      </c>
      <c r="C95" s="69">
        <v>45869</v>
      </c>
    </row>
    <row r="96" spans="1:3">
      <c r="A96" t="s">
        <v>3657</v>
      </c>
      <c r="B96" s="68">
        <v>972.63047317263045</v>
      </c>
      <c r="C96" s="69">
        <v>45869</v>
      </c>
    </row>
    <row r="97" spans="1:3">
      <c r="A97" t="s">
        <v>3601</v>
      </c>
      <c r="B97" s="68">
        <v>17937.831184707</v>
      </c>
      <c r="C97" s="69">
        <v>45930</v>
      </c>
    </row>
    <row r="98" spans="1:3">
      <c r="A98" t="s">
        <v>3671</v>
      </c>
      <c r="B98" s="68">
        <v>44.036442508500002</v>
      </c>
      <c r="C98" s="69">
        <v>45939</v>
      </c>
    </row>
    <row r="99" spans="1:3">
      <c r="A99" t="s">
        <v>3568</v>
      </c>
      <c r="B99" s="68">
        <v>7835.214066962214</v>
      </c>
      <c r="C99" s="69">
        <v>46012</v>
      </c>
    </row>
    <row r="100" spans="1:3">
      <c r="A100" t="s">
        <v>3580</v>
      </c>
      <c r="B100" s="68">
        <v>7.9794000000000002E-4</v>
      </c>
      <c r="C100" s="69">
        <v>46023</v>
      </c>
    </row>
    <row r="101" spans="1:3">
      <c r="A101" t="s">
        <v>3653</v>
      </c>
      <c r="B101" s="68">
        <v>4374.7619058</v>
      </c>
      <c r="C101" s="69">
        <v>46054</v>
      </c>
    </row>
    <row r="102" spans="1:3">
      <c r="A102" t="s">
        <v>3553</v>
      </c>
      <c r="B102" s="68">
        <v>6504.984499267799</v>
      </c>
      <c r="C102" s="69">
        <v>46082</v>
      </c>
    </row>
    <row r="103" spans="1:3">
      <c r="A103" t="s">
        <v>3645</v>
      </c>
      <c r="B103" s="68">
        <v>48.625302959999992</v>
      </c>
      <c r="C103" s="69">
        <v>46082</v>
      </c>
    </row>
    <row r="104" spans="1:3">
      <c r="A104" t="s">
        <v>3673</v>
      </c>
      <c r="B104" s="68">
        <v>10901.095973820002</v>
      </c>
      <c r="C104" s="69">
        <v>46112</v>
      </c>
    </row>
    <row r="105" spans="1:3">
      <c r="A105" t="s">
        <v>3567</v>
      </c>
      <c r="B105" s="68">
        <v>19318.852992689455</v>
      </c>
      <c r="C105" s="69">
        <v>46149</v>
      </c>
    </row>
    <row r="106" spans="1:3">
      <c r="A106" t="s">
        <v>3628</v>
      </c>
      <c r="B106" s="68">
        <v>7678.2508791299997</v>
      </c>
      <c r="C106" s="69">
        <v>46201</v>
      </c>
    </row>
    <row r="107" spans="1:3">
      <c r="A107" t="s">
        <v>3629</v>
      </c>
      <c r="B107" s="68">
        <v>8062.9307973529303</v>
      </c>
      <c r="C107" s="69">
        <v>46203</v>
      </c>
    </row>
    <row r="108" spans="1:3">
      <c r="A108" t="s">
        <v>2579</v>
      </c>
      <c r="B108" s="68">
        <v>824.05232037685221</v>
      </c>
      <c r="C108" s="69">
        <v>46326</v>
      </c>
    </row>
    <row r="109" spans="1:3">
      <c r="A109" t="s">
        <v>3573</v>
      </c>
      <c r="B109" s="68">
        <v>3.7902149999999996E-4</v>
      </c>
      <c r="C109" s="69">
        <v>46326</v>
      </c>
    </row>
    <row r="110" spans="1:3">
      <c r="A110" t="s">
        <v>3574</v>
      </c>
      <c r="B110" s="68">
        <v>27.822101498099997</v>
      </c>
      <c r="C110" s="69">
        <v>46326</v>
      </c>
    </row>
    <row r="111" spans="1:3">
      <c r="A111" t="s">
        <v>3575</v>
      </c>
      <c r="B111" s="68">
        <v>143.58839770079999</v>
      </c>
      <c r="C111" s="69">
        <v>46326</v>
      </c>
    </row>
    <row r="112" spans="1:3">
      <c r="A112" t="s">
        <v>3576</v>
      </c>
      <c r="B112" s="68">
        <v>186.12707055929999</v>
      </c>
      <c r="C112" s="69">
        <v>46326</v>
      </c>
    </row>
    <row r="113" spans="1:3">
      <c r="A113" t="s">
        <v>3577</v>
      </c>
      <c r="B113" s="68">
        <v>275.02530408990003</v>
      </c>
      <c r="C113" s="69">
        <v>46326</v>
      </c>
    </row>
    <row r="114" spans="1:3">
      <c r="A114" t="s">
        <v>3578</v>
      </c>
      <c r="B114" s="68">
        <v>133.904509362</v>
      </c>
      <c r="C114" s="69">
        <v>46326</v>
      </c>
    </row>
    <row r="115" spans="1:3">
      <c r="A115" t="s">
        <v>3527</v>
      </c>
      <c r="B115" s="68">
        <v>2866.0977024263998</v>
      </c>
      <c r="C115" s="69">
        <v>46371</v>
      </c>
    </row>
    <row r="116" spans="1:3">
      <c r="A116" t="s">
        <v>3604</v>
      </c>
      <c r="B116" s="68">
        <v>11906.492195186491</v>
      </c>
      <c r="C116" s="69">
        <v>46417</v>
      </c>
    </row>
    <row r="117" spans="1:3">
      <c r="A117" t="s">
        <v>4847</v>
      </c>
      <c r="B117" s="68">
        <v>6363.2443819051987</v>
      </c>
      <c r="C117" s="69">
        <v>46418</v>
      </c>
    </row>
    <row r="118" spans="1:3">
      <c r="A118" t="s">
        <v>3648</v>
      </c>
      <c r="B118" s="68">
        <v>15614.960148718283</v>
      </c>
      <c r="C118" s="69">
        <v>46465</v>
      </c>
    </row>
    <row r="119" spans="1:3">
      <c r="A119" t="s">
        <v>3667</v>
      </c>
      <c r="B119" s="68">
        <v>2264.8716990899998</v>
      </c>
      <c r="C119" s="69">
        <v>46482</v>
      </c>
    </row>
    <row r="120" spans="1:3">
      <c r="A120" t="s">
        <v>3614</v>
      </c>
      <c r="B120" s="68">
        <v>725.09152576109148</v>
      </c>
      <c r="C120" s="69">
        <v>46524</v>
      </c>
    </row>
    <row r="121" spans="1:3">
      <c r="A121" t="s">
        <v>3621</v>
      </c>
      <c r="B121" s="68">
        <v>6474.5148168745145</v>
      </c>
      <c r="C121" s="69">
        <v>46572</v>
      </c>
    </row>
    <row r="122" spans="1:3">
      <c r="A122" t="s">
        <v>3612</v>
      </c>
      <c r="B122" s="68">
        <v>15196.927428100924</v>
      </c>
      <c r="C122" s="69">
        <v>46573</v>
      </c>
    </row>
    <row r="123" spans="1:3">
      <c r="A123" t="s">
        <v>3526</v>
      </c>
      <c r="B123" s="68">
        <v>6407.7205485267004</v>
      </c>
      <c r="C123" s="69">
        <v>46601</v>
      </c>
    </row>
    <row r="124" spans="1:3">
      <c r="A124" t="s">
        <v>3637</v>
      </c>
      <c r="B124" s="68">
        <v>5249.5099780499995</v>
      </c>
      <c r="C124" s="69">
        <v>46601</v>
      </c>
    </row>
    <row r="125" spans="1:3">
      <c r="A125" t="s">
        <v>3659</v>
      </c>
      <c r="B125" s="68">
        <v>2818.5815676212992</v>
      </c>
      <c r="C125" s="69">
        <v>46637</v>
      </c>
    </row>
    <row r="126" spans="1:3">
      <c r="A126" t="s">
        <v>3668</v>
      </c>
      <c r="B126" s="68">
        <v>26440.252999393546</v>
      </c>
      <c r="C126" s="69">
        <v>46643</v>
      </c>
    </row>
    <row r="127" spans="1:3">
      <c r="A127" t="s">
        <v>3630</v>
      </c>
      <c r="B127" s="68">
        <v>6456.4068231701995</v>
      </c>
      <c r="C127" s="69">
        <v>46660</v>
      </c>
    </row>
    <row r="128" spans="1:3">
      <c r="A128" t="s">
        <v>3638</v>
      </c>
      <c r="B128" s="68">
        <v>2902.7578362166364</v>
      </c>
      <c r="C128" s="69">
        <v>46722</v>
      </c>
    </row>
    <row r="129" spans="1:3">
      <c r="A129" t="s">
        <v>3674</v>
      </c>
      <c r="B129" s="68">
        <v>33626.445358872596</v>
      </c>
      <c r="C129" s="69">
        <v>46722</v>
      </c>
    </row>
    <row r="130" spans="1:3">
      <c r="A130" t="s">
        <v>3676</v>
      </c>
      <c r="B130" s="68">
        <v>2713.7777273099991</v>
      </c>
      <c r="C130" s="69">
        <v>46722</v>
      </c>
    </row>
    <row r="131" spans="1:3">
      <c r="A131" t="s">
        <v>3554</v>
      </c>
      <c r="B131" s="68">
        <v>5411.4704604089993</v>
      </c>
      <c r="C131" s="69">
        <v>46742</v>
      </c>
    </row>
    <row r="132" spans="1:3">
      <c r="A132" t="s">
        <v>3555</v>
      </c>
      <c r="B132" s="68">
        <v>733.28328450000004</v>
      </c>
      <c r="C132" s="69">
        <v>46742</v>
      </c>
    </row>
    <row r="133" spans="1:3">
      <c r="A133" t="s">
        <v>3672</v>
      </c>
      <c r="B133" s="68">
        <v>12529.238738363101</v>
      </c>
      <c r="C133" s="69">
        <v>46742</v>
      </c>
    </row>
    <row r="134" spans="1:3">
      <c r="A134" t="s">
        <v>2405</v>
      </c>
      <c r="B134" s="68">
        <v>1804.4760221955241</v>
      </c>
      <c r="C134" s="69">
        <v>46752</v>
      </c>
    </row>
    <row r="135" spans="1:3">
      <c r="A135" t="s">
        <v>3581</v>
      </c>
      <c r="B135" s="68">
        <v>20517.769992318299</v>
      </c>
      <c r="C135" s="69">
        <v>46752</v>
      </c>
    </row>
    <row r="136" spans="1:3">
      <c r="A136" t="s">
        <v>3557</v>
      </c>
      <c r="B136" s="68">
        <v>2304.6006231010806</v>
      </c>
      <c r="C136" s="69">
        <v>46753</v>
      </c>
    </row>
    <row r="137" spans="1:3">
      <c r="A137" t="s">
        <v>3639</v>
      </c>
      <c r="B137" s="68">
        <v>3697.7797966937792</v>
      </c>
      <c r="C137" s="69">
        <v>46794</v>
      </c>
    </row>
    <row r="138" spans="1:3">
      <c r="A138" t="s">
        <v>3623</v>
      </c>
      <c r="B138" s="68">
        <v>4849.4325341709</v>
      </c>
      <c r="C138" s="69">
        <v>46844</v>
      </c>
    </row>
    <row r="139" spans="1:3">
      <c r="A139" t="s">
        <v>3564</v>
      </c>
      <c r="B139" s="68">
        <v>26337.04460895689</v>
      </c>
      <c r="C139" s="69">
        <v>46933</v>
      </c>
    </row>
    <row r="140" spans="1:3">
      <c r="A140" t="s">
        <v>3665</v>
      </c>
      <c r="B140" s="68">
        <v>13168.523510999999</v>
      </c>
      <c r="C140" s="69">
        <v>46933</v>
      </c>
    </row>
    <row r="141" spans="1:3">
      <c r="A141" t="s">
        <v>3627</v>
      </c>
      <c r="B141" s="68">
        <v>4342.4145063000005</v>
      </c>
      <c r="C141" s="69">
        <v>46938</v>
      </c>
    </row>
    <row r="142" spans="1:3">
      <c r="A142" t="s">
        <v>3565</v>
      </c>
      <c r="B142" s="68">
        <v>5322.3121637243994</v>
      </c>
      <c r="C142" s="69">
        <v>46971</v>
      </c>
    </row>
    <row r="143" spans="1:3">
      <c r="A143" t="s">
        <v>3531</v>
      </c>
      <c r="B143" s="68">
        <v>12343.862332574341</v>
      </c>
      <c r="C143" s="69">
        <v>46997</v>
      </c>
    </row>
    <row r="144" spans="1:3">
      <c r="A144" t="s">
        <v>3532</v>
      </c>
      <c r="B144" s="68">
        <v>28173.564475331477</v>
      </c>
      <c r="C144" s="69">
        <v>46997</v>
      </c>
    </row>
    <row r="145" spans="1:3">
      <c r="A145" t="s">
        <v>3651</v>
      </c>
      <c r="B145" s="68">
        <v>2435.7117774599997</v>
      </c>
      <c r="C145" s="69">
        <v>47031</v>
      </c>
    </row>
    <row r="146" spans="1:3">
      <c r="A146" t="s">
        <v>3534</v>
      </c>
      <c r="B146" s="68">
        <v>12309.729535959728</v>
      </c>
      <c r="C146" s="69">
        <v>47082</v>
      </c>
    </row>
    <row r="147" spans="1:3">
      <c r="A147" t="s">
        <v>3654</v>
      </c>
      <c r="B147" s="68">
        <v>2438.2635979221</v>
      </c>
      <c r="C147" s="69">
        <v>47107</v>
      </c>
    </row>
    <row r="148" spans="1:3">
      <c r="A148" t="s">
        <v>3537</v>
      </c>
      <c r="B148" s="68">
        <v>1726.9817383222801</v>
      </c>
      <c r="C148" s="69">
        <v>47119</v>
      </c>
    </row>
    <row r="149" spans="1:3">
      <c r="A149" t="s">
        <v>3538</v>
      </c>
      <c r="B149" s="68">
        <v>4.0116E-5</v>
      </c>
      <c r="C149" s="69">
        <v>47119</v>
      </c>
    </row>
    <row r="150" spans="1:3">
      <c r="A150" t="s">
        <v>3542</v>
      </c>
      <c r="B150" s="68">
        <v>55.164312449999997</v>
      </c>
      <c r="C150" s="69">
        <v>47119</v>
      </c>
    </row>
    <row r="151" spans="1:3">
      <c r="A151" t="s">
        <v>3546</v>
      </c>
      <c r="B151" s="68">
        <v>2955.3738900308995</v>
      </c>
      <c r="C151" s="69">
        <v>47119</v>
      </c>
    </row>
    <row r="152" spans="1:3">
      <c r="A152" t="s">
        <v>3551</v>
      </c>
      <c r="B152" s="68">
        <v>3734.4607411293</v>
      </c>
      <c r="C152" s="69">
        <v>47119</v>
      </c>
    </row>
    <row r="153" spans="1:3">
      <c r="A153" t="s">
        <v>3552</v>
      </c>
      <c r="B153" s="68">
        <v>11.316076785</v>
      </c>
      <c r="C153" s="69">
        <v>47119</v>
      </c>
    </row>
    <row r="154" spans="1:3">
      <c r="A154" t="s">
        <v>3664</v>
      </c>
      <c r="B154" s="68">
        <v>2305.2500382599997</v>
      </c>
      <c r="C154" s="69">
        <v>47177</v>
      </c>
    </row>
    <row r="155" spans="1:3">
      <c r="A155" t="s">
        <v>3605</v>
      </c>
      <c r="B155" s="68">
        <v>6296.258940952499</v>
      </c>
      <c r="C155" s="69">
        <v>47178</v>
      </c>
    </row>
    <row r="156" spans="1:3">
      <c r="A156" t="s">
        <v>3523</v>
      </c>
      <c r="B156" s="68">
        <v>13580.2349632404</v>
      </c>
      <c r="C156" s="69">
        <v>47201</v>
      </c>
    </row>
    <row r="157" spans="1:3">
      <c r="A157" t="s">
        <v>3528</v>
      </c>
      <c r="B157" s="68">
        <v>9772.5300066926993</v>
      </c>
      <c r="C157" s="69">
        <v>47209</v>
      </c>
    </row>
    <row r="158" spans="1:3">
      <c r="A158" t="s">
        <v>3529</v>
      </c>
      <c r="B158" s="68">
        <v>1107.2318080473001</v>
      </c>
      <c r="C158" s="69">
        <v>47209</v>
      </c>
    </row>
    <row r="159" spans="1:3">
      <c r="A159" t="s">
        <v>3646</v>
      </c>
      <c r="B159" s="68">
        <v>6709.9538446199995</v>
      </c>
      <c r="C159" s="69">
        <v>47236</v>
      </c>
    </row>
    <row r="160" spans="1:3">
      <c r="A160" t="s">
        <v>3558</v>
      </c>
      <c r="B160" s="68">
        <v>1658.7161791199999</v>
      </c>
      <c r="C160" s="69">
        <v>47239</v>
      </c>
    </row>
    <row r="161" spans="1:3">
      <c r="A161" t="s">
        <v>3617</v>
      </c>
      <c r="B161" s="68">
        <v>2763.9814699505014</v>
      </c>
      <c r="C161" s="69">
        <v>47255</v>
      </c>
    </row>
    <row r="162" spans="1:3">
      <c r="A162" t="s">
        <v>3599</v>
      </c>
      <c r="B162" s="68">
        <v>1162.44628227</v>
      </c>
      <c r="C162" s="69">
        <v>47262</v>
      </c>
    </row>
    <row r="163" spans="1:3">
      <c r="A163" t="s">
        <v>3670</v>
      </c>
      <c r="B163" s="68">
        <v>174.63096690389997</v>
      </c>
      <c r="C163" s="69">
        <v>47262</v>
      </c>
    </row>
    <row r="164" spans="1:3">
      <c r="A164" t="s">
        <v>3524</v>
      </c>
      <c r="B164" s="68">
        <v>829.86936012419994</v>
      </c>
      <c r="C164" s="69">
        <v>47270</v>
      </c>
    </row>
    <row r="165" spans="1:3">
      <c r="A165" t="s">
        <v>3540</v>
      </c>
      <c r="B165" s="68">
        <v>19610.477086661474</v>
      </c>
      <c r="C165" s="69">
        <v>47301</v>
      </c>
    </row>
    <row r="166" spans="1:3">
      <c r="A166" t="s">
        <v>3541</v>
      </c>
      <c r="B166" s="68">
        <v>7666.7901471167888</v>
      </c>
      <c r="C166" s="69">
        <v>47301</v>
      </c>
    </row>
    <row r="167" spans="1:3">
      <c r="A167" t="s">
        <v>3631</v>
      </c>
      <c r="B167" s="68">
        <v>5241.1953344399999</v>
      </c>
      <c r="C167" s="69">
        <v>47301</v>
      </c>
    </row>
    <row r="168" spans="1:3">
      <c r="A168" t="s">
        <v>2911</v>
      </c>
      <c r="B168" s="68">
        <v>37888.366828915059</v>
      </c>
      <c r="C168" s="69">
        <v>47312</v>
      </c>
    </row>
    <row r="169" spans="1:3">
      <c r="A169" t="s">
        <v>3587</v>
      </c>
      <c r="B169" s="68">
        <v>2.7448145999999998E-4</v>
      </c>
      <c r="C169" s="69">
        <v>47392</v>
      </c>
    </row>
    <row r="170" spans="1:3">
      <c r="A170" t="s">
        <v>3595</v>
      </c>
      <c r="B170" s="68">
        <v>11273.677827083102</v>
      </c>
      <c r="C170" s="69">
        <v>47392</v>
      </c>
    </row>
    <row r="171" spans="1:3">
      <c r="A171" t="s">
        <v>3536</v>
      </c>
      <c r="B171" s="68">
        <v>22412.412971909998</v>
      </c>
      <c r="C171" s="69">
        <v>47398</v>
      </c>
    </row>
    <row r="172" spans="1:3">
      <c r="A172" t="s">
        <v>3640</v>
      </c>
      <c r="B172" s="68">
        <v>4357.5891576021595</v>
      </c>
      <c r="C172" s="69">
        <v>47407</v>
      </c>
    </row>
    <row r="173" spans="1:3">
      <c r="A173" t="s">
        <v>3675</v>
      </c>
      <c r="B173" s="68">
        <v>45479.576252941071</v>
      </c>
      <c r="C173" s="69">
        <v>47409</v>
      </c>
    </row>
    <row r="174" spans="1:3">
      <c r="A174" t="s">
        <v>3606</v>
      </c>
      <c r="B174" s="68">
        <v>630.62250029999996</v>
      </c>
      <c r="C174" s="69">
        <v>47447</v>
      </c>
    </row>
    <row r="175" spans="1:3">
      <c r="A175" t="s">
        <v>3598</v>
      </c>
      <c r="B175" s="68">
        <v>37.476303929999993</v>
      </c>
      <c r="C175" s="69">
        <v>47453</v>
      </c>
    </row>
    <row r="176" spans="1:3">
      <c r="A176" t="s">
        <v>3559</v>
      </c>
      <c r="B176" s="68">
        <v>5112.2204933202001</v>
      </c>
      <c r="C176" s="69">
        <v>47463</v>
      </c>
    </row>
    <row r="177" spans="1:3">
      <c r="A177" t="s">
        <v>2897</v>
      </c>
      <c r="B177" s="68">
        <v>1748.6995097924996</v>
      </c>
      <c r="C177" s="69">
        <v>47467</v>
      </c>
    </row>
    <row r="178" spans="1:3">
      <c r="A178" t="s">
        <v>3642</v>
      </c>
      <c r="B178" s="68">
        <v>3088.8306032688306</v>
      </c>
      <c r="C178" s="69">
        <v>47467</v>
      </c>
    </row>
    <row r="179" spans="1:3">
      <c r="A179" t="s">
        <v>2483</v>
      </c>
      <c r="B179" s="68">
        <v>18548.646934053595</v>
      </c>
      <c r="C179" s="69">
        <v>47528</v>
      </c>
    </row>
    <row r="180" spans="1:3">
      <c r="A180" t="s">
        <v>3661</v>
      </c>
      <c r="B180" s="68">
        <v>11860.5772149</v>
      </c>
      <c r="C180" s="69">
        <v>47574</v>
      </c>
    </row>
    <row r="181" spans="1:3">
      <c r="A181" t="s">
        <v>3644</v>
      </c>
      <c r="B181" s="68">
        <v>569.92904396999995</v>
      </c>
      <c r="C181" s="69">
        <v>47599</v>
      </c>
    </row>
    <row r="182" spans="1:3">
      <c r="A182" t="s">
        <v>3571</v>
      </c>
      <c r="B182" s="68">
        <v>27794.242417058245</v>
      </c>
      <c r="C182" s="69">
        <v>47665</v>
      </c>
    </row>
    <row r="183" spans="1:3">
      <c r="A183" t="s">
        <v>3572</v>
      </c>
      <c r="B183" s="68">
        <v>42483.865039613775</v>
      </c>
      <c r="C183" s="69">
        <v>47665</v>
      </c>
    </row>
    <row r="184" spans="1:3">
      <c r="A184" t="s">
        <v>3602</v>
      </c>
      <c r="B184" s="68">
        <v>59545.270688694058</v>
      </c>
      <c r="C184" s="69">
        <v>47665</v>
      </c>
    </row>
    <row r="185" spans="1:3">
      <c r="A185" t="s">
        <v>3584</v>
      </c>
      <c r="B185" s="68">
        <v>35916.595275246596</v>
      </c>
      <c r="C185" s="69">
        <v>47715</v>
      </c>
    </row>
    <row r="186" spans="1:3">
      <c r="A186" t="s">
        <v>3585</v>
      </c>
      <c r="B186" s="68">
        <v>12882.887807412888</v>
      </c>
      <c r="C186" s="69">
        <v>47715</v>
      </c>
    </row>
    <row r="187" spans="1:3">
      <c r="A187" t="s">
        <v>3586</v>
      </c>
      <c r="B187" s="68">
        <v>3.8881439999999994E-4</v>
      </c>
      <c r="C187" s="69">
        <v>47715</v>
      </c>
    </row>
    <row r="188" spans="1:3">
      <c r="A188" t="s">
        <v>2585</v>
      </c>
      <c r="B188" s="68">
        <v>332.14431325199996</v>
      </c>
      <c r="C188" s="69">
        <v>47715</v>
      </c>
    </row>
    <row r="189" spans="1:3">
      <c r="A189" t="s">
        <v>3608</v>
      </c>
      <c r="B189" s="68">
        <v>26103.950613000001</v>
      </c>
      <c r="C189" s="69">
        <v>47735</v>
      </c>
    </row>
    <row r="190" spans="1:3">
      <c r="A190" t="s">
        <v>3591</v>
      </c>
      <c r="B190" s="68">
        <v>1.4507999999999999E-4</v>
      </c>
      <c r="C190" s="69">
        <v>47741</v>
      </c>
    </row>
    <row r="191" spans="1:3">
      <c r="A191" t="s">
        <v>3582</v>
      </c>
      <c r="B191" s="68">
        <v>2078.84105559</v>
      </c>
      <c r="C191" s="69">
        <v>47756</v>
      </c>
    </row>
    <row r="192" spans="1:3">
      <c r="A192" t="s">
        <v>3613</v>
      </c>
      <c r="B192" s="68">
        <v>32321.91121349391</v>
      </c>
      <c r="C192" s="69">
        <v>47832</v>
      </c>
    </row>
    <row r="193" spans="1:3">
      <c r="A193" t="s">
        <v>2573</v>
      </c>
      <c r="B193" s="68">
        <v>5721.7860704511004</v>
      </c>
      <c r="C193" s="69">
        <v>47848</v>
      </c>
    </row>
    <row r="194" spans="1:3">
      <c r="A194" t="s">
        <v>3610</v>
      </c>
      <c r="B194" s="68">
        <v>12902.271997165199</v>
      </c>
      <c r="C194" s="69">
        <v>47848</v>
      </c>
    </row>
    <row r="195" spans="1:3">
      <c r="A195" t="s">
        <v>3658</v>
      </c>
      <c r="B195" s="68">
        <v>3863.7713804997707</v>
      </c>
      <c r="C195" s="69">
        <v>47848</v>
      </c>
    </row>
    <row r="196" spans="1:3">
      <c r="A196" t="s">
        <v>3570</v>
      </c>
      <c r="B196" s="68">
        <v>10427.792269035239</v>
      </c>
      <c r="C196" s="69">
        <v>47849</v>
      </c>
    </row>
    <row r="197" spans="1:3">
      <c r="A197" t="s">
        <v>3579</v>
      </c>
      <c r="B197" s="68">
        <v>3.6104399999999995E-3</v>
      </c>
      <c r="C197" s="69">
        <v>47879</v>
      </c>
    </row>
    <row r="198" spans="1:3">
      <c r="A198" t="s">
        <v>2480</v>
      </c>
      <c r="B198" s="68">
        <v>42333.848295371099</v>
      </c>
      <c r="C198" s="69">
        <v>47927</v>
      </c>
    </row>
    <row r="199" spans="1:3">
      <c r="A199" t="s">
        <v>2506</v>
      </c>
      <c r="B199" s="68">
        <v>43717.170043717168</v>
      </c>
      <c r="C199" s="69">
        <v>47937</v>
      </c>
    </row>
    <row r="200" spans="1:3">
      <c r="A200" t="s">
        <v>3607</v>
      </c>
      <c r="B200" s="68">
        <v>8903.4948841644018</v>
      </c>
      <c r="C200" s="69">
        <v>47987</v>
      </c>
    </row>
    <row r="201" spans="1:3">
      <c r="A201" t="s">
        <v>3635</v>
      </c>
      <c r="B201" s="68">
        <v>7738.6740263936999</v>
      </c>
      <c r="C201" s="69">
        <v>47992</v>
      </c>
    </row>
    <row r="202" spans="1:3">
      <c r="A202" t="s">
        <v>3669</v>
      </c>
      <c r="B202" s="68">
        <v>8884.11888</v>
      </c>
      <c r="C202" s="69">
        <v>48004</v>
      </c>
    </row>
    <row r="203" spans="1:3">
      <c r="A203" t="s">
        <v>3618</v>
      </c>
      <c r="B203" s="68">
        <v>1704.4874391843668</v>
      </c>
      <c r="C203" s="69">
        <v>48029</v>
      </c>
    </row>
    <row r="204" spans="1:3">
      <c r="A204" t="s">
        <v>3677</v>
      </c>
      <c r="B204" s="68">
        <v>70.661218352399999</v>
      </c>
      <c r="C204" s="69">
        <v>48030</v>
      </c>
    </row>
    <row r="205" spans="1:3">
      <c r="A205" t="s">
        <v>2576</v>
      </c>
      <c r="B205" s="68">
        <v>11447.089327403999</v>
      </c>
      <c r="C205" s="69">
        <v>48054</v>
      </c>
    </row>
    <row r="206" spans="1:3">
      <c r="A206" t="s">
        <v>3666</v>
      </c>
      <c r="B206" s="68">
        <v>870.544723815</v>
      </c>
      <c r="C206" s="69">
        <v>48069</v>
      </c>
    </row>
    <row r="207" spans="1:3">
      <c r="A207" t="s">
        <v>3615</v>
      </c>
      <c r="B207" s="68">
        <v>20330.733702150214</v>
      </c>
      <c r="C207" s="69">
        <v>48121</v>
      </c>
    </row>
    <row r="208" spans="1:3">
      <c r="A208" t="s">
        <v>3616</v>
      </c>
      <c r="B208" s="68">
        <v>3444.9296918580899</v>
      </c>
      <c r="C208" s="69">
        <v>48121</v>
      </c>
    </row>
    <row r="209" spans="1:3">
      <c r="A209" t="s">
        <v>3543</v>
      </c>
      <c r="B209" s="68">
        <v>51.8328190107</v>
      </c>
      <c r="C209" s="69">
        <v>48122</v>
      </c>
    </row>
    <row r="210" spans="1:3">
      <c r="A210" t="s">
        <v>3609</v>
      </c>
      <c r="B210" s="68">
        <v>861.97514163929986</v>
      </c>
      <c r="C210" s="69">
        <v>48151</v>
      </c>
    </row>
    <row r="211" spans="1:3">
      <c r="A211" t="s">
        <v>3633</v>
      </c>
      <c r="B211" s="68">
        <v>10640.0555623908</v>
      </c>
      <c r="C211" s="69">
        <v>48176</v>
      </c>
    </row>
    <row r="212" spans="1:3">
      <c r="A212" t="s">
        <v>2908</v>
      </c>
      <c r="B212" s="68">
        <v>14045.660751985197</v>
      </c>
      <c r="C212" s="69">
        <v>48180</v>
      </c>
    </row>
    <row r="213" spans="1:3">
      <c r="A213" t="s">
        <v>3634</v>
      </c>
      <c r="B213" s="68">
        <v>1592.3888093879998</v>
      </c>
      <c r="C213" s="69">
        <v>48213</v>
      </c>
    </row>
    <row r="214" spans="1:3">
      <c r="A214" t="s">
        <v>3643</v>
      </c>
      <c r="B214" s="68">
        <v>2.5026299999999998E-5</v>
      </c>
      <c r="C214" s="69">
        <v>48213</v>
      </c>
    </row>
    <row r="215" spans="1:3">
      <c r="A215" t="s">
        <v>2598</v>
      </c>
      <c r="B215" s="68">
        <v>3.08295E-5</v>
      </c>
      <c r="C215" s="69">
        <v>48213</v>
      </c>
    </row>
    <row r="216" spans="1:3">
      <c r="A216" t="s">
        <v>3655</v>
      </c>
      <c r="B216" s="68">
        <v>3201.5440337985001</v>
      </c>
      <c r="C216" s="69">
        <v>48213</v>
      </c>
    </row>
    <row r="217" spans="1:3">
      <c r="A217" t="s">
        <v>3641</v>
      </c>
      <c r="B217" s="68">
        <v>15882.926497679999</v>
      </c>
      <c r="C217" s="69">
        <v>48234</v>
      </c>
    </row>
    <row r="218" spans="1:3">
      <c r="A218" t="s">
        <v>3652</v>
      </c>
      <c r="B218" s="68">
        <v>4123.6465607999999</v>
      </c>
      <c r="C218" s="69">
        <v>48268</v>
      </c>
    </row>
    <row r="219" spans="1:3">
      <c r="A219" t="s">
        <v>3619</v>
      </c>
      <c r="B219" s="68">
        <v>3181.3577639999994</v>
      </c>
      <c r="C219" s="69">
        <v>48294</v>
      </c>
    </row>
    <row r="220" spans="1:3">
      <c r="A220" t="s">
        <v>2328</v>
      </c>
      <c r="B220" s="68">
        <v>42642.310350501408</v>
      </c>
      <c r="C220" s="69">
        <v>48304</v>
      </c>
    </row>
    <row r="221" spans="1:3">
      <c r="A221" t="s">
        <v>3592</v>
      </c>
      <c r="B221" s="68">
        <v>703.74157882583984</v>
      </c>
      <c r="C221" s="69">
        <v>48319</v>
      </c>
    </row>
    <row r="222" spans="1:3">
      <c r="A222" t="s">
        <v>3583</v>
      </c>
      <c r="B222" s="68">
        <v>24172.156579252493</v>
      </c>
      <c r="C222" s="69">
        <v>48332</v>
      </c>
    </row>
    <row r="223" spans="1:3">
      <c r="A223" t="s">
        <v>3549</v>
      </c>
      <c r="B223" s="68">
        <v>26062.486386299996</v>
      </c>
      <c r="C223" s="69">
        <v>48365</v>
      </c>
    </row>
    <row r="224" spans="1:3">
      <c r="A224" t="s">
        <v>2570</v>
      </c>
      <c r="B224" s="68">
        <v>12951.611063999997</v>
      </c>
      <c r="C224" s="69">
        <v>48366</v>
      </c>
    </row>
    <row r="225" spans="1:3">
      <c r="A225" t="s">
        <v>3544</v>
      </c>
      <c r="B225" s="68">
        <v>16709.164640999999</v>
      </c>
      <c r="C225" s="69">
        <v>48395</v>
      </c>
    </row>
    <row r="226" spans="1:3">
      <c r="A226" t="s">
        <v>2501</v>
      </c>
      <c r="B226" s="68">
        <v>5408.48617569</v>
      </c>
      <c r="C226" s="69">
        <v>48395</v>
      </c>
    </row>
    <row r="227" spans="1:3">
      <c r="A227" t="s">
        <v>3589</v>
      </c>
      <c r="B227" s="68">
        <v>13445.771625330071</v>
      </c>
      <c r="C227" s="69">
        <v>48446</v>
      </c>
    </row>
    <row r="228" spans="1:3">
      <c r="A228" t="s">
        <v>3590</v>
      </c>
      <c r="B228" s="68">
        <v>133.46533044</v>
      </c>
      <c r="C228" s="69">
        <v>48446</v>
      </c>
    </row>
    <row r="229" spans="1:3">
      <c r="A229" t="s">
        <v>3588</v>
      </c>
      <c r="B229" s="68">
        <v>1254.722894688</v>
      </c>
      <c r="C229" s="69">
        <v>48466</v>
      </c>
    </row>
    <row r="230" spans="1:3">
      <c r="A230" t="s">
        <v>2590</v>
      </c>
      <c r="B230" s="68">
        <v>1456.1819239499998</v>
      </c>
      <c r="C230" s="69">
        <v>48466</v>
      </c>
    </row>
    <row r="231" spans="1:3">
      <c r="A231" t="s">
        <v>3556</v>
      </c>
      <c r="B231" s="68">
        <v>34441.340408724602</v>
      </c>
      <c r="C231" s="69">
        <v>48669</v>
      </c>
    </row>
    <row r="232" spans="1:3">
      <c r="A232" t="s">
        <v>3569</v>
      </c>
      <c r="B232" s="68">
        <v>54609.740495144048</v>
      </c>
      <c r="C232" s="69">
        <v>48693</v>
      </c>
    </row>
    <row r="233" spans="1:3">
      <c r="A233" t="s">
        <v>3650</v>
      </c>
      <c r="B233" s="68">
        <v>1240.2399054474001</v>
      </c>
      <c r="C233" s="69">
        <v>48723</v>
      </c>
    </row>
    <row r="234" spans="1:3">
      <c r="A234" t="s">
        <v>3539</v>
      </c>
      <c r="B234" s="68">
        <v>19184.112213564</v>
      </c>
      <c r="C234" s="69">
        <v>48757</v>
      </c>
    </row>
    <row r="235" spans="1:3">
      <c r="A235" t="s">
        <v>2408</v>
      </c>
      <c r="B235" s="68">
        <v>22820.561494379999</v>
      </c>
      <c r="C235" s="69">
        <v>48760</v>
      </c>
    </row>
    <row r="236" spans="1:3">
      <c r="A236" t="s">
        <v>3622</v>
      </c>
      <c r="B236" s="68">
        <v>24328.951023131998</v>
      </c>
      <c r="C236" s="69">
        <v>48781</v>
      </c>
    </row>
    <row r="237" spans="1:3">
      <c r="A237" t="s">
        <v>3525</v>
      </c>
      <c r="B237" s="68">
        <v>18396.180995399998</v>
      </c>
      <c r="C237" s="69">
        <v>48914</v>
      </c>
    </row>
    <row r="238" spans="1:3">
      <c r="A238" t="s">
        <v>3662</v>
      </c>
      <c r="B238" s="68">
        <v>5049.2182864616998</v>
      </c>
      <c r="C238" s="69">
        <v>48942</v>
      </c>
    </row>
    <row r="239" spans="1:3">
      <c r="A239" t="s">
        <v>3663</v>
      </c>
      <c r="B239" s="68">
        <v>7329.7993948451995</v>
      </c>
      <c r="C239" s="69">
        <v>48942</v>
      </c>
    </row>
    <row r="240" spans="1:3">
      <c r="A240" t="s">
        <v>3597</v>
      </c>
      <c r="B240" s="68">
        <v>147.71013827310003</v>
      </c>
      <c r="C240" s="69">
        <v>48944</v>
      </c>
    </row>
    <row r="241" spans="1:3">
      <c r="A241" t="s">
        <v>3636</v>
      </c>
      <c r="B241" s="68">
        <v>30623.2546941828</v>
      </c>
      <c r="C241" s="69">
        <v>48944</v>
      </c>
    </row>
    <row r="242" spans="1:3">
      <c r="A242" t="s">
        <v>3593</v>
      </c>
      <c r="B242" s="68">
        <v>30621.226748378773</v>
      </c>
      <c r="C242" s="69">
        <v>49124</v>
      </c>
    </row>
    <row r="243" spans="1:3">
      <c r="A243" t="s">
        <v>2944</v>
      </c>
      <c r="B243" s="68">
        <v>25204.007583680825</v>
      </c>
      <c r="C243" s="69">
        <v>49126</v>
      </c>
    </row>
    <row r="244" spans="1:3">
      <c r="A244" t="s">
        <v>2946</v>
      </c>
      <c r="B244" s="68">
        <v>222.07318377652678</v>
      </c>
      <c r="C244" s="69">
        <v>49126</v>
      </c>
    </row>
    <row r="245" spans="1:3">
      <c r="A245" t="s">
        <v>3656</v>
      </c>
      <c r="B245" s="68">
        <v>8.1684899918315081E-6</v>
      </c>
      <c r="C245" s="69">
        <v>49337</v>
      </c>
    </row>
    <row r="246" spans="1:3">
      <c r="A246" t="s">
        <v>3545</v>
      </c>
      <c r="B246" s="68">
        <v>54876.457550399988</v>
      </c>
      <c r="C246" s="69">
        <v>49396</v>
      </c>
    </row>
    <row r="247" spans="1:3">
      <c r="A247" t="s">
        <v>2600</v>
      </c>
      <c r="B247" s="68">
        <v>25849.019301299995</v>
      </c>
      <c r="C247" s="69">
        <v>49405</v>
      </c>
    </row>
    <row r="248" spans="1:3">
      <c r="A248" t="s">
        <v>3560</v>
      </c>
      <c r="B248" s="68">
        <v>20718.775989311998</v>
      </c>
      <c r="C248" s="69">
        <v>49427</v>
      </c>
    </row>
    <row r="249" spans="1:3">
      <c r="A249" t="s">
        <v>3561</v>
      </c>
      <c r="B249" s="68">
        <v>18838.035996303421</v>
      </c>
      <c r="C249" s="69">
        <v>50041</v>
      </c>
    </row>
    <row r="250" spans="1:3">
      <c r="A250" t="s">
        <v>3562</v>
      </c>
      <c r="B250" s="68">
        <v>34715.189860067992</v>
      </c>
      <c r="C250" s="69">
        <v>50770</v>
      </c>
    </row>
    <row r="251" spans="1:3">
      <c r="A251" t="s">
        <v>3594</v>
      </c>
      <c r="B251" s="68">
        <v>15252.987831119997</v>
      </c>
      <c r="C251" s="69">
        <v>50770</v>
      </c>
    </row>
    <row r="252" spans="1:3">
      <c r="A252" t="s">
        <v>3624</v>
      </c>
      <c r="B252" s="68">
        <v>13618.744436411998</v>
      </c>
      <c r="C252" s="69">
        <v>50770</v>
      </c>
    </row>
    <row r="253" spans="1:3">
      <c r="A253" t="s">
        <v>3625</v>
      </c>
      <c r="B253" s="68">
        <v>5565.740770154257</v>
      </c>
      <c r="C253" s="69">
        <v>50770</v>
      </c>
    </row>
    <row r="254" spans="1:3">
      <c r="A254" t="s">
        <v>2914</v>
      </c>
      <c r="B254" s="68">
        <v>7.6136156399999981E-3</v>
      </c>
      <c r="C254" s="69">
        <v>50770</v>
      </c>
    </row>
    <row r="255" spans="1:3">
      <c r="A255" t="s">
        <v>3632</v>
      </c>
      <c r="B255" s="68">
        <v>8.848066508848066E-3</v>
      </c>
      <c r="C255" s="69">
        <v>50770</v>
      </c>
    </row>
    <row r="256" spans="1:3" hidden="1">
      <c r="A256"/>
      <c r="B256" s="59"/>
    </row>
    <row r="257" spans="1:3" hidden="1">
      <c r="A257"/>
      <c r="B257" s="68"/>
      <c r="C257"/>
    </row>
    <row r="258" spans="1:3" hidden="1">
      <c r="A258"/>
      <c r="B258" s="68"/>
      <c r="C258"/>
    </row>
    <row r="10000" spans="52:52" hidden="1">
      <c r="AZ10000"/>
    </row>
  </sheetData>
  <sortState xmlns:xlrd2="http://schemas.microsoft.com/office/spreadsheetml/2017/richdata2" ref="A75:C255">
    <sortCondition ref="C75:C255"/>
  </sortState>
  <dataValidations count="1">
    <dataValidation allowBlank="1" showInputMessage="1" showErrorMessage="1" sqref="A1:XFD75 A259:C1048576 D76:AY1048576 BA76:XFD1048576 AZ76:AZ9999 AZ10001:AZ1048576" xr:uid="{00000000-0002-0000-1A00-000000000000}"/>
  </dataValidations>
  <pageMargins left="0" right="0" top="0.5" bottom="0.5" header="0" footer="0.25"/>
  <pageSetup paperSize="9" scale="1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1" width="14.85546875" style="15" customWidth="1"/>
    <col min="12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5" hidden="1"/>
    <col min="48" max="52" width="0" style="15" hidden="1"/>
    <col min="53" max="16384" width="9.140625" style="15" hidden="1"/>
  </cols>
  <sheetData>
    <row r="1" spans="1:17" s="1" customFormat="1">
      <c r="A1" s="2" t="s">
        <v>0</v>
      </c>
      <c r="B1" s="65" t="s">
        <v>4889</v>
      </c>
    </row>
    <row r="2" spans="1:17" s="1" customFormat="1">
      <c r="A2" s="2" t="s">
        <v>1</v>
      </c>
      <c r="B2" s="11" t="s">
        <v>3480</v>
      </c>
    </row>
    <row r="3" spans="1:17" s="1" customFormat="1">
      <c r="A3" s="2" t="s">
        <v>2</v>
      </c>
      <c r="B3" s="22" t="s">
        <v>3481</v>
      </c>
    </row>
    <row r="4" spans="1:17">
      <c r="A4" s="2" t="s">
        <v>3</v>
      </c>
      <c r="B4" s="110" t="s">
        <v>4890</v>
      </c>
    </row>
    <row r="5" spans="1:17" s="17" customFormat="1">
      <c r="A5" s="36" t="s">
        <v>94</v>
      </c>
      <c r="B5" s="37" t="s">
        <v>48</v>
      </c>
      <c r="C5" s="37" t="s">
        <v>82</v>
      </c>
      <c r="D5" s="37" t="s">
        <v>50</v>
      </c>
      <c r="E5" s="37" t="s">
        <v>51</v>
      </c>
      <c r="F5" s="37" t="s">
        <v>69</v>
      </c>
      <c r="G5" s="37" t="s">
        <v>70</v>
      </c>
      <c r="H5" s="37" t="s">
        <v>52</v>
      </c>
      <c r="I5" s="37" t="s">
        <v>53</v>
      </c>
      <c r="J5" s="37" t="s">
        <v>146</v>
      </c>
      <c r="K5" s="37" t="s">
        <v>160</v>
      </c>
      <c r="L5" s="37" t="s">
        <v>147</v>
      </c>
      <c r="M5" s="37" t="s">
        <v>71</v>
      </c>
      <c r="N5" s="37" t="s">
        <v>56</v>
      </c>
      <c r="O5" s="38" t="s">
        <v>153</v>
      </c>
      <c r="Q5" s="15"/>
    </row>
    <row r="6" spans="1:17" s="17" customFormat="1">
      <c r="A6" s="112" t="s">
        <v>4890</v>
      </c>
      <c r="B6" s="113" t="s">
        <v>4890</v>
      </c>
      <c r="C6" s="113" t="s">
        <v>4890</v>
      </c>
      <c r="D6" s="113" t="s">
        <v>4890</v>
      </c>
      <c r="E6" s="113" t="s">
        <v>4890</v>
      </c>
      <c r="F6" s="24" t="s">
        <v>72</v>
      </c>
      <c r="G6" s="24" t="s">
        <v>73</v>
      </c>
      <c r="H6" s="113" t="s">
        <v>4890</v>
      </c>
      <c r="I6" s="24" t="s">
        <v>7</v>
      </c>
      <c r="J6" s="24" t="s">
        <v>7</v>
      </c>
      <c r="K6" s="24" t="s">
        <v>154</v>
      </c>
      <c r="L6" s="24" t="s">
        <v>6</v>
      </c>
      <c r="M6" s="24" t="s">
        <v>7</v>
      </c>
      <c r="N6" s="24" t="s">
        <v>7</v>
      </c>
      <c r="O6" s="25" t="s">
        <v>7</v>
      </c>
    </row>
    <row r="7" spans="1:17" s="19" customFormat="1" ht="20.25">
      <c r="A7" s="114" t="s">
        <v>4890</v>
      </c>
      <c r="B7" s="7" t="s">
        <v>9</v>
      </c>
      <c r="C7" s="7" t="s">
        <v>10</v>
      </c>
      <c r="D7" s="7" t="s">
        <v>58</v>
      </c>
      <c r="E7" s="7" t="s">
        <v>59</v>
      </c>
      <c r="F7" s="7" t="s">
        <v>60</v>
      </c>
      <c r="G7" s="7" t="s">
        <v>61</v>
      </c>
      <c r="H7" s="27" t="s">
        <v>62</v>
      </c>
      <c r="I7" s="27" t="s">
        <v>63</v>
      </c>
      <c r="J7" s="7" t="s">
        <v>64</v>
      </c>
      <c r="K7" s="7" t="s">
        <v>65</v>
      </c>
      <c r="L7" s="7" t="s">
        <v>74</v>
      </c>
      <c r="M7" s="7" t="s">
        <v>75</v>
      </c>
      <c r="N7" s="27" t="s">
        <v>76</v>
      </c>
      <c r="O7" s="27" t="s">
        <v>77</v>
      </c>
      <c r="P7" s="28"/>
    </row>
    <row r="8" spans="1:17" s="19" customFormat="1" ht="20.25">
      <c r="A8" s="20" t="s">
        <v>148</v>
      </c>
      <c r="B8" s="115" t="s">
        <v>4890</v>
      </c>
      <c r="C8" s="115" t="s">
        <v>4890</v>
      </c>
      <c r="D8" s="115" t="s">
        <v>4890</v>
      </c>
      <c r="E8" s="115" t="s">
        <v>4890</v>
      </c>
      <c r="F8" s="115" t="s">
        <v>4890</v>
      </c>
      <c r="G8" s="115" t="s">
        <v>4890</v>
      </c>
      <c r="H8" s="115" t="s">
        <v>4890</v>
      </c>
      <c r="I8" s="115" t="s">
        <v>4890</v>
      </c>
      <c r="J8" s="115" t="s">
        <v>4890</v>
      </c>
      <c r="K8" s="57">
        <v>0</v>
      </c>
      <c r="L8" s="57">
        <v>0</v>
      </c>
      <c r="M8" s="115" t="s">
        <v>4890</v>
      </c>
      <c r="N8" s="58">
        <v>0</v>
      </c>
      <c r="O8" s="58">
        <v>0</v>
      </c>
      <c r="P8" s="28"/>
    </row>
    <row r="9" spans="1:17">
      <c r="A9" s="61" t="s">
        <v>175</v>
      </c>
      <c r="B9" s="110" t="s">
        <v>4890</v>
      </c>
      <c r="C9" s="119" t="s">
        <v>4890</v>
      </c>
      <c r="D9" s="119" t="s">
        <v>4890</v>
      </c>
      <c r="E9" s="119" t="s">
        <v>4890</v>
      </c>
      <c r="F9" s="119" t="s">
        <v>4890</v>
      </c>
      <c r="G9" s="63">
        <v>0</v>
      </c>
      <c r="H9" s="119" t="s">
        <v>4890</v>
      </c>
      <c r="I9" s="119" t="s">
        <v>4890</v>
      </c>
      <c r="J9" s="119" t="s">
        <v>4890</v>
      </c>
      <c r="K9" s="63">
        <v>0</v>
      </c>
      <c r="L9" s="63">
        <v>0</v>
      </c>
      <c r="M9" s="119" t="s">
        <v>4890</v>
      </c>
      <c r="N9" s="62">
        <v>0</v>
      </c>
      <c r="O9" s="62">
        <v>0</v>
      </c>
    </row>
    <row r="10" spans="1:17">
      <c r="A10" s="61" t="s">
        <v>317</v>
      </c>
      <c r="B10" s="110" t="s">
        <v>4890</v>
      </c>
      <c r="C10" s="119" t="s">
        <v>4890</v>
      </c>
      <c r="D10" s="119" t="s">
        <v>4890</v>
      </c>
      <c r="E10" s="119" t="s">
        <v>4890</v>
      </c>
      <c r="F10" s="119" t="s">
        <v>4890</v>
      </c>
      <c r="G10" s="63">
        <v>0</v>
      </c>
      <c r="H10" s="119" t="s">
        <v>4890</v>
      </c>
      <c r="I10" s="119" t="s">
        <v>4890</v>
      </c>
      <c r="J10" s="119" t="s">
        <v>4890</v>
      </c>
      <c r="K10" s="63">
        <v>0</v>
      </c>
      <c r="L10" s="63">
        <v>0</v>
      </c>
      <c r="M10" s="119" t="s">
        <v>4890</v>
      </c>
      <c r="N10" s="62">
        <v>0</v>
      </c>
      <c r="O10" s="62">
        <v>0</v>
      </c>
    </row>
    <row r="11" spans="1:17">
      <c r="A11" t="s">
        <v>184</v>
      </c>
      <c r="B11" t="s">
        <v>184</v>
      </c>
      <c r="C11" t="s">
        <v>184</v>
      </c>
      <c r="D11" t="s">
        <v>184</v>
      </c>
      <c r="E11" s="119" t="s">
        <v>4890</v>
      </c>
      <c r="F11" s="119" t="s">
        <v>4890</v>
      </c>
      <c r="G11" s="59">
        <v>0</v>
      </c>
      <c r="H11" t="s">
        <v>184</v>
      </c>
      <c r="I11" s="60">
        <v>0</v>
      </c>
      <c r="J11" s="60">
        <v>0</v>
      </c>
      <c r="K11" s="59">
        <v>0</v>
      </c>
      <c r="L11" s="59">
        <v>0</v>
      </c>
      <c r="M11" s="60">
        <v>0</v>
      </c>
      <c r="N11" s="60">
        <v>0</v>
      </c>
      <c r="O11" s="60">
        <v>0</v>
      </c>
    </row>
    <row r="12" spans="1:17">
      <c r="A12" s="61" t="s">
        <v>235</v>
      </c>
      <c r="B12" s="110" t="s">
        <v>4890</v>
      </c>
      <c r="C12" s="119" t="s">
        <v>4890</v>
      </c>
      <c r="D12" s="119" t="s">
        <v>4890</v>
      </c>
      <c r="E12" s="119" t="s">
        <v>4890</v>
      </c>
      <c r="F12" s="119" t="s">
        <v>4890</v>
      </c>
      <c r="G12" s="63">
        <v>0</v>
      </c>
      <c r="H12" s="119" t="s">
        <v>4890</v>
      </c>
      <c r="I12" s="119" t="s">
        <v>4890</v>
      </c>
      <c r="J12" s="119" t="s">
        <v>4890</v>
      </c>
      <c r="K12" s="63">
        <v>0</v>
      </c>
      <c r="L12" s="63">
        <v>0</v>
      </c>
      <c r="M12" s="119" t="s">
        <v>4890</v>
      </c>
      <c r="N12" s="62">
        <v>0</v>
      </c>
      <c r="O12" s="62">
        <v>0</v>
      </c>
    </row>
    <row r="13" spans="1:17">
      <c r="A13" t="s">
        <v>184</v>
      </c>
      <c r="B13" t="s">
        <v>184</v>
      </c>
      <c r="C13" t="s">
        <v>184</v>
      </c>
      <c r="D13" t="s">
        <v>184</v>
      </c>
      <c r="E13" s="119" t="s">
        <v>4890</v>
      </c>
      <c r="F13" s="119" t="s">
        <v>4890</v>
      </c>
      <c r="G13" s="59">
        <v>0</v>
      </c>
      <c r="H13" t="s">
        <v>184</v>
      </c>
      <c r="I13" s="60">
        <v>0</v>
      </c>
      <c r="J13" s="60">
        <v>0</v>
      </c>
      <c r="K13" s="59">
        <v>0</v>
      </c>
      <c r="L13" s="59">
        <v>0</v>
      </c>
      <c r="M13" s="60">
        <v>0</v>
      </c>
      <c r="N13" s="60">
        <v>0</v>
      </c>
      <c r="O13" s="60">
        <v>0</v>
      </c>
    </row>
    <row r="14" spans="1:17">
      <c r="A14" s="61" t="s">
        <v>318</v>
      </c>
      <c r="B14" s="110" t="s">
        <v>4890</v>
      </c>
      <c r="C14" s="119" t="s">
        <v>4890</v>
      </c>
      <c r="D14" s="119" t="s">
        <v>4890</v>
      </c>
      <c r="E14" s="119" t="s">
        <v>4890</v>
      </c>
      <c r="F14" s="119" t="s">
        <v>4890</v>
      </c>
      <c r="G14" s="63">
        <v>0</v>
      </c>
      <c r="H14" s="119" t="s">
        <v>4890</v>
      </c>
      <c r="I14" s="119" t="s">
        <v>4890</v>
      </c>
      <c r="J14" s="119" t="s">
        <v>4890</v>
      </c>
      <c r="K14" s="63">
        <v>0</v>
      </c>
      <c r="L14" s="63">
        <v>0</v>
      </c>
      <c r="M14" s="119" t="s">
        <v>4890</v>
      </c>
      <c r="N14" s="62">
        <v>0</v>
      </c>
      <c r="O14" s="62">
        <v>0</v>
      </c>
    </row>
    <row r="15" spans="1:17">
      <c r="A15" t="s">
        <v>184</v>
      </c>
      <c r="B15" t="s">
        <v>184</v>
      </c>
      <c r="C15" t="s">
        <v>184</v>
      </c>
      <c r="D15" t="s">
        <v>184</v>
      </c>
      <c r="E15" s="119" t="s">
        <v>4890</v>
      </c>
      <c r="F15" s="119" t="s">
        <v>4890</v>
      </c>
      <c r="G15" s="59">
        <v>0</v>
      </c>
      <c r="H15" t="s">
        <v>184</v>
      </c>
      <c r="I15" s="60">
        <v>0</v>
      </c>
      <c r="J15" s="60">
        <v>0</v>
      </c>
      <c r="K15" s="59">
        <v>0</v>
      </c>
      <c r="L15" s="59">
        <v>0</v>
      </c>
      <c r="M15" s="60">
        <v>0</v>
      </c>
      <c r="N15" s="60">
        <v>0</v>
      </c>
      <c r="O15" s="60">
        <v>0</v>
      </c>
    </row>
    <row r="16" spans="1:17">
      <c r="A16" s="61" t="s">
        <v>833</v>
      </c>
      <c r="B16" s="110" t="s">
        <v>4890</v>
      </c>
      <c r="C16" s="119" t="s">
        <v>4890</v>
      </c>
      <c r="D16" s="119" t="s">
        <v>4890</v>
      </c>
      <c r="E16" s="119" t="s">
        <v>4890</v>
      </c>
      <c r="F16" s="119" t="s">
        <v>4890</v>
      </c>
      <c r="G16" s="63">
        <v>0</v>
      </c>
      <c r="H16" s="119" t="s">
        <v>4890</v>
      </c>
      <c r="I16" s="119" t="s">
        <v>4890</v>
      </c>
      <c r="J16" s="119" t="s">
        <v>4890</v>
      </c>
      <c r="K16" s="63">
        <v>0</v>
      </c>
      <c r="L16" s="63">
        <v>0</v>
      </c>
      <c r="M16" s="119" t="s">
        <v>4890</v>
      </c>
      <c r="N16" s="62">
        <v>0</v>
      </c>
      <c r="O16" s="62">
        <v>0</v>
      </c>
    </row>
    <row r="17" spans="1:15">
      <c r="A17" t="s">
        <v>184</v>
      </c>
      <c r="B17" t="s">
        <v>184</v>
      </c>
      <c r="C17" t="s">
        <v>184</v>
      </c>
      <c r="D17" t="s">
        <v>184</v>
      </c>
      <c r="E17" s="119" t="s">
        <v>4890</v>
      </c>
      <c r="F17" s="119" t="s">
        <v>4890</v>
      </c>
      <c r="G17" s="59">
        <v>0</v>
      </c>
      <c r="H17" t="s">
        <v>184</v>
      </c>
      <c r="I17" s="60">
        <v>0</v>
      </c>
      <c r="J17" s="60">
        <v>0</v>
      </c>
      <c r="K17" s="59">
        <v>0</v>
      </c>
      <c r="L17" s="59">
        <v>0</v>
      </c>
      <c r="M17" s="60">
        <v>0</v>
      </c>
      <c r="N17" s="60">
        <v>0</v>
      </c>
      <c r="O17" s="60">
        <v>0</v>
      </c>
    </row>
    <row r="18" spans="1:15">
      <c r="A18" s="61" t="s">
        <v>205</v>
      </c>
      <c r="B18" s="110" t="s">
        <v>4890</v>
      </c>
      <c r="C18" s="119" t="s">
        <v>4890</v>
      </c>
      <c r="D18" s="119" t="s">
        <v>4890</v>
      </c>
      <c r="E18" s="119" t="s">
        <v>4890</v>
      </c>
      <c r="F18" s="119" t="s">
        <v>4890</v>
      </c>
      <c r="G18" s="63">
        <v>0</v>
      </c>
      <c r="H18" s="119" t="s">
        <v>4890</v>
      </c>
      <c r="I18" s="119" t="s">
        <v>4890</v>
      </c>
      <c r="J18" s="119" t="s">
        <v>4890</v>
      </c>
      <c r="K18" s="63">
        <v>0</v>
      </c>
      <c r="L18" s="63">
        <v>0</v>
      </c>
      <c r="M18" s="119" t="s">
        <v>4890</v>
      </c>
      <c r="N18" s="62">
        <v>0</v>
      </c>
      <c r="O18" s="62">
        <v>0</v>
      </c>
    </row>
    <row r="19" spans="1:15">
      <c r="A19" s="61" t="s">
        <v>319</v>
      </c>
      <c r="B19" s="110" t="s">
        <v>4890</v>
      </c>
      <c r="C19" s="119" t="s">
        <v>4890</v>
      </c>
      <c r="D19" s="119" t="s">
        <v>4890</v>
      </c>
      <c r="E19" s="119" t="s">
        <v>4890</v>
      </c>
      <c r="F19" s="119" t="s">
        <v>4890</v>
      </c>
      <c r="G19" s="63">
        <v>0</v>
      </c>
      <c r="H19" s="119" t="s">
        <v>4890</v>
      </c>
      <c r="I19" s="119" t="s">
        <v>4890</v>
      </c>
      <c r="J19" s="119" t="s">
        <v>4890</v>
      </c>
      <c r="K19" s="63">
        <v>0</v>
      </c>
      <c r="L19" s="63">
        <v>0</v>
      </c>
      <c r="M19" s="119" t="s">
        <v>4890</v>
      </c>
      <c r="N19" s="62">
        <v>0</v>
      </c>
      <c r="O19" s="62">
        <v>0</v>
      </c>
    </row>
    <row r="20" spans="1:15">
      <c r="A20" t="s">
        <v>184</v>
      </c>
      <c r="B20" t="s">
        <v>184</v>
      </c>
      <c r="C20" t="s">
        <v>184</v>
      </c>
      <c r="D20" t="s">
        <v>184</v>
      </c>
      <c r="E20" s="119" t="s">
        <v>4890</v>
      </c>
      <c r="F20" s="119" t="s">
        <v>4890</v>
      </c>
      <c r="G20" s="59">
        <v>0</v>
      </c>
      <c r="H20" t="s">
        <v>184</v>
      </c>
      <c r="I20" s="60">
        <v>0</v>
      </c>
      <c r="J20" s="60">
        <v>0</v>
      </c>
      <c r="K20" s="59">
        <v>0</v>
      </c>
      <c r="L20" s="59">
        <v>0</v>
      </c>
      <c r="M20" s="60">
        <v>0</v>
      </c>
      <c r="N20" s="60">
        <v>0</v>
      </c>
      <c r="O20" s="60">
        <v>0</v>
      </c>
    </row>
    <row r="21" spans="1:15">
      <c r="A21" s="61" t="s">
        <v>320</v>
      </c>
      <c r="B21" s="110" t="s">
        <v>4890</v>
      </c>
      <c r="C21" s="119" t="s">
        <v>4890</v>
      </c>
      <c r="D21" s="119" t="s">
        <v>4890</v>
      </c>
      <c r="E21" s="119" t="s">
        <v>4890</v>
      </c>
      <c r="F21" s="119" t="s">
        <v>4890</v>
      </c>
      <c r="G21" s="63">
        <v>0</v>
      </c>
      <c r="H21" s="119" t="s">
        <v>4890</v>
      </c>
      <c r="I21" s="119" t="s">
        <v>4890</v>
      </c>
      <c r="J21" s="119" t="s">
        <v>4890</v>
      </c>
      <c r="K21" s="63">
        <v>0</v>
      </c>
      <c r="L21" s="63">
        <v>0</v>
      </c>
      <c r="M21" s="119" t="s">
        <v>4890</v>
      </c>
      <c r="N21" s="62">
        <v>0</v>
      </c>
      <c r="O21" s="62">
        <v>0</v>
      </c>
    </row>
    <row r="22" spans="1:15">
      <c r="A22" t="s">
        <v>184</v>
      </c>
      <c r="B22" t="s">
        <v>184</v>
      </c>
      <c r="C22" t="s">
        <v>184</v>
      </c>
      <c r="D22" t="s">
        <v>184</v>
      </c>
      <c r="E22" s="119" t="s">
        <v>4890</v>
      </c>
      <c r="F22" s="119" t="s">
        <v>4890</v>
      </c>
      <c r="G22" s="59">
        <v>0</v>
      </c>
      <c r="H22" t="s">
        <v>184</v>
      </c>
      <c r="I22" s="60">
        <v>0</v>
      </c>
      <c r="J22" s="60">
        <v>0</v>
      </c>
      <c r="K22" s="59">
        <v>0</v>
      </c>
      <c r="L22" s="59">
        <v>0</v>
      </c>
      <c r="M22" s="60">
        <v>0</v>
      </c>
      <c r="N22" s="60">
        <v>0</v>
      </c>
      <c r="O22" s="60">
        <v>0</v>
      </c>
    </row>
    <row r="23" spans="1:15">
      <c r="A23" t="s">
        <v>207</v>
      </c>
      <c r="B23" s="110" t="s">
        <v>4890</v>
      </c>
      <c r="C23" s="119" t="s">
        <v>4890</v>
      </c>
      <c r="D23" s="119" t="s">
        <v>4890</v>
      </c>
      <c r="E23" s="119" t="s">
        <v>4890</v>
      </c>
      <c r="F23" s="119" t="s">
        <v>4890</v>
      </c>
      <c r="G23" s="119" t="s">
        <v>4890</v>
      </c>
      <c r="H23" s="119" t="s">
        <v>4890</v>
      </c>
      <c r="I23" s="119" t="s">
        <v>4890</v>
      </c>
      <c r="J23" s="119" t="s">
        <v>4890</v>
      </c>
      <c r="K23" s="119" t="s">
        <v>4890</v>
      </c>
      <c r="L23" s="119" t="s">
        <v>4890</v>
      </c>
      <c r="M23" s="119" t="s">
        <v>4890</v>
      </c>
      <c r="N23" s="119" t="s">
        <v>4890</v>
      </c>
      <c r="O23" s="119" t="s">
        <v>4890</v>
      </c>
    </row>
    <row r="24" spans="1:15">
      <c r="A24" t="s">
        <v>313</v>
      </c>
      <c r="B24" s="110" t="s">
        <v>4890</v>
      </c>
      <c r="C24" s="119" t="s">
        <v>4890</v>
      </c>
      <c r="D24" s="119" t="s">
        <v>4890</v>
      </c>
      <c r="E24" s="119" t="s">
        <v>4890</v>
      </c>
      <c r="F24" s="119" t="s">
        <v>4890</v>
      </c>
      <c r="G24" s="119" t="s">
        <v>4890</v>
      </c>
      <c r="H24" s="119" t="s">
        <v>4890</v>
      </c>
      <c r="I24" s="119" t="s">
        <v>4890</v>
      </c>
      <c r="J24" s="119" t="s">
        <v>4890</v>
      </c>
      <c r="K24" s="119" t="s">
        <v>4890</v>
      </c>
      <c r="L24" s="119" t="s">
        <v>4890</v>
      </c>
      <c r="M24" s="119" t="s">
        <v>4890</v>
      </c>
      <c r="N24" s="119" t="s">
        <v>4890</v>
      </c>
      <c r="O24" s="119" t="s">
        <v>4890</v>
      </c>
    </row>
    <row r="25" spans="1:15">
      <c r="A25" t="s">
        <v>315</v>
      </c>
      <c r="B25" s="110" t="s">
        <v>4890</v>
      </c>
      <c r="C25" s="119" t="s">
        <v>4890</v>
      </c>
      <c r="D25" s="119" t="s">
        <v>4890</v>
      </c>
      <c r="E25" s="119" t="s">
        <v>4890</v>
      </c>
      <c r="F25" s="119" t="s">
        <v>4890</v>
      </c>
      <c r="G25" s="119" t="s">
        <v>4890</v>
      </c>
      <c r="H25" s="119" t="s">
        <v>4890</v>
      </c>
      <c r="I25" s="119" t="s">
        <v>4890</v>
      </c>
      <c r="J25" s="119" t="s">
        <v>4890</v>
      </c>
      <c r="K25" s="119" t="s">
        <v>4890</v>
      </c>
      <c r="L25" s="119" t="s">
        <v>4890</v>
      </c>
      <c r="M25" s="119" t="s">
        <v>4890</v>
      </c>
      <c r="N25" s="119" t="s">
        <v>4890</v>
      </c>
      <c r="O25" s="119" t="s">
        <v>4890</v>
      </c>
    </row>
    <row r="26" spans="1:15" hidden="1">
      <c r="C26" s="15"/>
    </row>
    <row r="27" spans="1:15" hidden="1">
      <c r="C27" s="15"/>
    </row>
    <row r="28" spans="1:15" hidden="1">
      <c r="C28" s="15"/>
    </row>
    <row r="29" spans="1:15" hidden="1">
      <c r="C29" s="15"/>
    </row>
    <row r="30" spans="1:15" hidden="1">
      <c r="C30" s="15"/>
    </row>
    <row r="31" spans="1:15" hidden="1">
      <c r="C31" s="15"/>
    </row>
    <row r="32" spans="1:15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A369" s="15"/>
      <c r="C369" s="15"/>
    </row>
    <row r="370" spans="1:3" hidden="1">
      <c r="A370" s="15"/>
      <c r="C370" s="15"/>
    </row>
    <row r="371" spans="1:3" hidden="1">
      <c r="A371" s="17"/>
      <c r="C371" s="15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5" hidden="1"/>
    <col min="48" max="52" width="0" style="15" hidden="1"/>
    <col min="53" max="16384" width="9.140625" style="15" hidden="1"/>
  </cols>
  <sheetData>
    <row r="1" spans="1:17" s="1" customFormat="1">
      <c r="A1" s="2" t="s">
        <v>0</v>
      </c>
      <c r="B1" s="65" t="s">
        <v>4889</v>
      </c>
    </row>
    <row r="2" spans="1:17" s="1" customFormat="1">
      <c r="A2" s="2" t="s">
        <v>1</v>
      </c>
      <c r="B2" s="11" t="s">
        <v>3480</v>
      </c>
    </row>
    <row r="3" spans="1:17" s="1" customFormat="1">
      <c r="A3" s="2" t="s">
        <v>2</v>
      </c>
      <c r="B3" s="22" t="s">
        <v>3481</v>
      </c>
    </row>
    <row r="4" spans="1:17">
      <c r="A4" s="2" t="s">
        <v>3</v>
      </c>
      <c r="B4" s="110" t="s">
        <v>4890</v>
      </c>
    </row>
    <row r="5" spans="1:17" s="17" customFormat="1">
      <c r="A5" s="36" t="s">
        <v>94</v>
      </c>
      <c r="B5" s="37" t="s">
        <v>48</v>
      </c>
      <c r="C5" s="37" t="s">
        <v>82</v>
      </c>
      <c r="D5" s="37" t="s">
        <v>50</v>
      </c>
      <c r="E5" s="37" t="s">
        <v>51</v>
      </c>
      <c r="F5" s="37" t="s">
        <v>69</v>
      </c>
      <c r="G5" s="37" t="s">
        <v>70</v>
      </c>
      <c r="H5" s="37" t="s">
        <v>52</v>
      </c>
      <c r="I5" s="37" t="s">
        <v>53</v>
      </c>
      <c r="J5" s="37" t="s">
        <v>146</v>
      </c>
      <c r="K5" s="37" t="s">
        <v>157</v>
      </c>
      <c r="L5" s="37" t="s">
        <v>147</v>
      </c>
      <c r="M5" s="37" t="s">
        <v>71</v>
      </c>
      <c r="N5" s="37" t="s">
        <v>56</v>
      </c>
      <c r="O5" s="38" t="s">
        <v>153</v>
      </c>
      <c r="Q5" s="15"/>
    </row>
    <row r="6" spans="1:17" s="17" customFormat="1">
      <c r="A6" s="112" t="s">
        <v>4890</v>
      </c>
      <c r="B6" s="113" t="s">
        <v>4890</v>
      </c>
      <c r="C6" s="113" t="s">
        <v>4890</v>
      </c>
      <c r="D6" s="113" t="s">
        <v>4890</v>
      </c>
      <c r="E6" s="113" t="s">
        <v>4890</v>
      </c>
      <c r="F6" s="24" t="s">
        <v>72</v>
      </c>
      <c r="G6" s="24" t="s">
        <v>73</v>
      </c>
      <c r="H6" s="113" t="s">
        <v>4890</v>
      </c>
      <c r="I6" s="24" t="s">
        <v>7</v>
      </c>
      <c r="J6" s="24" t="s">
        <v>7</v>
      </c>
      <c r="K6" s="24" t="s">
        <v>154</v>
      </c>
      <c r="L6" s="24" t="s">
        <v>6</v>
      </c>
      <c r="M6" s="24" t="s">
        <v>7</v>
      </c>
      <c r="N6" s="24" t="s">
        <v>7</v>
      </c>
      <c r="O6" s="25" t="s">
        <v>7</v>
      </c>
    </row>
    <row r="7" spans="1:17" s="19" customFormat="1" ht="20.25">
      <c r="A7" s="114" t="s">
        <v>4890</v>
      </c>
      <c r="B7" s="7" t="s">
        <v>9</v>
      </c>
      <c r="C7" s="7" t="s">
        <v>10</v>
      </c>
      <c r="D7" s="7" t="s">
        <v>58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74</v>
      </c>
      <c r="M7" s="7" t="s">
        <v>75</v>
      </c>
      <c r="N7" s="7" t="s">
        <v>76</v>
      </c>
      <c r="O7" s="27" t="s">
        <v>77</v>
      </c>
      <c r="P7" s="28"/>
    </row>
    <row r="8" spans="1:17" s="19" customFormat="1" ht="20.25">
      <c r="A8" s="20" t="s">
        <v>149</v>
      </c>
      <c r="B8" s="115" t="s">
        <v>4890</v>
      </c>
      <c r="C8" s="115" t="s">
        <v>4890</v>
      </c>
      <c r="D8" s="115" t="s">
        <v>4890</v>
      </c>
      <c r="E8" s="115" t="s">
        <v>4890</v>
      </c>
      <c r="F8" s="115" t="s">
        <v>4890</v>
      </c>
      <c r="G8" s="115" t="s">
        <v>4890</v>
      </c>
      <c r="H8" s="138" t="s">
        <v>4890</v>
      </c>
      <c r="I8" s="138" t="s">
        <v>4890</v>
      </c>
      <c r="J8" s="115" t="s">
        <v>4890</v>
      </c>
      <c r="K8" s="57">
        <v>0</v>
      </c>
      <c r="L8" s="57">
        <v>0</v>
      </c>
      <c r="M8" s="115" t="s">
        <v>4890</v>
      </c>
      <c r="N8" s="58">
        <v>0</v>
      </c>
      <c r="O8" s="58">
        <v>0</v>
      </c>
      <c r="P8" s="28"/>
    </row>
    <row r="9" spans="1:17">
      <c r="A9" s="61" t="s">
        <v>175</v>
      </c>
      <c r="B9" s="119" t="s">
        <v>4890</v>
      </c>
      <c r="C9" s="119" t="s">
        <v>4890</v>
      </c>
      <c r="D9" s="119" t="s">
        <v>4890</v>
      </c>
      <c r="E9" s="119" t="s">
        <v>4890</v>
      </c>
      <c r="F9" s="119" t="s">
        <v>4890</v>
      </c>
      <c r="G9" s="63">
        <v>0</v>
      </c>
      <c r="H9" s="119" t="s">
        <v>4890</v>
      </c>
      <c r="I9" s="119" t="s">
        <v>4890</v>
      </c>
      <c r="J9" s="119" t="s">
        <v>4890</v>
      </c>
      <c r="K9" s="63">
        <v>0</v>
      </c>
      <c r="L9" s="63">
        <v>0</v>
      </c>
      <c r="M9" s="119" t="s">
        <v>4890</v>
      </c>
      <c r="N9" s="62">
        <v>0</v>
      </c>
      <c r="O9" s="62">
        <v>0</v>
      </c>
    </row>
    <row r="10" spans="1:17">
      <c r="A10" s="61" t="s">
        <v>2043</v>
      </c>
      <c r="B10" s="119" t="s">
        <v>4890</v>
      </c>
      <c r="C10" s="119" t="s">
        <v>4890</v>
      </c>
      <c r="D10" s="119" t="s">
        <v>4890</v>
      </c>
      <c r="E10" s="119" t="s">
        <v>4890</v>
      </c>
      <c r="F10" s="119" t="s">
        <v>4890</v>
      </c>
      <c r="G10" s="63">
        <v>0</v>
      </c>
      <c r="H10" s="119" t="s">
        <v>4890</v>
      </c>
      <c r="I10" s="119" t="s">
        <v>4890</v>
      </c>
      <c r="J10" s="119" t="s">
        <v>4890</v>
      </c>
      <c r="K10" s="63">
        <v>0</v>
      </c>
      <c r="L10" s="63">
        <v>0</v>
      </c>
      <c r="M10" s="119" t="s">
        <v>4890</v>
      </c>
      <c r="N10" s="62">
        <v>0</v>
      </c>
      <c r="O10" s="62">
        <v>0</v>
      </c>
    </row>
    <row r="11" spans="1:17">
      <c r="A11" t="s">
        <v>184</v>
      </c>
      <c r="B11" t="s">
        <v>184</v>
      </c>
      <c r="C11" t="s">
        <v>184</v>
      </c>
      <c r="D11" t="s">
        <v>184</v>
      </c>
      <c r="E11" s="119" t="s">
        <v>4890</v>
      </c>
      <c r="F11" s="119" t="s">
        <v>4890</v>
      </c>
      <c r="G11" s="59">
        <v>0</v>
      </c>
      <c r="H11" t="s">
        <v>184</v>
      </c>
      <c r="I11" s="60">
        <v>0</v>
      </c>
      <c r="J11" s="60">
        <v>0</v>
      </c>
      <c r="K11" s="59">
        <v>0</v>
      </c>
      <c r="L11" s="59">
        <v>0</v>
      </c>
      <c r="M11" s="60">
        <v>0</v>
      </c>
      <c r="N11" s="60">
        <v>0</v>
      </c>
      <c r="O11" s="60">
        <v>0</v>
      </c>
    </row>
    <row r="12" spans="1:17">
      <c r="A12" s="61" t="s">
        <v>2044</v>
      </c>
      <c r="B12" s="119" t="s">
        <v>4890</v>
      </c>
      <c r="C12" s="119" t="s">
        <v>4890</v>
      </c>
      <c r="D12" s="119" t="s">
        <v>4890</v>
      </c>
      <c r="E12" s="119" t="s">
        <v>4890</v>
      </c>
      <c r="F12" s="119" t="s">
        <v>4890</v>
      </c>
      <c r="G12" s="63">
        <v>0</v>
      </c>
      <c r="H12" s="119" t="s">
        <v>4890</v>
      </c>
      <c r="I12" s="119" t="s">
        <v>4890</v>
      </c>
      <c r="J12" s="119" t="s">
        <v>4890</v>
      </c>
      <c r="K12" s="63">
        <v>0</v>
      </c>
      <c r="L12" s="63">
        <v>0</v>
      </c>
      <c r="M12" s="119" t="s">
        <v>4890</v>
      </c>
      <c r="N12" s="62">
        <v>0</v>
      </c>
      <c r="O12" s="62">
        <v>0</v>
      </c>
    </row>
    <row r="13" spans="1:17">
      <c r="A13" t="s">
        <v>184</v>
      </c>
      <c r="B13" t="s">
        <v>184</v>
      </c>
      <c r="C13" t="s">
        <v>184</v>
      </c>
      <c r="D13" t="s">
        <v>184</v>
      </c>
      <c r="E13" s="119" t="s">
        <v>4890</v>
      </c>
      <c r="F13" s="119" t="s">
        <v>4890</v>
      </c>
      <c r="G13" s="59">
        <v>0</v>
      </c>
      <c r="H13" t="s">
        <v>184</v>
      </c>
      <c r="I13" s="60">
        <v>0</v>
      </c>
      <c r="J13" s="60">
        <v>0</v>
      </c>
      <c r="K13" s="59">
        <v>0</v>
      </c>
      <c r="L13" s="59">
        <v>0</v>
      </c>
      <c r="M13" s="60">
        <v>0</v>
      </c>
      <c r="N13" s="60">
        <v>0</v>
      </c>
      <c r="O13" s="60">
        <v>0</v>
      </c>
    </row>
    <row r="14" spans="1:17">
      <c r="A14" s="61" t="s">
        <v>318</v>
      </c>
      <c r="B14" s="110" t="s">
        <v>4890</v>
      </c>
      <c r="C14" s="119" t="s">
        <v>4890</v>
      </c>
      <c r="D14" s="119" t="s">
        <v>4890</v>
      </c>
      <c r="E14" s="119" t="s">
        <v>4890</v>
      </c>
      <c r="F14" s="119" t="s">
        <v>4890</v>
      </c>
      <c r="G14" s="63">
        <v>0</v>
      </c>
      <c r="H14" s="119" t="s">
        <v>4890</v>
      </c>
      <c r="I14" s="119" t="s">
        <v>4890</v>
      </c>
      <c r="J14" s="119" t="s">
        <v>4890</v>
      </c>
      <c r="K14" s="63">
        <v>0</v>
      </c>
      <c r="L14" s="63">
        <v>0</v>
      </c>
      <c r="M14" s="119" t="s">
        <v>4890</v>
      </c>
      <c r="N14" s="62">
        <v>0</v>
      </c>
      <c r="O14" s="62">
        <v>0</v>
      </c>
    </row>
    <row r="15" spans="1:17">
      <c r="A15" t="s">
        <v>184</v>
      </c>
      <c r="B15" t="s">
        <v>184</v>
      </c>
      <c r="C15" t="s">
        <v>184</v>
      </c>
      <c r="D15" t="s">
        <v>184</v>
      </c>
      <c r="E15" s="119" t="s">
        <v>4890</v>
      </c>
      <c r="F15" s="119" t="s">
        <v>4890</v>
      </c>
      <c r="G15" s="59">
        <v>0</v>
      </c>
      <c r="H15" t="s">
        <v>184</v>
      </c>
      <c r="I15" s="60">
        <v>0</v>
      </c>
      <c r="J15" s="60">
        <v>0</v>
      </c>
      <c r="K15" s="59">
        <v>0</v>
      </c>
      <c r="L15" s="59">
        <v>0</v>
      </c>
      <c r="M15" s="60">
        <v>0</v>
      </c>
      <c r="N15" s="60">
        <v>0</v>
      </c>
      <c r="O15" s="60">
        <v>0</v>
      </c>
    </row>
    <row r="16" spans="1:17">
      <c r="A16" s="61" t="s">
        <v>833</v>
      </c>
      <c r="B16" s="110" t="s">
        <v>4890</v>
      </c>
      <c r="C16" s="119" t="s">
        <v>4890</v>
      </c>
      <c r="D16" s="119" t="s">
        <v>4890</v>
      </c>
      <c r="E16" s="119" t="s">
        <v>4890</v>
      </c>
      <c r="F16" s="119" t="s">
        <v>4890</v>
      </c>
      <c r="G16" s="63">
        <v>0</v>
      </c>
      <c r="H16" s="119" t="s">
        <v>4890</v>
      </c>
      <c r="I16" s="119" t="s">
        <v>4890</v>
      </c>
      <c r="J16" s="119" t="s">
        <v>4890</v>
      </c>
      <c r="K16" s="63">
        <v>0</v>
      </c>
      <c r="L16" s="63">
        <v>0</v>
      </c>
      <c r="M16" s="119" t="s">
        <v>4890</v>
      </c>
      <c r="N16" s="62">
        <v>0</v>
      </c>
      <c r="O16" s="62">
        <v>0</v>
      </c>
    </row>
    <row r="17" spans="1:15">
      <c r="A17" t="s">
        <v>184</v>
      </c>
      <c r="B17" t="s">
        <v>184</v>
      </c>
      <c r="C17" t="s">
        <v>184</v>
      </c>
      <c r="D17" t="s">
        <v>184</v>
      </c>
      <c r="E17" s="119" t="s">
        <v>4890</v>
      </c>
      <c r="F17" s="119" t="s">
        <v>4890</v>
      </c>
      <c r="G17" s="59">
        <v>0</v>
      </c>
      <c r="H17" t="s">
        <v>184</v>
      </c>
      <c r="I17" s="60">
        <v>0</v>
      </c>
      <c r="J17" s="60">
        <v>0</v>
      </c>
      <c r="K17" s="59">
        <v>0</v>
      </c>
      <c r="L17" s="59">
        <v>0</v>
      </c>
      <c r="M17" s="60">
        <v>0</v>
      </c>
      <c r="N17" s="60">
        <v>0</v>
      </c>
      <c r="O17" s="60">
        <v>0</v>
      </c>
    </row>
    <row r="18" spans="1:15">
      <c r="A18" s="61" t="s">
        <v>205</v>
      </c>
      <c r="B18" s="110" t="s">
        <v>4890</v>
      </c>
      <c r="C18" s="119" t="s">
        <v>4890</v>
      </c>
      <c r="D18" s="119" t="s">
        <v>4890</v>
      </c>
      <c r="E18" s="119" t="s">
        <v>4890</v>
      </c>
      <c r="F18" s="119" t="s">
        <v>4890</v>
      </c>
      <c r="G18" s="63">
        <v>0</v>
      </c>
      <c r="H18" s="119" t="s">
        <v>4890</v>
      </c>
      <c r="I18" s="119" t="s">
        <v>4890</v>
      </c>
      <c r="J18" s="119" t="s">
        <v>4890</v>
      </c>
      <c r="K18" s="63">
        <v>0</v>
      </c>
      <c r="L18" s="63">
        <v>0</v>
      </c>
      <c r="M18" s="119" t="s">
        <v>4890</v>
      </c>
      <c r="N18" s="62">
        <v>0</v>
      </c>
      <c r="O18" s="62">
        <v>0</v>
      </c>
    </row>
    <row r="19" spans="1:15">
      <c r="A19" s="61" t="s">
        <v>319</v>
      </c>
      <c r="B19" s="110" t="s">
        <v>4890</v>
      </c>
      <c r="C19" s="119" t="s">
        <v>4890</v>
      </c>
      <c r="D19" s="119" t="s">
        <v>4890</v>
      </c>
      <c r="E19" s="119" t="s">
        <v>4890</v>
      </c>
      <c r="F19" s="119" t="s">
        <v>4890</v>
      </c>
      <c r="G19" s="63">
        <v>0</v>
      </c>
      <c r="H19" s="119" t="s">
        <v>4890</v>
      </c>
      <c r="I19" s="119" t="s">
        <v>4890</v>
      </c>
      <c r="J19" s="119" t="s">
        <v>4890</v>
      </c>
      <c r="K19" s="63">
        <v>0</v>
      </c>
      <c r="L19" s="63">
        <v>0</v>
      </c>
      <c r="M19" s="119" t="s">
        <v>4890</v>
      </c>
      <c r="N19" s="62">
        <v>0</v>
      </c>
      <c r="O19" s="62">
        <v>0</v>
      </c>
    </row>
    <row r="20" spans="1:15">
      <c r="A20" t="s">
        <v>184</v>
      </c>
      <c r="B20" t="s">
        <v>184</v>
      </c>
      <c r="C20" t="s">
        <v>184</v>
      </c>
      <c r="D20" t="s">
        <v>184</v>
      </c>
      <c r="E20" s="119" t="s">
        <v>4890</v>
      </c>
      <c r="F20" s="119" t="s">
        <v>4890</v>
      </c>
      <c r="G20" s="59">
        <v>0</v>
      </c>
      <c r="H20" t="s">
        <v>184</v>
      </c>
      <c r="I20" s="60">
        <v>0</v>
      </c>
      <c r="J20" s="60">
        <v>0</v>
      </c>
      <c r="K20" s="59">
        <v>0</v>
      </c>
      <c r="L20" s="59">
        <v>0</v>
      </c>
      <c r="M20" s="60">
        <v>0</v>
      </c>
      <c r="N20" s="60">
        <v>0</v>
      </c>
      <c r="O20" s="60">
        <v>0</v>
      </c>
    </row>
    <row r="21" spans="1:15">
      <c r="A21" s="61" t="s">
        <v>320</v>
      </c>
      <c r="B21" s="110" t="s">
        <v>4890</v>
      </c>
      <c r="C21" s="119" t="s">
        <v>4890</v>
      </c>
      <c r="D21" s="119" t="s">
        <v>4890</v>
      </c>
      <c r="E21" s="119" t="s">
        <v>4890</v>
      </c>
      <c r="F21" s="119" t="s">
        <v>4890</v>
      </c>
      <c r="G21" s="63">
        <v>0</v>
      </c>
      <c r="H21" s="119" t="s">
        <v>4890</v>
      </c>
      <c r="I21" s="119" t="s">
        <v>4890</v>
      </c>
      <c r="J21" s="119" t="s">
        <v>4890</v>
      </c>
      <c r="K21" s="63">
        <v>0</v>
      </c>
      <c r="L21" s="63">
        <v>0</v>
      </c>
      <c r="M21" s="119" t="s">
        <v>4890</v>
      </c>
      <c r="N21" s="62">
        <v>0</v>
      </c>
      <c r="O21" s="62">
        <v>0</v>
      </c>
    </row>
    <row r="22" spans="1:15">
      <c r="A22" t="s">
        <v>184</v>
      </c>
      <c r="B22" t="s">
        <v>184</v>
      </c>
      <c r="C22" t="s">
        <v>184</v>
      </c>
      <c r="D22" t="s">
        <v>184</v>
      </c>
      <c r="E22" s="119" t="s">
        <v>4890</v>
      </c>
      <c r="F22" s="119" t="s">
        <v>4890</v>
      </c>
      <c r="G22" s="59">
        <v>0</v>
      </c>
      <c r="H22" t="s">
        <v>184</v>
      </c>
      <c r="I22" s="60">
        <v>0</v>
      </c>
      <c r="J22" s="60">
        <v>0</v>
      </c>
      <c r="K22" s="59">
        <v>0</v>
      </c>
      <c r="L22" s="59">
        <v>0</v>
      </c>
      <c r="M22" s="60">
        <v>0</v>
      </c>
      <c r="N22" s="60">
        <v>0</v>
      </c>
      <c r="O22" s="60">
        <v>0</v>
      </c>
    </row>
    <row r="23" spans="1:15">
      <c r="A23" t="s">
        <v>207</v>
      </c>
      <c r="B23" s="110" t="s">
        <v>4890</v>
      </c>
      <c r="C23" s="119" t="s">
        <v>4890</v>
      </c>
      <c r="D23" s="119" t="s">
        <v>4890</v>
      </c>
      <c r="E23" s="119" t="s">
        <v>4890</v>
      </c>
      <c r="F23" s="119" t="s">
        <v>4890</v>
      </c>
      <c r="G23" s="119" t="s">
        <v>4890</v>
      </c>
      <c r="H23" s="119" t="s">
        <v>4890</v>
      </c>
      <c r="I23" s="119" t="s">
        <v>4890</v>
      </c>
      <c r="J23" s="119" t="s">
        <v>4890</v>
      </c>
      <c r="K23" s="119" t="s">
        <v>4890</v>
      </c>
      <c r="L23" s="119" t="s">
        <v>4890</v>
      </c>
      <c r="M23" s="119" t="s">
        <v>4890</v>
      </c>
      <c r="N23" s="119" t="s">
        <v>4890</v>
      </c>
      <c r="O23" s="119" t="s">
        <v>4890</v>
      </c>
    </row>
    <row r="24" spans="1:15">
      <c r="A24" t="s">
        <v>313</v>
      </c>
      <c r="B24" s="110" t="s">
        <v>4890</v>
      </c>
      <c r="C24" s="119" t="s">
        <v>4890</v>
      </c>
      <c r="D24" s="119" t="s">
        <v>4890</v>
      </c>
      <c r="E24" s="119" t="s">
        <v>4890</v>
      </c>
      <c r="F24" s="119" t="s">
        <v>4890</v>
      </c>
      <c r="G24" s="119" t="s">
        <v>4890</v>
      </c>
      <c r="H24" s="119" t="s">
        <v>4890</v>
      </c>
      <c r="I24" s="119" t="s">
        <v>4890</v>
      </c>
      <c r="J24" s="119" t="s">
        <v>4890</v>
      </c>
      <c r="K24" s="119" t="s">
        <v>4890</v>
      </c>
      <c r="L24" s="119" t="s">
        <v>4890</v>
      </c>
      <c r="M24" s="119" t="s">
        <v>4890</v>
      </c>
      <c r="N24" s="119" t="s">
        <v>4890</v>
      </c>
      <c r="O24" s="119" t="s">
        <v>4890</v>
      </c>
    </row>
    <row r="25" spans="1:15">
      <c r="A25" t="s">
        <v>315</v>
      </c>
      <c r="B25" s="110" t="s">
        <v>4890</v>
      </c>
      <c r="C25" s="119" t="s">
        <v>4890</v>
      </c>
      <c r="D25" s="119" t="s">
        <v>4890</v>
      </c>
      <c r="E25" s="119" t="s">
        <v>4890</v>
      </c>
      <c r="F25" s="119" t="s">
        <v>4890</v>
      </c>
      <c r="G25" s="119" t="s">
        <v>4890</v>
      </c>
      <c r="H25" s="119" t="s">
        <v>4890</v>
      </c>
      <c r="I25" s="119" t="s">
        <v>4890</v>
      </c>
      <c r="J25" s="119" t="s">
        <v>4890</v>
      </c>
      <c r="K25" s="119" t="s">
        <v>4890</v>
      </c>
      <c r="L25" s="119" t="s">
        <v>4890</v>
      </c>
      <c r="M25" s="119" t="s">
        <v>4890</v>
      </c>
      <c r="N25" s="119" t="s">
        <v>4890</v>
      </c>
      <c r="O25" s="119" t="s">
        <v>4890</v>
      </c>
    </row>
    <row r="26" spans="1:15" hidden="1">
      <c r="C26" s="15"/>
    </row>
    <row r="27" spans="1:15" hidden="1">
      <c r="C27" s="15"/>
    </row>
    <row r="28" spans="1:15" hidden="1">
      <c r="C28" s="15"/>
    </row>
    <row r="29" spans="1:15" hidden="1">
      <c r="C29" s="15"/>
    </row>
    <row r="30" spans="1:15" hidden="1">
      <c r="C30" s="15"/>
    </row>
    <row r="31" spans="1:15" hidden="1">
      <c r="C31" s="15"/>
    </row>
    <row r="32" spans="1:15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A369" s="15"/>
      <c r="C369" s="15"/>
    </row>
    <row r="370" spans="1:3" hidden="1">
      <c r="A370" s="15"/>
      <c r="C370" s="15"/>
    </row>
    <row r="371" spans="1:3" hidden="1">
      <c r="A371" s="17"/>
      <c r="C371" s="15"/>
    </row>
    <row r="372" spans="1:3" hidden="1">
      <c r="C372" s="15"/>
    </row>
    <row r="373" spans="1:3" hidden="1">
      <c r="C373" s="15"/>
    </row>
    <row r="374" spans="1:3" hidden="1">
      <c r="C374" s="15"/>
    </row>
    <row r="375" spans="1:3" hidden="1">
      <c r="C375" s="15"/>
    </row>
    <row r="376" spans="1:3" hidden="1">
      <c r="C376" s="15"/>
    </row>
    <row r="377" spans="1:3" hidden="1">
      <c r="C377" s="15"/>
    </row>
    <row r="378" spans="1:3" hidden="1">
      <c r="C378" s="15"/>
    </row>
    <row r="379" spans="1:3" hidden="1">
      <c r="C379" s="15"/>
    </row>
    <row r="380" spans="1:3" hidden="1">
      <c r="C380" s="15"/>
    </row>
    <row r="381" spans="1:3" hidden="1">
      <c r="C381" s="15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/>
  </sheetViews>
  <sheetFormatPr defaultColWidth="0" defaultRowHeight="18" zeroHeight="1"/>
  <cols>
    <col min="1" max="1" width="48.28515625" style="14" bestFit="1" customWidth="1"/>
    <col min="2" max="2" width="12.42578125" style="14" customWidth="1"/>
    <col min="3" max="3" width="11.85546875" style="14" customWidth="1"/>
    <col min="4" max="4" width="10.7109375" style="15" customWidth="1"/>
    <col min="5" max="5" width="11.140625" style="15" customWidth="1"/>
    <col min="6" max="6" width="15.140625" style="15" customWidth="1"/>
    <col min="7" max="7" width="10.7109375" style="15" customWidth="1"/>
    <col min="8" max="8" width="11.5703125" style="15" customWidth="1"/>
    <col min="9" max="9" width="13.85546875" style="15" customWidth="1"/>
    <col min="10" max="10" width="17.7109375" style="15" customWidth="1"/>
    <col min="11" max="12" width="14.7109375" style="15" customWidth="1"/>
    <col min="13" max="13" width="22.7109375" style="15" customWidth="1"/>
    <col min="14" max="14" width="26.85546875" style="15" customWidth="1"/>
    <col min="15" max="15" width="25.42578125" style="15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5" hidden="1"/>
    <col min="48" max="52" width="0" style="15" hidden="1"/>
    <col min="53" max="16384" width="9.140625" style="15" hidden="1"/>
  </cols>
  <sheetData>
    <row r="1" spans="1:22" s="1" customFormat="1">
      <c r="A1" s="2" t="s">
        <v>0</v>
      </c>
      <c r="B1" s="65" t="s">
        <v>4889</v>
      </c>
    </row>
    <row r="2" spans="1:22" s="1" customFormat="1">
      <c r="A2" s="2" t="s">
        <v>1</v>
      </c>
      <c r="B2" s="11" t="s">
        <v>3480</v>
      </c>
    </row>
    <row r="3" spans="1:22" s="1" customFormat="1">
      <c r="A3" s="2" t="s">
        <v>2</v>
      </c>
      <c r="B3" s="22" t="s">
        <v>3481</v>
      </c>
    </row>
    <row r="4" spans="1:22">
      <c r="A4" s="2" t="s">
        <v>3</v>
      </c>
      <c r="B4" s="110" t="s">
        <v>4890</v>
      </c>
    </row>
    <row r="5" spans="1:22" s="17" customFormat="1">
      <c r="A5" s="36" t="s">
        <v>94</v>
      </c>
      <c r="B5" s="37" t="s">
        <v>48</v>
      </c>
      <c r="C5" s="37" t="s">
        <v>82</v>
      </c>
      <c r="D5" s="37" t="s">
        <v>50</v>
      </c>
      <c r="E5" s="37" t="s">
        <v>51</v>
      </c>
      <c r="F5" s="37" t="s">
        <v>69</v>
      </c>
      <c r="G5" s="37" t="s">
        <v>70</v>
      </c>
      <c r="H5" s="37" t="s">
        <v>52</v>
      </c>
      <c r="I5" s="37" t="s">
        <v>53</v>
      </c>
      <c r="J5" s="37" t="s">
        <v>146</v>
      </c>
      <c r="K5" s="37" t="s">
        <v>157</v>
      </c>
      <c r="L5" s="37" t="s">
        <v>147</v>
      </c>
      <c r="M5" s="37" t="s">
        <v>71</v>
      </c>
      <c r="N5" s="37" t="s">
        <v>56</v>
      </c>
      <c r="O5" s="38" t="s">
        <v>153</v>
      </c>
      <c r="Q5" s="15"/>
    </row>
    <row r="6" spans="1:22" s="17" customFormat="1">
      <c r="A6" s="112" t="s">
        <v>4890</v>
      </c>
      <c r="B6" s="113" t="s">
        <v>4890</v>
      </c>
      <c r="C6" s="113" t="s">
        <v>4890</v>
      </c>
      <c r="D6" s="113" t="s">
        <v>4890</v>
      </c>
      <c r="E6" s="113" t="s">
        <v>4890</v>
      </c>
      <c r="F6" s="24" t="s">
        <v>72</v>
      </c>
      <c r="G6" s="24" t="s">
        <v>73</v>
      </c>
      <c r="H6" s="113" t="s">
        <v>4890</v>
      </c>
      <c r="I6" s="24" t="s">
        <v>7</v>
      </c>
      <c r="J6" s="24" t="s">
        <v>7</v>
      </c>
      <c r="K6" s="24" t="s">
        <v>154</v>
      </c>
      <c r="L6" s="24" t="s">
        <v>6</v>
      </c>
      <c r="M6" s="24" t="s">
        <v>7</v>
      </c>
      <c r="N6" s="24" t="s">
        <v>7</v>
      </c>
      <c r="O6" s="25" t="s">
        <v>7</v>
      </c>
    </row>
    <row r="7" spans="1:22" s="19" customFormat="1" ht="20.25">
      <c r="A7" s="114" t="s">
        <v>4890</v>
      </c>
      <c r="B7" s="7" t="s">
        <v>9</v>
      </c>
      <c r="C7" s="7" t="s">
        <v>10</v>
      </c>
      <c r="D7" s="7" t="s">
        <v>58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74</v>
      </c>
      <c r="M7" s="7" t="s">
        <v>75</v>
      </c>
      <c r="N7" s="7" t="s">
        <v>76</v>
      </c>
      <c r="O7" s="27" t="s">
        <v>77</v>
      </c>
      <c r="P7" s="28"/>
    </row>
    <row r="8" spans="1:22" s="19" customFormat="1" ht="20.25">
      <c r="A8" s="20" t="s">
        <v>150</v>
      </c>
      <c r="B8" s="115" t="s">
        <v>4890</v>
      </c>
      <c r="C8" s="115" t="s">
        <v>4890</v>
      </c>
      <c r="D8" s="115" t="s">
        <v>4890</v>
      </c>
      <c r="E8" s="115" t="s">
        <v>4890</v>
      </c>
      <c r="F8" s="115" t="s">
        <v>4890</v>
      </c>
      <c r="G8" s="115" t="s">
        <v>4890</v>
      </c>
      <c r="H8" s="115" t="s">
        <v>4890</v>
      </c>
      <c r="I8" s="115" t="s">
        <v>4890</v>
      </c>
      <c r="J8" s="115" t="s">
        <v>4890</v>
      </c>
      <c r="K8" s="57">
        <v>0</v>
      </c>
      <c r="L8" s="57">
        <v>0</v>
      </c>
      <c r="M8" s="115" t="s">
        <v>4890</v>
      </c>
      <c r="N8" s="58">
        <v>0</v>
      </c>
      <c r="O8" s="58">
        <v>0</v>
      </c>
      <c r="P8" s="28"/>
    </row>
    <row r="9" spans="1:22">
      <c r="A9" s="61" t="s">
        <v>175</v>
      </c>
      <c r="B9" s="110" t="s">
        <v>4890</v>
      </c>
      <c r="C9" s="110" t="s">
        <v>4890</v>
      </c>
      <c r="D9" s="110" t="s">
        <v>4890</v>
      </c>
      <c r="E9" s="110" t="s">
        <v>4890</v>
      </c>
      <c r="F9" s="110" t="s">
        <v>4890</v>
      </c>
      <c r="G9" s="63">
        <v>0</v>
      </c>
      <c r="H9" s="110" t="s">
        <v>4890</v>
      </c>
      <c r="I9" s="110" t="s">
        <v>4890</v>
      </c>
      <c r="J9" s="110" t="s">
        <v>4890</v>
      </c>
      <c r="K9" s="63">
        <v>0</v>
      </c>
      <c r="L9" s="63">
        <v>0</v>
      </c>
      <c r="M9" s="110" t="s">
        <v>4890</v>
      </c>
      <c r="N9" s="62">
        <v>0</v>
      </c>
      <c r="O9" s="62">
        <v>0</v>
      </c>
      <c r="P9" s="14"/>
      <c r="Q9" s="14"/>
      <c r="R9" s="14"/>
      <c r="S9" s="14"/>
      <c r="T9" s="14"/>
      <c r="U9" s="14"/>
      <c r="V9" s="14"/>
    </row>
    <row r="10" spans="1:22">
      <c r="A10" s="61" t="s">
        <v>2043</v>
      </c>
      <c r="B10" s="110" t="s">
        <v>4890</v>
      </c>
      <c r="C10" s="110" t="s">
        <v>4890</v>
      </c>
      <c r="D10" s="110" t="s">
        <v>4890</v>
      </c>
      <c r="E10" s="110" t="s">
        <v>4890</v>
      </c>
      <c r="F10" s="110" t="s">
        <v>4890</v>
      </c>
      <c r="G10" s="63">
        <v>0</v>
      </c>
      <c r="H10" s="110" t="s">
        <v>4890</v>
      </c>
      <c r="I10" s="110" t="s">
        <v>4890</v>
      </c>
      <c r="J10" s="110" t="s">
        <v>4890</v>
      </c>
      <c r="K10" s="63">
        <v>0</v>
      </c>
      <c r="L10" s="63">
        <v>0</v>
      </c>
      <c r="M10" s="110" t="s">
        <v>4890</v>
      </c>
      <c r="N10" s="62">
        <v>0</v>
      </c>
      <c r="O10" s="62">
        <v>0</v>
      </c>
      <c r="P10" s="14"/>
      <c r="Q10" s="14"/>
      <c r="R10" s="14"/>
      <c r="S10" s="14"/>
      <c r="T10" s="14"/>
      <c r="U10" s="14"/>
      <c r="V10" s="14"/>
    </row>
    <row r="11" spans="1:22">
      <c r="A11" t="s">
        <v>184</v>
      </c>
      <c r="B11" t="s">
        <v>184</v>
      </c>
      <c r="C11" t="s">
        <v>184</v>
      </c>
      <c r="D11" t="s">
        <v>184</v>
      </c>
      <c r="E11" s="110" t="s">
        <v>4890</v>
      </c>
      <c r="F11" s="110" t="s">
        <v>4890</v>
      </c>
      <c r="G11" s="59">
        <v>0</v>
      </c>
      <c r="H11" t="s">
        <v>184</v>
      </c>
      <c r="I11" s="60">
        <v>0</v>
      </c>
      <c r="J11" s="60">
        <v>0</v>
      </c>
      <c r="K11" s="59">
        <v>0</v>
      </c>
      <c r="L11" s="59">
        <v>0</v>
      </c>
      <c r="M11" s="60">
        <v>0</v>
      </c>
      <c r="N11" s="60">
        <v>0</v>
      </c>
      <c r="O11" s="60">
        <v>0</v>
      </c>
      <c r="P11" s="14"/>
      <c r="Q11" s="14"/>
      <c r="R11" s="14"/>
      <c r="S11" s="14"/>
      <c r="T11" s="14"/>
      <c r="U11" s="14"/>
      <c r="V11" s="14"/>
    </row>
    <row r="12" spans="1:22">
      <c r="A12" s="61" t="s">
        <v>2044</v>
      </c>
      <c r="B12" s="110" t="s">
        <v>4890</v>
      </c>
      <c r="C12" s="110" t="s">
        <v>4890</v>
      </c>
      <c r="D12" s="110" t="s">
        <v>4890</v>
      </c>
      <c r="E12" s="110" t="s">
        <v>4890</v>
      </c>
      <c r="F12" s="110" t="s">
        <v>4890</v>
      </c>
      <c r="G12" s="63">
        <v>0</v>
      </c>
      <c r="H12" s="110" t="s">
        <v>4890</v>
      </c>
      <c r="I12" s="110" t="s">
        <v>4890</v>
      </c>
      <c r="J12" s="110" t="s">
        <v>4890</v>
      </c>
      <c r="K12" s="63">
        <v>0</v>
      </c>
      <c r="L12" s="63">
        <v>0</v>
      </c>
      <c r="M12" s="110" t="s">
        <v>4890</v>
      </c>
      <c r="N12" s="62">
        <v>0</v>
      </c>
      <c r="O12" s="62">
        <v>0</v>
      </c>
      <c r="P12" s="14"/>
      <c r="Q12" s="14"/>
      <c r="R12" s="14"/>
      <c r="S12" s="14"/>
      <c r="T12" s="14"/>
      <c r="U12" s="14"/>
      <c r="V12" s="14"/>
    </row>
    <row r="13" spans="1:22">
      <c r="A13" t="s">
        <v>184</v>
      </c>
      <c r="B13" t="s">
        <v>184</v>
      </c>
      <c r="C13" t="s">
        <v>184</v>
      </c>
      <c r="D13" t="s">
        <v>184</v>
      </c>
      <c r="E13" s="110" t="s">
        <v>4890</v>
      </c>
      <c r="F13" s="110" t="s">
        <v>4890</v>
      </c>
      <c r="G13" s="59">
        <v>0</v>
      </c>
      <c r="H13" t="s">
        <v>184</v>
      </c>
      <c r="I13" s="60">
        <v>0</v>
      </c>
      <c r="J13" s="60">
        <v>0</v>
      </c>
      <c r="K13" s="59">
        <v>0</v>
      </c>
      <c r="L13" s="59">
        <v>0</v>
      </c>
      <c r="M13" s="60">
        <v>0</v>
      </c>
      <c r="N13" s="60">
        <v>0</v>
      </c>
      <c r="O13" s="60">
        <v>0</v>
      </c>
      <c r="P13" s="14"/>
      <c r="Q13" s="14"/>
      <c r="R13" s="14"/>
      <c r="S13" s="14"/>
      <c r="T13" s="14"/>
      <c r="U13" s="14"/>
      <c r="V13" s="14"/>
    </row>
    <row r="14" spans="1:22">
      <c r="A14" s="61" t="s">
        <v>318</v>
      </c>
      <c r="B14" s="110" t="s">
        <v>4890</v>
      </c>
      <c r="C14" s="110" t="s">
        <v>4890</v>
      </c>
      <c r="D14" s="110" t="s">
        <v>4890</v>
      </c>
      <c r="E14" s="110" t="s">
        <v>4890</v>
      </c>
      <c r="F14" s="110" t="s">
        <v>4890</v>
      </c>
      <c r="G14" s="63">
        <v>0</v>
      </c>
      <c r="H14" s="110" t="s">
        <v>4890</v>
      </c>
      <c r="I14" s="110" t="s">
        <v>4890</v>
      </c>
      <c r="J14" s="110" t="s">
        <v>4890</v>
      </c>
      <c r="K14" s="63">
        <v>0</v>
      </c>
      <c r="L14" s="63">
        <v>0</v>
      </c>
      <c r="M14" s="110" t="s">
        <v>4890</v>
      </c>
      <c r="N14" s="62">
        <v>0</v>
      </c>
      <c r="O14" s="62">
        <v>0</v>
      </c>
      <c r="P14" s="14"/>
      <c r="Q14" s="14"/>
      <c r="R14" s="14"/>
      <c r="S14" s="14"/>
      <c r="T14" s="14"/>
      <c r="U14" s="14"/>
      <c r="V14" s="14"/>
    </row>
    <row r="15" spans="1:22">
      <c r="A15" t="s">
        <v>184</v>
      </c>
      <c r="B15" t="s">
        <v>184</v>
      </c>
      <c r="C15" t="s">
        <v>184</v>
      </c>
      <c r="D15" t="s">
        <v>184</v>
      </c>
      <c r="E15" s="110" t="s">
        <v>4890</v>
      </c>
      <c r="F15" s="110" t="s">
        <v>4890</v>
      </c>
      <c r="G15" s="59">
        <v>0</v>
      </c>
      <c r="H15" t="s">
        <v>184</v>
      </c>
      <c r="I15" s="60">
        <v>0</v>
      </c>
      <c r="J15" s="60">
        <v>0</v>
      </c>
      <c r="K15" s="59">
        <v>0</v>
      </c>
      <c r="L15" s="59">
        <v>0</v>
      </c>
      <c r="M15" s="60">
        <v>0</v>
      </c>
      <c r="N15" s="60">
        <v>0</v>
      </c>
      <c r="O15" s="60">
        <v>0</v>
      </c>
      <c r="P15" s="14"/>
      <c r="Q15" s="14"/>
      <c r="R15" s="14"/>
      <c r="S15" s="14"/>
      <c r="T15" s="14"/>
      <c r="U15" s="14"/>
      <c r="V15" s="14"/>
    </row>
    <row r="16" spans="1:22">
      <c r="A16" s="61" t="s">
        <v>833</v>
      </c>
      <c r="B16" s="110" t="s">
        <v>4890</v>
      </c>
      <c r="C16" s="110" t="s">
        <v>4890</v>
      </c>
      <c r="D16" s="110" t="s">
        <v>4890</v>
      </c>
      <c r="E16" s="110" t="s">
        <v>4890</v>
      </c>
      <c r="F16" s="110" t="s">
        <v>4890</v>
      </c>
      <c r="G16" s="63">
        <v>0</v>
      </c>
      <c r="H16" s="110" t="s">
        <v>4890</v>
      </c>
      <c r="I16" s="110" t="s">
        <v>4890</v>
      </c>
      <c r="J16" s="110" t="s">
        <v>4890</v>
      </c>
      <c r="K16" s="63">
        <v>0</v>
      </c>
      <c r="L16" s="63">
        <v>0</v>
      </c>
      <c r="M16" s="110" t="s">
        <v>4890</v>
      </c>
      <c r="N16" s="62">
        <v>0</v>
      </c>
      <c r="O16" s="62">
        <v>0</v>
      </c>
      <c r="P16" s="14"/>
      <c r="Q16" s="14"/>
      <c r="R16" s="14"/>
      <c r="S16" s="14"/>
      <c r="T16" s="14"/>
      <c r="U16" s="14"/>
      <c r="V16" s="14"/>
    </row>
    <row r="17" spans="1:22">
      <c r="A17" t="s">
        <v>184</v>
      </c>
      <c r="B17" t="s">
        <v>184</v>
      </c>
      <c r="C17" t="s">
        <v>184</v>
      </c>
      <c r="D17" t="s">
        <v>184</v>
      </c>
      <c r="E17" s="110" t="s">
        <v>4890</v>
      </c>
      <c r="F17" s="110" t="s">
        <v>4890</v>
      </c>
      <c r="G17" s="59">
        <v>0</v>
      </c>
      <c r="H17" t="s">
        <v>184</v>
      </c>
      <c r="I17" s="60">
        <v>0</v>
      </c>
      <c r="J17" s="60">
        <v>0</v>
      </c>
      <c r="K17" s="59">
        <v>0</v>
      </c>
      <c r="L17" s="59">
        <v>0</v>
      </c>
      <c r="M17" s="60">
        <v>0</v>
      </c>
      <c r="N17" s="60">
        <v>0</v>
      </c>
      <c r="O17" s="60">
        <v>0</v>
      </c>
      <c r="P17" s="14"/>
      <c r="Q17" s="14"/>
      <c r="R17" s="14"/>
      <c r="S17" s="14"/>
      <c r="T17" s="14"/>
      <c r="U17" s="14"/>
      <c r="V17" s="14"/>
    </row>
    <row r="18" spans="1:22">
      <c r="A18" s="61" t="s">
        <v>205</v>
      </c>
      <c r="B18" s="110" t="s">
        <v>4890</v>
      </c>
      <c r="C18" s="119" t="s">
        <v>4890</v>
      </c>
      <c r="D18" s="119" t="s">
        <v>4890</v>
      </c>
      <c r="E18" s="119" t="s">
        <v>4890</v>
      </c>
      <c r="F18" s="119" t="s">
        <v>4890</v>
      </c>
      <c r="G18" s="63">
        <v>0</v>
      </c>
      <c r="H18" s="119" t="s">
        <v>4890</v>
      </c>
      <c r="I18" s="119" t="s">
        <v>4890</v>
      </c>
      <c r="J18" s="119" t="s">
        <v>4890</v>
      </c>
      <c r="K18" s="63">
        <v>0</v>
      </c>
      <c r="L18" s="63">
        <v>0</v>
      </c>
      <c r="M18" s="119" t="s">
        <v>4890</v>
      </c>
      <c r="N18" s="62">
        <v>0</v>
      </c>
      <c r="O18" s="62">
        <v>0</v>
      </c>
    </row>
    <row r="19" spans="1:22">
      <c r="A19" s="61" t="s">
        <v>319</v>
      </c>
      <c r="B19" s="110" t="s">
        <v>4890</v>
      </c>
      <c r="C19" s="119" t="s">
        <v>4890</v>
      </c>
      <c r="D19" s="119" t="s">
        <v>4890</v>
      </c>
      <c r="E19" s="119" t="s">
        <v>4890</v>
      </c>
      <c r="F19" s="119" t="s">
        <v>4890</v>
      </c>
      <c r="G19" s="63">
        <v>0</v>
      </c>
      <c r="H19" s="119" t="s">
        <v>4890</v>
      </c>
      <c r="I19" s="119" t="s">
        <v>4890</v>
      </c>
      <c r="J19" s="119" t="s">
        <v>4890</v>
      </c>
      <c r="K19" s="63">
        <v>0</v>
      </c>
      <c r="L19" s="63">
        <v>0</v>
      </c>
      <c r="M19" s="119" t="s">
        <v>4890</v>
      </c>
      <c r="N19" s="62">
        <v>0</v>
      </c>
      <c r="O19" s="62">
        <v>0</v>
      </c>
    </row>
    <row r="20" spans="1:22">
      <c r="A20" t="s">
        <v>184</v>
      </c>
      <c r="B20" t="s">
        <v>184</v>
      </c>
      <c r="C20" t="s">
        <v>184</v>
      </c>
      <c r="D20" t="s">
        <v>184</v>
      </c>
      <c r="E20" s="119" t="s">
        <v>4890</v>
      </c>
      <c r="F20" s="119" t="s">
        <v>4890</v>
      </c>
      <c r="G20" s="59">
        <v>0</v>
      </c>
      <c r="H20" t="s">
        <v>184</v>
      </c>
      <c r="I20" s="60">
        <v>0</v>
      </c>
      <c r="J20" s="60">
        <v>0</v>
      </c>
      <c r="K20" s="59">
        <v>0</v>
      </c>
      <c r="L20" s="59">
        <v>0</v>
      </c>
      <c r="M20" s="60">
        <v>0</v>
      </c>
      <c r="N20" s="60">
        <v>0</v>
      </c>
      <c r="O20" s="60">
        <v>0</v>
      </c>
    </row>
    <row r="21" spans="1:22">
      <c r="A21" s="61" t="s">
        <v>320</v>
      </c>
      <c r="B21" s="110" t="s">
        <v>4890</v>
      </c>
      <c r="C21" s="119" t="s">
        <v>4890</v>
      </c>
      <c r="D21" s="119" t="s">
        <v>4890</v>
      </c>
      <c r="E21" s="119" t="s">
        <v>4890</v>
      </c>
      <c r="F21" s="119" t="s">
        <v>4890</v>
      </c>
      <c r="G21" s="63">
        <v>0</v>
      </c>
      <c r="H21" s="119" t="s">
        <v>4890</v>
      </c>
      <c r="I21" s="119" t="s">
        <v>4890</v>
      </c>
      <c r="J21" s="119" t="s">
        <v>4890</v>
      </c>
      <c r="K21" s="63">
        <v>0</v>
      </c>
      <c r="L21" s="63">
        <v>0</v>
      </c>
      <c r="M21" s="119" t="s">
        <v>4890</v>
      </c>
      <c r="N21" s="62">
        <v>0</v>
      </c>
      <c r="O21" s="62">
        <v>0</v>
      </c>
    </row>
    <row r="22" spans="1:22">
      <c r="A22" t="s">
        <v>184</v>
      </c>
      <c r="B22" t="s">
        <v>184</v>
      </c>
      <c r="C22" t="s">
        <v>184</v>
      </c>
      <c r="D22" t="s">
        <v>184</v>
      </c>
      <c r="E22" s="119" t="s">
        <v>4890</v>
      </c>
      <c r="F22" s="119" t="s">
        <v>4890</v>
      </c>
      <c r="G22" s="59">
        <v>0</v>
      </c>
      <c r="H22" t="s">
        <v>184</v>
      </c>
      <c r="I22" s="60">
        <v>0</v>
      </c>
      <c r="J22" s="60">
        <v>0</v>
      </c>
      <c r="K22" s="59">
        <v>0</v>
      </c>
      <c r="L22" s="59">
        <v>0</v>
      </c>
      <c r="M22" s="60">
        <v>0</v>
      </c>
      <c r="N22" s="60">
        <v>0</v>
      </c>
      <c r="O22" s="60">
        <v>0</v>
      </c>
    </row>
    <row r="23" spans="1:22">
      <c r="A23" t="s">
        <v>207</v>
      </c>
      <c r="B23" s="110" t="s">
        <v>4890</v>
      </c>
      <c r="C23" s="119" t="s">
        <v>4890</v>
      </c>
      <c r="D23" s="119" t="s">
        <v>4890</v>
      </c>
      <c r="E23" s="119" t="s">
        <v>4890</v>
      </c>
      <c r="F23" s="119" t="s">
        <v>4890</v>
      </c>
      <c r="G23" s="119" t="s">
        <v>4890</v>
      </c>
      <c r="H23" s="119" t="s">
        <v>4890</v>
      </c>
      <c r="I23" s="119" t="s">
        <v>4890</v>
      </c>
      <c r="J23" s="119" t="s">
        <v>4890</v>
      </c>
      <c r="K23" s="119" t="s">
        <v>4890</v>
      </c>
      <c r="L23" s="119" t="s">
        <v>4890</v>
      </c>
      <c r="M23" s="119" t="s">
        <v>4890</v>
      </c>
      <c r="N23" s="119" t="s">
        <v>4890</v>
      </c>
      <c r="O23" s="119" t="s">
        <v>4890</v>
      </c>
    </row>
    <row r="24" spans="1:22">
      <c r="A24" t="s">
        <v>313</v>
      </c>
      <c r="B24" s="110" t="s">
        <v>4890</v>
      </c>
      <c r="C24" s="119" t="s">
        <v>4890</v>
      </c>
      <c r="D24" s="119" t="s">
        <v>4890</v>
      </c>
      <c r="E24" s="119" t="s">
        <v>4890</v>
      </c>
      <c r="F24" s="119" t="s">
        <v>4890</v>
      </c>
      <c r="G24" s="119" t="s">
        <v>4890</v>
      </c>
      <c r="H24" s="119" t="s">
        <v>4890</v>
      </c>
      <c r="I24" s="119" t="s">
        <v>4890</v>
      </c>
      <c r="J24" s="119" t="s">
        <v>4890</v>
      </c>
      <c r="K24" s="119" t="s">
        <v>4890</v>
      </c>
      <c r="L24" s="119" t="s">
        <v>4890</v>
      </c>
      <c r="M24" s="119" t="s">
        <v>4890</v>
      </c>
      <c r="N24" s="119" t="s">
        <v>4890</v>
      </c>
      <c r="O24" s="119" t="s">
        <v>4890</v>
      </c>
    </row>
    <row r="25" spans="1:22">
      <c r="A25" t="s">
        <v>314</v>
      </c>
      <c r="B25" s="110" t="s">
        <v>4890</v>
      </c>
      <c r="C25" s="119" t="s">
        <v>4890</v>
      </c>
      <c r="D25" s="119" t="s">
        <v>4890</v>
      </c>
      <c r="E25" s="119" t="s">
        <v>4890</v>
      </c>
      <c r="F25" s="119" t="s">
        <v>4890</v>
      </c>
      <c r="G25" s="119" t="s">
        <v>4890</v>
      </c>
      <c r="H25" s="119" t="s">
        <v>4890</v>
      </c>
      <c r="I25" s="119" t="s">
        <v>4890</v>
      </c>
      <c r="J25" s="119" t="s">
        <v>4890</v>
      </c>
      <c r="K25" s="119" t="s">
        <v>4890</v>
      </c>
      <c r="L25" s="119" t="s">
        <v>4890</v>
      </c>
      <c r="M25" s="119" t="s">
        <v>4890</v>
      </c>
      <c r="N25" s="119" t="s">
        <v>4890</v>
      </c>
      <c r="O25" s="119" t="s">
        <v>4890</v>
      </c>
    </row>
    <row r="26" spans="1:22">
      <c r="A26" t="s">
        <v>315</v>
      </c>
      <c r="B26" s="110" t="s">
        <v>4890</v>
      </c>
      <c r="C26" s="119" t="s">
        <v>4890</v>
      </c>
      <c r="D26" s="119" t="s">
        <v>4890</v>
      </c>
      <c r="E26" s="119" t="s">
        <v>4890</v>
      </c>
      <c r="F26" s="119" t="s">
        <v>4890</v>
      </c>
      <c r="G26" s="119" t="s">
        <v>4890</v>
      </c>
      <c r="H26" s="119" t="s">
        <v>4890</v>
      </c>
      <c r="I26" s="119" t="s">
        <v>4890</v>
      </c>
      <c r="J26" s="119" t="s">
        <v>4890</v>
      </c>
      <c r="K26" s="119" t="s">
        <v>4890</v>
      </c>
      <c r="L26" s="119" t="s">
        <v>4890</v>
      </c>
      <c r="M26" s="119" t="s">
        <v>4890</v>
      </c>
      <c r="N26" s="119" t="s">
        <v>4890</v>
      </c>
      <c r="O26" s="119" t="s">
        <v>4890</v>
      </c>
    </row>
    <row r="27" spans="1:22" hidden="1">
      <c r="C27" s="15"/>
    </row>
    <row r="28" spans="1:22" hidden="1">
      <c r="C28" s="15"/>
    </row>
    <row r="29" spans="1:22" hidden="1">
      <c r="C29" s="15"/>
    </row>
    <row r="30" spans="1:22" hidden="1">
      <c r="C30" s="15"/>
    </row>
    <row r="31" spans="1:22" hidden="1">
      <c r="C31" s="15"/>
    </row>
    <row r="32" spans="1:22" hidden="1">
      <c r="C32" s="15"/>
    </row>
    <row r="33" spans="3:3" hidden="1">
      <c r="C33" s="15"/>
    </row>
    <row r="34" spans="3:3" hidden="1">
      <c r="C34" s="15"/>
    </row>
    <row r="35" spans="3:3" hidden="1">
      <c r="C35" s="15"/>
    </row>
    <row r="36" spans="3:3" hidden="1">
      <c r="C36" s="15"/>
    </row>
    <row r="37" spans="3:3" hidden="1">
      <c r="C37" s="15"/>
    </row>
    <row r="38" spans="3:3" hidden="1">
      <c r="C38" s="15"/>
    </row>
    <row r="39" spans="3:3" hidden="1">
      <c r="C39" s="15"/>
    </row>
    <row r="40" spans="3:3" hidden="1">
      <c r="C40" s="15"/>
    </row>
    <row r="41" spans="3:3" hidden="1">
      <c r="C41" s="15"/>
    </row>
    <row r="42" spans="3:3" hidden="1">
      <c r="C42" s="15"/>
    </row>
    <row r="43" spans="3:3" hidden="1">
      <c r="C43" s="15"/>
    </row>
    <row r="44" spans="3:3" hidden="1">
      <c r="C44" s="15"/>
    </row>
    <row r="45" spans="3:3" hidden="1">
      <c r="C45" s="15"/>
    </row>
    <row r="46" spans="3:3" hidden="1">
      <c r="C46" s="15"/>
    </row>
    <row r="47" spans="3:3" hidden="1">
      <c r="C47" s="15"/>
    </row>
    <row r="48" spans="3:3" hidden="1">
      <c r="C48" s="15"/>
    </row>
    <row r="49" spans="3:3" hidden="1">
      <c r="C49" s="15"/>
    </row>
    <row r="50" spans="3:3" hidden="1">
      <c r="C50" s="15"/>
    </row>
    <row r="51" spans="3:3" hidden="1">
      <c r="C51" s="15"/>
    </row>
    <row r="52" spans="3:3" hidden="1">
      <c r="C52" s="15"/>
    </row>
    <row r="53" spans="3:3" hidden="1">
      <c r="C53" s="15"/>
    </row>
    <row r="54" spans="3:3" hidden="1">
      <c r="C54" s="15"/>
    </row>
    <row r="55" spans="3:3" hidden="1">
      <c r="C55" s="15"/>
    </row>
    <row r="56" spans="3:3" hidden="1">
      <c r="C56" s="15"/>
    </row>
    <row r="57" spans="3:3" hidden="1">
      <c r="C57" s="15"/>
    </row>
    <row r="58" spans="3:3" hidden="1">
      <c r="C58" s="15"/>
    </row>
    <row r="59" spans="3:3" hidden="1">
      <c r="C59" s="15"/>
    </row>
    <row r="60" spans="3:3" hidden="1">
      <c r="C60" s="15"/>
    </row>
    <row r="61" spans="3:3" hidden="1">
      <c r="C61" s="15"/>
    </row>
    <row r="62" spans="3:3" hidden="1">
      <c r="C62" s="15"/>
    </row>
    <row r="63" spans="3:3" hidden="1">
      <c r="C63" s="15"/>
    </row>
    <row r="64" spans="3:3" hidden="1">
      <c r="C64" s="15"/>
    </row>
    <row r="65" spans="3:3" hidden="1">
      <c r="C65" s="15"/>
    </row>
    <row r="66" spans="3:3" hidden="1">
      <c r="C66" s="15"/>
    </row>
    <row r="67" spans="3:3" hidden="1">
      <c r="C67" s="15"/>
    </row>
    <row r="68" spans="3:3" hidden="1">
      <c r="C68" s="15"/>
    </row>
    <row r="69" spans="3:3" hidden="1">
      <c r="C69" s="15"/>
    </row>
    <row r="70" spans="3:3" hidden="1">
      <c r="C70" s="15"/>
    </row>
    <row r="71" spans="3:3" hidden="1">
      <c r="C71" s="15"/>
    </row>
    <row r="72" spans="3:3" hidden="1">
      <c r="C72" s="15"/>
    </row>
    <row r="73" spans="3:3" hidden="1">
      <c r="C73" s="15"/>
    </row>
    <row r="74" spans="3:3" hidden="1">
      <c r="C74" s="15"/>
    </row>
    <row r="75" spans="3:3" hidden="1">
      <c r="C75" s="15"/>
    </row>
    <row r="76" spans="3:3" hidden="1">
      <c r="C76" s="15"/>
    </row>
    <row r="77" spans="3:3" hidden="1">
      <c r="C77" s="15"/>
    </row>
    <row r="78" spans="3:3" hidden="1">
      <c r="C78" s="15"/>
    </row>
    <row r="79" spans="3:3" hidden="1">
      <c r="C79" s="15"/>
    </row>
    <row r="80" spans="3:3" hidden="1">
      <c r="C80" s="15"/>
    </row>
    <row r="81" spans="3:3" hidden="1">
      <c r="C81" s="15"/>
    </row>
    <row r="82" spans="3:3" hidden="1">
      <c r="C82" s="15"/>
    </row>
    <row r="83" spans="3:3" hidden="1">
      <c r="C83" s="15"/>
    </row>
    <row r="84" spans="3:3" hidden="1">
      <c r="C84" s="15"/>
    </row>
    <row r="85" spans="3:3" hidden="1">
      <c r="C85" s="15"/>
    </row>
    <row r="86" spans="3:3" hidden="1">
      <c r="C86" s="15"/>
    </row>
    <row r="87" spans="3:3" hidden="1">
      <c r="C87" s="15"/>
    </row>
    <row r="88" spans="3:3" hidden="1">
      <c r="C88" s="15"/>
    </row>
    <row r="89" spans="3:3" hidden="1">
      <c r="C89" s="15"/>
    </row>
    <row r="90" spans="3:3" hidden="1">
      <c r="C90" s="15"/>
    </row>
    <row r="91" spans="3:3" hidden="1">
      <c r="C91" s="15"/>
    </row>
    <row r="92" spans="3:3" hidden="1">
      <c r="C92" s="15"/>
    </row>
    <row r="93" spans="3:3" hidden="1">
      <c r="C93" s="15"/>
    </row>
    <row r="94" spans="3:3" hidden="1">
      <c r="C94" s="15"/>
    </row>
    <row r="95" spans="3:3" hidden="1">
      <c r="C95" s="15"/>
    </row>
    <row r="96" spans="3:3" hidden="1">
      <c r="C96" s="15"/>
    </row>
    <row r="97" spans="3:3" hidden="1">
      <c r="C97" s="15"/>
    </row>
    <row r="98" spans="3:3" hidden="1">
      <c r="C98" s="15"/>
    </row>
    <row r="99" spans="3:3" hidden="1">
      <c r="C99" s="15"/>
    </row>
    <row r="100" spans="3:3" hidden="1">
      <c r="C100" s="15"/>
    </row>
    <row r="101" spans="3:3" hidden="1">
      <c r="C101" s="15"/>
    </row>
    <row r="102" spans="3:3" hidden="1">
      <c r="C102" s="15"/>
    </row>
    <row r="103" spans="3:3" hidden="1">
      <c r="C103" s="15"/>
    </row>
    <row r="104" spans="3:3" hidden="1">
      <c r="C104" s="15"/>
    </row>
    <row r="105" spans="3:3" hidden="1">
      <c r="C105" s="15"/>
    </row>
    <row r="106" spans="3:3" hidden="1">
      <c r="C106" s="15"/>
    </row>
    <row r="107" spans="3:3" hidden="1">
      <c r="C107" s="15"/>
    </row>
    <row r="108" spans="3:3" hidden="1">
      <c r="C108" s="15"/>
    </row>
    <row r="109" spans="3:3" hidden="1">
      <c r="C109" s="15"/>
    </row>
    <row r="110" spans="3:3" hidden="1">
      <c r="C110" s="15"/>
    </row>
    <row r="111" spans="3:3" hidden="1">
      <c r="C111" s="15"/>
    </row>
    <row r="112" spans="3:3" hidden="1">
      <c r="C112" s="15"/>
    </row>
    <row r="113" spans="3:3" hidden="1">
      <c r="C113" s="15"/>
    </row>
    <row r="114" spans="3:3" hidden="1">
      <c r="C114" s="15"/>
    </row>
    <row r="115" spans="3:3" hidden="1">
      <c r="C115" s="15"/>
    </row>
    <row r="116" spans="3:3" hidden="1">
      <c r="C116" s="15"/>
    </row>
    <row r="117" spans="3:3" hidden="1">
      <c r="C117" s="15"/>
    </row>
    <row r="118" spans="3:3" hidden="1">
      <c r="C118" s="15"/>
    </row>
    <row r="119" spans="3:3" hidden="1">
      <c r="C119" s="15"/>
    </row>
    <row r="120" spans="3:3" hidden="1">
      <c r="C120" s="15"/>
    </row>
    <row r="121" spans="3:3" hidden="1">
      <c r="C121" s="15"/>
    </row>
    <row r="122" spans="3:3" hidden="1">
      <c r="C122" s="15"/>
    </row>
    <row r="123" spans="3:3" hidden="1">
      <c r="C123" s="15"/>
    </row>
    <row r="124" spans="3:3" hidden="1">
      <c r="C124" s="15"/>
    </row>
    <row r="125" spans="3:3" hidden="1">
      <c r="C125" s="15"/>
    </row>
    <row r="126" spans="3:3" hidden="1">
      <c r="C126" s="15"/>
    </row>
    <row r="127" spans="3:3" hidden="1">
      <c r="C127" s="15"/>
    </row>
    <row r="128" spans="3:3" hidden="1">
      <c r="C128" s="15"/>
    </row>
    <row r="129" spans="3:3" hidden="1">
      <c r="C129" s="15"/>
    </row>
    <row r="130" spans="3:3" hidden="1">
      <c r="C130" s="15"/>
    </row>
    <row r="131" spans="3:3" hidden="1">
      <c r="C131" s="15"/>
    </row>
    <row r="132" spans="3:3" hidden="1">
      <c r="C132" s="15"/>
    </row>
    <row r="133" spans="3:3" hidden="1">
      <c r="C133" s="15"/>
    </row>
    <row r="134" spans="3:3" hidden="1">
      <c r="C134" s="15"/>
    </row>
    <row r="135" spans="3:3" hidden="1">
      <c r="C135" s="15"/>
    </row>
    <row r="136" spans="3:3" hidden="1">
      <c r="C136" s="15"/>
    </row>
    <row r="137" spans="3:3" hidden="1">
      <c r="C137" s="15"/>
    </row>
    <row r="138" spans="3:3" hidden="1">
      <c r="C138" s="15"/>
    </row>
    <row r="139" spans="3:3" hidden="1">
      <c r="C139" s="15"/>
    </row>
    <row r="140" spans="3:3" hidden="1">
      <c r="C140" s="15"/>
    </row>
    <row r="141" spans="3:3" hidden="1">
      <c r="C141" s="15"/>
    </row>
    <row r="142" spans="3:3" hidden="1">
      <c r="C142" s="15"/>
    </row>
    <row r="143" spans="3:3" hidden="1">
      <c r="C143" s="15"/>
    </row>
    <row r="144" spans="3:3" hidden="1">
      <c r="C144" s="15"/>
    </row>
    <row r="145" spans="3:3" hidden="1">
      <c r="C145" s="15"/>
    </row>
    <row r="146" spans="3:3" hidden="1">
      <c r="C146" s="15"/>
    </row>
    <row r="147" spans="3:3" hidden="1">
      <c r="C147" s="15"/>
    </row>
    <row r="148" spans="3:3" hidden="1">
      <c r="C148" s="15"/>
    </row>
    <row r="149" spans="3:3" hidden="1">
      <c r="C149" s="15"/>
    </row>
    <row r="150" spans="3:3" hidden="1">
      <c r="C150" s="15"/>
    </row>
    <row r="151" spans="3:3" hidden="1">
      <c r="C151" s="15"/>
    </row>
    <row r="152" spans="3:3" hidden="1">
      <c r="C152" s="15"/>
    </row>
    <row r="153" spans="3:3" hidden="1">
      <c r="C153" s="15"/>
    </row>
    <row r="154" spans="3:3" hidden="1">
      <c r="C154" s="15"/>
    </row>
    <row r="155" spans="3:3" hidden="1">
      <c r="C155" s="15"/>
    </row>
    <row r="156" spans="3:3" hidden="1">
      <c r="C156" s="15"/>
    </row>
    <row r="157" spans="3:3" hidden="1">
      <c r="C157" s="15"/>
    </row>
    <row r="158" spans="3:3" hidden="1">
      <c r="C158" s="15"/>
    </row>
    <row r="159" spans="3:3" hidden="1">
      <c r="C159" s="15"/>
    </row>
    <row r="160" spans="3:3" hidden="1">
      <c r="C160" s="15"/>
    </row>
    <row r="161" spans="3:3" hidden="1">
      <c r="C161" s="15"/>
    </row>
    <row r="162" spans="3:3" hidden="1">
      <c r="C162" s="15"/>
    </row>
    <row r="163" spans="3:3" hidden="1">
      <c r="C163" s="15"/>
    </row>
    <row r="164" spans="3:3" hidden="1">
      <c r="C164" s="15"/>
    </row>
    <row r="165" spans="3:3" hidden="1">
      <c r="C165" s="15"/>
    </row>
    <row r="166" spans="3:3" hidden="1">
      <c r="C166" s="15"/>
    </row>
    <row r="167" spans="3:3" hidden="1">
      <c r="C167" s="15"/>
    </row>
    <row r="168" spans="3:3" hidden="1">
      <c r="C168" s="15"/>
    </row>
    <row r="169" spans="3:3" hidden="1">
      <c r="C169" s="15"/>
    </row>
    <row r="170" spans="3:3" hidden="1">
      <c r="C170" s="15"/>
    </row>
    <row r="171" spans="3:3" hidden="1">
      <c r="C171" s="15"/>
    </row>
    <row r="172" spans="3:3" hidden="1">
      <c r="C172" s="15"/>
    </row>
    <row r="173" spans="3:3" hidden="1">
      <c r="C173" s="15"/>
    </row>
    <row r="174" spans="3:3" hidden="1">
      <c r="C174" s="15"/>
    </row>
    <row r="175" spans="3:3" hidden="1">
      <c r="C175" s="15"/>
    </row>
    <row r="176" spans="3:3" hidden="1">
      <c r="C176" s="15"/>
    </row>
    <row r="177" spans="3:3" hidden="1">
      <c r="C177" s="15"/>
    </row>
    <row r="178" spans="3:3" hidden="1">
      <c r="C178" s="15"/>
    </row>
    <row r="179" spans="3:3" hidden="1">
      <c r="C179" s="15"/>
    </row>
    <row r="180" spans="3:3" hidden="1">
      <c r="C180" s="15"/>
    </row>
    <row r="181" spans="3:3" hidden="1">
      <c r="C181" s="15"/>
    </row>
    <row r="182" spans="3:3" hidden="1">
      <c r="C182" s="15"/>
    </row>
    <row r="183" spans="3:3" hidden="1">
      <c r="C183" s="15"/>
    </row>
    <row r="184" spans="3:3" hidden="1">
      <c r="C184" s="15"/>
    </row>
    <row r="185" spans="3:3" hidden="1">
      <c r="C185" s="15"/>
    </row>
    <row r="186" spans="3:3" hidden="1">
      <c r="C186" s="15"/>
    </row>
    <row r="187" spans="3:3" hidden="1">
      <c r="C187" s="15"/>
    </row>
    <row r="188" spans="3:3" hidden="1">
      <c r="C188" s="15"/>
    </row>
    <row r="189" spans="3:3" hidden="1">
      <c r="C189" s="15"/>
    </row>
    <row r="190" spans="3:3" hidden="1">
      <c r="C190" s="15"/>
    </row>
    <row r="191" spans="3:3" hidden="1">
      <c r="C191" s="15"/>
    </row>
    <row r="192" spans="3:3" hidden="1">
      <c r="C192" s="15"/>
    </row>
    <row r="193" spans="3:3" hidden="1">
      <c r="C193" s="15"/>
    </row>
    <row r="194" spans="3:3" hidden="1">
      <c r="C194" s="15"/>
    </row>
    <row r="195" spans="3:3" hidden="1">
      <c r="C195" s="15"/>
    </row>
    <row r="196" spans="3:3" hidden="1">
      <c r="C196" s="15"/>
    </row>
    <row r="197" spans="3:3" hidden="1">
      <c r="C197" s="15"/>
    </row>
    <row r="198" spans="3:3" hidden="1">
      <c r="C198" s="15"/>
    </row>
    <row r="199" spans="3:3" hidden="1">
      <c r="C199" s="15"/>
    </row>
    <row r="200" spans="3:3" hidden="1">
      <c r="C200" s="15"/>
    </row>
    <row r="201" spans="3:3" hidden="1">
      <c r="C201" s="15"/>
    </row>
    <row r="202" spans="3:3" hidden="1">
      <c r="C202" s="15"/>
    </row>
    <row r="203" spans="3:3" hidden="1">
      <c r="C203" s="15"/>
    </row>
    <row r="204" spans="3:3" hidden="1">
      <c r="C204" s="15"/>
    </row>
    <row r="205" spans="3:3" hidden="1">
      <c r="C205" s="15"/>
    </row>
    <row r="206" spans="3:3" hidden="1">
      <c r="C206" s="15"/>
    </row>
    <row r="207" spans="3:3" hidden="1">
      <c r="C207" s="15"/>
    </row>
    <row r="208" spans="3:3" hidden="1">
      <c r="C208" s="15"/>
    </row>
    <row r="209" spans="3:3" hidden="1">
      <c r="C209" s="15"/>
    </row>
    <row r="210" spans="3:3" hidden="1">
      <c r="C210" s="15"/>
    </row>
    <row r="211" spans="3:3" hidden="1">
      <c r="C211" s="15"/>
    </row>
    <row r="212" spans="3:3" hidden="1">
      <c r="C212" s="15"/>
    </row>
    <row r="213" spans="3:3" hidden="1">
      <c r="C213" s="15"/>
    </row>
    <row r="214" spans="3:3" hidden="1">
      <c r="C214" s="15"/>
    </row>
    <row r="215" spans="3:3" hidden="1">
      <c r="C215" s="15"/>
    </row>
    <row r="216" spans="3:3" hidden="1">
      <c r="C216" s="15"/>
    </row>
    <row r="217" spans="3:3" hidden="1">
      <c r="C217" s="15"/>
    </row>
    <row r="218" spans="3:3" hidden="1">
      <c r="C218" s="15"/>
    </row>
    <row r="219" spans="3:3" hidden="1">
      <c r="C219" s="15"/>
    </row>
    <row r="220" spans="3:3" hidden="1">
      <c r="C220" s="15"/>
    </row>
    <row r="221" spans="3:3" hidden="1">
      <c r="C221" s="15"/>
    </row>
    <row r="222" spans="3:3" hidden="1">
      <c r="C222" s="15"/>
    </row>
    <row r="223" spans="3:3" hidden="1">
      <c r="C223" s="15"/>
    </row>
    <row r="224" spans="3:3" hidden="1">
      <c r="C224" s="15"/>
    </row>
    <row r="225" spans="3:3" hidden="1">
      <c r="C225" s="15"/>
    </row>
    <row r="226" spans="3:3" hidden="1">
      <c r="C226" s="15"/>
    </row>
    <row r="227" spans="3:3" hidden="1">
      <c r="C227" s="15"/>
    </row>
    <row r="228" spans="3:3" hidden="1">
      <c r="C228" s="15"/>
    </row>
    <row r="229" spans="3:3" hidden="1">
      <c r="C229" s="15"/>
    </row>
    <row r="230" spans="3:3" hidden="1">
      <c r="C230" s="15"/>
    </row>
    <row r="231" spans="3:3" hidden="1">
      <c r="C231" s="15"/>
    </row>
    <row r="232" spans="3:3" hidden="1">
      <c r="C232" s="15"/>
    </row>
    <row r="233" spans="3:3" hidden="1">
      <c r="C233" s="15"/>
    </row>
    <row r="234" spans="3:3" hidden="1">
      <c r="C234" s="15"/>
    </row>
    <row r="235" spans="3:3" hidden="1">
      <c r="C235" s="15"/>
    </row>
    <row r="236" spans="3:3" hidden="1">
      <c r="C236" s="15"/>
    </row>
    <row r="237" spans="3:3" hidden="1">
      <c r="C237" s="15"/>
    </row>
    <row r="238" spans="3:3" hidden="1">
      <c r="C238" s="15"/>
    </row>
    <row r="239" spans="3:3" hidden="1">
      <c r="C239" s="15"/>
    </row>
    <row r="240" spans="3:3" hidden="1">
      <c r="C240" s="15"/>
    </row>
    <row r="241" spans="3:3" hidden="1">
      <c r="C241" s="15"/>
    </row>
    <row r="242" spans="3:3" hidden="1">
      <c r="C242" s="15"/>
    </row>
    <row r="243" spans="3:3" hidden="1">
      <c r="C243" s="15"/>
    </row>
    <row r="244" spans="3:3" hidden="1">
      <c r="C244" s="15"/>
    </row>
    <row r="245" spans="3:3" hidden="1">
      <c r="C245" s="15"/>
    </row>
    <row r="246" spans="3:3" hidden="1">
      <c r="C246" s="15"/>
    </row>
    <row r="247" spans="3:3" hidden="1">
      <c r="C247" s="15"/>
    </row>
    <row r="248" spans="3:3" hidden="1">
      <c r="C248" s="15"/>
    </row>
    <row r="249" spans="3:3" hidden="1">
      <c r="C249" s="15"/>
    </row>
    <row r="250" spans="3:3" hidden="1">
      <c r="C250" s="15"/>
    </row>
    <row r="251" spans="3:3" hidden="1">
      <c r="C251" s="15"/>
    </row>
    <row r="252" spans="3:3" hidden="1">
      <c r="C252" s="15"/>
    </row>
    <row r="253" spans="3:3" hidden="1">
      <c r="C253" s="15"/>
    </row>
    <row r="254" spans="3:3" hidden="1">
      <c r="C254" s="15"/>
    </row>
    <row r="255" spans="3:3" hidden="1">
      <c r="C255" s="15"/>
    </row>
    <row r="256" spans="3:3" hidden="1">
      <c r="C256" s="15"/>
    </row>
    <row r="257" spans="3:3" hidden="1">
      <c r="C257" s="15"/>
    </row>
    <row r="258" spans="3:3" hidden="1">
      <c r="C258" s="15"/>
    </row>
    <row r="259" spans="3:3" hidden="1">
      <c r="C259" s="15"/>
    </row>
    <row r="260" spans="3:3" hidden="1">
      <c r="C260" s="15"/>
    </row>
    <row r="261" spans="3:3" hidden="1">
      <c r="C261" s="15"/>
    </row>
    <row r="262" spans="3:3" hidden="1">
      <c r="C262" s="15"/>
    </row>
    <row r="263" spans="3:3" hidden="1">
      <c r="C263" s="15"/>
    </row>
    <row r="264" spans="3:3" hidden="1">
      <c r="C264" s="15"/>
    </row>
    <row r="265" spans="3:3" hidden="1">
      <c r="C265" s="15"/>
    </row>
    <row r="266" spans="3:3" hidden="1">
      <c r="C266" s="15"/>
    </row>
    <row r="267" spans="3:3" hidden="1">
      <c r="C267" s="15"/>
    </row>
    <row r="268" spans="3:3" hidden="1">
      <c r="C268" s="15"/>
    </row>
    <row r="269" spans="3:3" hidden="1">
      <c r="C269" s="15"/>
    </row>
    <row r="270" spans="3:3" hidden="1">
      <c r="C270" s="15"/>
    </row>
    <row r="271" spans="3:3" hidden="1">
      <c r="C271" s="15"/>
    </row>
    <row r="272" spans="3:3" hidden="1">
      <c r="C272" s="15"/>
    </row>
    <row r="273" spans="3:3" hidden="1">
      <c r="C273" s="15"/>
    </row>
    <row r="274" spans="3:3" hidden="1">
      <c r="C274" s="15"/>
    </row>
    <row r="275" spans="3:3" hidden="1">
      <c r="C275" s="15"/>
    </row>
    <row r="276" spans="3:3" hidden="1">
      <c r="C276" s="15"/>
    </row>
    <row r="277" spans="3:3" hidden="1">
      <c r="C277" s="15"/>
    </row>
    <row r="278" spans="3:3" hidden="1">
      <c r="C278" s="15"/>
    </row>
    <row r="279" spans="3:3" hidden="1">
      <c r="C279" s="15"/>
    </row>
    <row r="280" spans="3:3" hidden="1">
      <c r="C280" s="15"/>
    </row>
    <row r="281" spans="3:3" hidden="1">
      <c r="C281" s="15"/>
    </row>
    <row r="282" spans="3:3" hidden="1">
      <c r="C282" s="15"/>
    </row>
    <row r="283" spans="3:3" hidden="1">
      <c r="C283" s="15"/>
    </row>
    <row r="284" spans="3:3" hidden="1">
      <c r="C284" s="15"/>
    </row>
    <row r="285" spans="3:3" hidden="1">
      <c r="C285" s="15"/>
    </row>
    <row r="286" spans="3:3" hidden="1">
      <c r="C286" s="15"/>
    </row>
    <row r="287" spans="3:3" hidden="1">
      <c r="C287" s="15"/>
    </row>
    <row r="288" spans="3:3" hidden="1">
      <c r="C288" s="15"/>
    </row>
    <row r="289" spans="3:3" hidden="1">
      <c r="C289" s="15"/>
    </row>
    <row r="290" spans="3:3" hidden="1">
      <c r="C290" s="15"/>
    </row>
    <row r="291" spans="3:3" hidden="1">
      <c r="C291" s="15"/>
    </row>
    <row r="292" spans="3:3" hidden="1">
      <c r="C292" s="15"/>
    </row>
    <row r="293" spans="3:3" hidden="1">
      <c r="C293" s="15"/>
    </row>
    <row r="294" spans="3:3" hidden="1">
      <c r="C294" s="15"/>
    </row>
    <row r="295" spans="3:3" hidden="1">
      <c r="C295" s="15"/>
    </row>
    <row r="296" spans="3:3" hidden="1">
      <c r="C296" s="15"/>
    </row>
    <row r="297" spans="3:3" hidden="1">
      <c r="C297" s="15"/>
    </row>
    <row r="298" spans="3:3" hidden="1">
      <c r="C298" s="15"/>
    </row>
    <row r="299" spans="3:3" hidden="1">
      <c r="C299" s="15"/>
    </row>
    <row r="300" spans="3:3" hidden="1">
      <c r="C300" s="15"/>
    </row>
    <row r="301" spans="3:3" hidden="1">
      <c r="C301" s="15"/>
    </row>
    <row r="302" spans="3:3" hidden="1">
      <c r="C302" s="15"/>
    </row>
    <row r="303" spans="3:3" hidden="1">
      <c r="C303" s="15"/>
    </row>
    <row r="304" spans="3:3" hidden="1">
      <c r="C304" s="15"/>
    </row>
    <row r="305" spans="3:3" hidden="1">
      <c r="C305" s="15"/>
    </row>
    <row r="306" spans="3:3" hidden="1">
      <c r="C306" s="15"/>
    </row>
    <row r="307" spans="3:3" hidden="1">
      <c r="C307" s="15"/>
    </row>
    <row r="308" spans="3:3" hidden="1">
      <c r="C308" s="15"/>
    </row>
    <row r="309" spans="3:3" hidden="1">
      <c r="C309" s="15"/>
    </row>
    <row r="310" spans="3:3" hidden="1">
      <c r="C310" s="15"/>
    </row>
    <row r="311" spans="3:3" hidden="1">
      <c r="C311" s="15"/>
    </row>
    <row r="312" spans="3:3" hidden="1">
      <c r="C312" s="15"/>
    </row>
    <row r="313" spans="3:3" hidden="1">
      <c r="C313" s="15"/>
    </row>
    <row r="314" spans="3:3" hidden="1">
      <c r="C314" s="15"/>
    </row>
    <row r="315" spans="3:3" hidden="1">
      <c r="C315" s="15"/>
    </row>
    <row r="316" spans="3:3" hidden="1">
      <c r="C316" s="15"/>
    </row>
    <row r="317" spans="3:3" hidden="1">
      <c r="C317" s="15"/>
    </row>
    <row r="318" spans="3:3" hidden="1">
      <c r="C318" s="15"/>
    </row>
    <row r="319" spans="3:3" hidden="1">
      <c r="C319" s="15"/>
    </row>
    <row r="320" spans="3:3" hidden="1">
      <c r="C320" s="15"/>
    </row>
    <row r="321" spans="3:3" hidden="1">
      <c r="C321" s="15"/>
    </row>
    <row r="322" spans="3:3" hidden="1">
      <c r="C322" s="15"/>
    </row>
    <row r="323" spans="3:3" hidden="1">
      <c r="C323" s="15"/>
    </row>
    <row r="324" spans="3:3" hidden="1">
      <c r="C324" s="15"/>
    </row>
    <row r="325" spans="3:3" hidden="1">
      <c r="C325" s="15"/>
    </row>
    <row r="326" spans="3:3" hidden="1">
      <c r="C326" s="15"/>
    </row>
    <row r="327" spans="3:3" hidden="1">
      <c r="C327" s="15"/>
    </row>
    <row r="328" spans="3:3" hidden="1">
      <c r="C328" s="15"/>
    </row>
    <row r="329" spans="3:3" hidden="1">
      <c r="C329" s="15"/>
    </row>
    <row r="330" spans="3:3" hidden="1">
      <c r="C330" s="15"/>
    </row>
    <row r="331" spans="3:3" hidden="1">
      <c r="C331" s="15"/>
    </row>
    <row r="332" spans="3:3" hidden="1">
      <c r="C332" s="15"/>
    </row>
    <row r="333" spans="3:3" hidden="1">
      <c r="C333" s="15"/>
    </row>
    <row r="334" spans="3:3" hidden="1">
      <c r="C334" s="15"/>
    </row>
    <row r="335" spans="3:3" hidden="1">
      <c r="C335" s="15"/>
    </row>
    <row r="336" spans="3:3" hidden="1">
      <c r="C336" s="15"/>
    </row>
    <row r="337" spans="3:3" hidden="1">
      <c r="C337" s="15"/>
    </row>
    <row r="338" spans="3:3" hidden="1">
      <c r="C338" s="15"/>
    </row>
    <row r="339" spans="3:3" hidden="1">
      <c r="C339" s="15"/>
    </row>
    <row r="340" spans="3:3" hidden="1">
      <c r="C340" s="15"/>
    </row>
    <row r="341" spans="3:3" hidden="1">
      <c r="C341" s="15"/>
    </row>
    <row r="342" spans="3:3" hidden="1">
      <c r="C342" s="15"/>
    </row>
    <row r="343" spans="3:3" hidden="1">
      <c r="C343" s="15"/>
    </row>
    <row r="344" spans="3:3" hidden="1">
      <c r="C344" s="15"/>
    </row>
    <row r="345" spans="3:3" hidden="1">
      <c r="C345" s="15"/>
    </row>
    <row r="346" spans="3:3" hidden="1">
      <c r="C346" s="15"/>
    </row>
    <row r="347" spans="3:3" hidden="1">
      <c r="C347" s="15"/>
    </row>
    <row r="348" spans="3:3" hidden="1">
      <c r="C348" s="15"/>
    </row>
    <row r="349" spans="3:3" hidden="1">
      <c r="C349" s="15"/>
    </row>
    <row r="350" spans="3:3" hidden="1">
      <c r="C350" s="15"/>
    </row>
    <row r="351" spans="3:3" hidden="1">
      <c r="C351" s="15"/>
    </row>
    <row r="352" spans="3:3" hidden="1">
      <c r="C352" s="15"/>
    </row>
    <row r="353" spans="3:3" hidden="1">
      <c r="C353" s="15"/>
    </row>
    <row r="354" spans="3:3" hidden="1">
      <c r="C354" s="15"/>
    </row>
    <row r="355" spans="3:3" hidden="1">
      <c r="C355" s="15"/>
    </row>
    <row r="356" spans="3:3" hidden="1">
      <c r="C356" s="15"/>
    </row>
    <row r="357" spans="3:3" hidden="1">
      <c r="C357" s="15"/>
    </row>
    <row r="358" spans="3:3" hidden="1">
      <c r="C358" s="15"/>
    </row>
    <row r="359" spans="3:3" hidden="1">
      <c r="C359" s="15"/>
    </row>
    <row r="360" spans="3:3" hidden="1">
      <c r="C360" s="15"/>
    </row>
    <row r="361" spans="3:3" hidden="1">
      <c r="C361" s="15"/>
    </row>
    <row r="362" spans="3:3" hidden="1">
      <c r="C362" s="15"/>
    </row>
    <row r="363" spans="3:3" hidden="1">
      <c r="C363" s="15"/>
    </row>
    <row r="364" spans="3:3" hidden="1">
      <c r="C364" s="15"/>
    </row>
    <row r="365" spans="3:3" hidden="1">
      <c r="C365" s="15"/>
    </row>
    <row r="366" spans="3:3" hidden="1">
      <c r="C366" s="15"/>
    </row>
    <row r="367" spans="3:3" hidden="1">
      <c r="C367" s="15"/>
    </row>
    <row r="368" spans="3:3" hidden="1">
      <c r="C368" s="15"/>
    </row>
    <row r="369" spans="1:3" hidden="1">
      <c r="C369" s="15"/>
    </row>
    <row r="370" spans="1:3" hidden="1">
      <c r="C370" s="15"/>
    </row>
    <row r="371" spans="1:3" hidden="1">
      <c r="C371" s="15"/>
    </row>
    <row r="372" spans="1:3" hidden="1">
      <c r="A372" s="15"/>
      <c r="C372" s="15"/>
    </row>
    <row r="373" spans="1:3" hidden="1">
      <c r="A373" s="15"/>
      <c r="C373" s="15"/>
    </row>
    <row r="374" spans="1:3" hidden="1">
      <c r="A374" s="17"/>
      <c r="C374" s="15"/>
    </row>
    <row r="375" spans="1:3" hidden="1">
      <c r="C375" s="15"/>
    </row>
    <row r="376" spans="1:3" hidden="1">
      <c r="C376" s="15"/>
    </row>
    <row r="377" spans="1:3" hidden="1">
      <c r="C377" s="15"/>
    </row>
    <row r="378" spans="1:3" hidden="1">
      <c r="C378" s="15"/>
    </row>
    <row r="379" spans="1:3" hidden="1">
      <c r="C379" s="15"/>
    </row>
    <row r="380" spans="1:3" hidden="1">
      <c r="C380" s="15"/>
    </row>
    <row r="381" spans="1:3" hidden="1">
      <c r="C381" s="15"/>
    </row>
    <row r="382" spans="1:3" hidden="1">
      <c r="C382" s="15"/>
    </row>
    <row r="383" spans="1:3" hidden="1">
      <c r="C383" s="15"/>
    </row>
    <row r="384" spans="1:3" hidden="1">
      <c r="C384" s="15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2024-04-01T07:17:52Z</dcterms:modified>
</cp:coreProperties>
</file>